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2.xml" ContentType="application/vnd.openxmlformats-officedocument.spreadsheetml.worksheet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5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4.xml" ContentType="application/vnd.openxmlformats-officedocument.spreadsheetml.comments+xml"/>
  <Override PartName="/xl/worksheets/sheet14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5"/>
  </bookViews>
  <sheets>
    <sheet name="БЛ 11_версия" sheetId="1" state="hidden" r:id="rId1"/>
    <sheet name="БЛ 10_версия_итог (с 8 и ми вол" sheetId="2" state="hidden" r:id="rId2"/>
    <sheet name="БЛ 11_версия (ПИК-Проект)" sheetId="3" state="hidden" r:id="rId3"/>
    <sheet name="Приложение_БЛ ВК 13 версия 1" sheetId="4" state="visible" r:id="rId4"/>
    <sheet name="Приложение_БЛ ОВ 13 версия 1" sheetId="5" state="visible" r:id="rId5"/>
    <sheet name="Приложение_БЛ ИТП 13 версия 1" sheetId="6" state="visible" r:id="rId6"/>
    <sheet name="МГЭ - график (14.09.2022)" sheetId="7" state="hidden" r:id="rId7"/>
    <sheet name="Дома начало ПИР 2021-2022 + рис" sheetId="8" state="hidden" r:id="rId8"/>
    <sheet name="Проверка_сроков" sheetId="9" state="hidden" r:id="rId9"/>
    <sheet name="Повестка" sheetId="10" state="hidden" r:id="rId10"/>
    <sheet name="Общий список входа 2022" sheetId="11" state="hidden" r:id="rId11"/>
    <sheet name="Список 1 (выход до 01.11.2022)" sheetId="12" state="hidden" r:id="rId12"/>
    <sheet name="Список 2 (выход после 01.11.202" sheetId="13" state="hidden" r:id="rId13"/>
    <sheet name="Начало ПИР 2022-2026" sheetId="14" state="hidden" r:id="rId14"/>
  </sheets>
  <definedNames>
    <definedName name="_xlnm._FilterDatabase" localSheetId="4" hidden="1">'Приложение_БЛ ОВ 13 версия 1'!$A$1:$P$1</definedName>
    <definedName name="_xlnm._FilterDatabase" localSheetId="5" hidden="1">'Приложение_БЛ ИТП 13 версия 1'!$E$2:$H$22</definedName>
    <definedName name="Z_B0D850F3_AA49_4947_9637_BDE79F1A1CD9_.wvu.FilterData" localSheetId="5" hidden="1">'Приложение_БЛ ИТП 13 версия 1'!$E$2:$H$22</definedName>
    <definedName name="_xlnm._FilterDatabase" localSheetId="6" hidden="1">'МГЭ - график (14.09.2022)'!$A$2:$N$1000</definedName>
    <definedName name="Z_B0D850F3_AA49_4947_9637_BDE79F1A1CD9_.wvu.FilterData" localSheetId="6" hidden="1">'МГЭ - график (14.09.2022)'!$A$2:$N$1000</definedName>
    <definedName name="Z_B0D850F3_AA49_4947_9637_BDE79F1A1CD9_.wvu.FilterData" localSheetId="7" hidden="1">'Дома начало ПИР 2021-2022 + рис'!$A$2:$T$140</definedName>
    <definedName name="Z_B0D850F3_AA49_4947_9637_BDE79F1A1CD9_.wvu.FilterData" localSheetId="8" hidden="1">'Проверка_сроков'!$A$6:$BI$1101</definedName>
    <definedName name="Z_97A49D9E_9B25_4DE2_811B_547E54744122_.wvu.FilterData" localSheetId="8" hidden="1">'Проверка_сроков'!$A$6:$BI$1101</definedName>
    <definedName name="Z_5149A619_6A1A_486E_951E_14581FCBD646_.wvu.FilterData" localSheetId="8" hidden="1">'Проверка_сроков'!$A$6:$BI$1101</definedName>
    <definedName name="Z_795E63FC_7D55_48BD_A877_5C8EBD50F216_.wvu.FilterData" localSheetId="8" hidden="1">'Проверка_сроков'!$A$6:$BI$1101</definedName>
    <definedName name="Z_C5849923_1B90_411C_8773_1DB7B947DEE2_.wvu.FilterData" localSheetId="8" hidden="1">'Проверка_сроков'!$C$1</definedName>
    <definedName name="Z_2AFD7E3A_E05D_4A69_80A0_C778F3101767_.wvu.FilterData" localSheetId="8" hidden="1">'Проверка_сроков'!$A$6:$BI$1101</definedName>
    <definedName name="Z_CDA5A703_C0C2_4D2A_9995_ADA9CCBEE195_.wvu.FilterData" localSheetId="8" hidden="1">'Проверка_сроков'!$A$6:$BI$1101</definedName>
    <definedName name="Z_2825E250_BF35_439B_9EB8_15AD65EA5F68_.wvu.FilterData" localSheetId="8" hidden="1">'Проверка_сроков'!$A$6:$BI$1101</definedName>
    <definedName name="Z_C2B99687_F182_4746_A587_22F8F8FDAB15_.wvu.FilterData" localSheetId="8" hidden="1">'Проверка_сроков'!$D$6:$BH$1001</definedName>
    <definedName name="Z_2727BE8F_96EA_4881_89E4_FF79AE182B70_.wvu.FilterData" localSheetId="8" hidden="1">'Проверка_сроков'!$D$6:$BH$1001</definedName>
    <definedName name="Z_C3074C2F_0CAF_468C_945C_B4E2B37F7562_.wvu.FilterData" localSheetId="8" hidden="1">'Проверка_сроков'!$A$6:$BI$1101</definedName>
    <definedName name="Z_0A242A1C_B0F5_4C49_9606_9D7A64080219_.wvu.FilterData" localSheetId="8" hidden="1">'Проверка_сроков'!$A$6:$BI$1101</definedName>
    <definedName name="Z_95241BCA_A336_4F79_B60E_EC3907F6C3DE_.wvu.FilterData" localSheetId="8" hidden="1">'Проверка_сроков'!$D$6:$BH$1001</definedName>
    <definedName name="Z_E4910E7A_4C75_4EF1_9A61_FD93683CDCD4_.wvu.FilterData" localSheetId="8" hidden="1">'Проверка_сроков'!$D$6:$BH$1001</definedName>
    <definedName name="Z_B0D850F3_AA49_4947_9637_BDE79F1A1CD9_.wvu.FilterData" localSheetId="9" hidden="1">'Повестка'!$B$1:$O$50</definedName>
    <definedName name="Z_D4E6BD36_37AC_4479_BD54_334487D1C865_.wvu.FilterData" localSheetId="9" hidden="1">'Повестка'!$B$1:$O$56</definedName>
    <definedName name="Z_97A49D9E_9B25_4DE2_811B_547E54744122_.wvu.FilterData" localSheetId="9" hidden="1">'Повестка'!$B$1:$R$56</definedName>
    <definedName name="Z_5149A619_6A1A_486E_951E_14581FCBD646_.wvu.FilterData" localSheetId="9" hidden="1">'Повестка'!$B$1:$O$56</definedName>
    <definedName name="Z_795E63FC_7D55_48BD_A877_5C8EBD50F216_.wvu.FilterData" localSheetId="9" hidden="1">'Повестка'!$B$1:$O$56</definedName>
    <definedName name="Z_C5849923_1B90_411C_8773_1DB7B947DEE2_.wvu.FilterData" localSheetId="9" hidden="1">'Повестка'!$B$1:$O$56</definedName>
    <definedName name="Z_CDA5A703_C0C2_4D2A_9995_ADA9CCBEE195_.wvu.FilterData" localSheetId="9" hidden="1">'Повестка'!$B$1:$O$56</definedName>
    <definedName name="Z_2825E250_BF35_439B_9EB8_15AD65EA5F68_.wvu.FilterData" localSheetId="9" hidden="1">'Повестка'!$B$1:$O$56</definedName>
    <definedName name="Z_A29E2E61_542B_4D2F_925B_E0F32E164D88_.wvu.FilterData" localSheetId="9" hidden="1">'Повестка'!$B$1:$O$56</definedName>
    <definedName name="Z_C3074C2F_0CAF_468C_945C_B4E2B37F7562_.wvu.FilterData" localSheetId="9" hidden="1">'Повестка'!$F$1:$F$267</definedName>
    <definedName name="Z_B0D850F3_AA49_4947_9637_BDE79F1A1CD9_.wvu.FilterData" localSheetId="10" hidden="1">'Общий список входа 2022'!$B$2:$W$59</definedName>
    <definedName name="Z_D4E6BD36_37AC_4479_BD54_334487D1C865_.wvu.FilterData" localSheetId="10" hidden="1">'Общий список входа 2022'!$B$2:$W$73</definedName>
    <definedName name="Z_97A49D9E_9B25_4DE2_811B_547E54744122_.wvu.FilterData" localSheetId="10" hidden="1">'Общий список входа 2022'!$A$2:$W$73</definedName>
    <definedName name="Z_5149A619_6A1A_486E_951E_14581FCBD646_.wvu.FilterData" localSheetId="10" hidden="1">'Общий список входа 2022'!$A$2:$V$73</definedName>
    <definedName name="Z_795E63FC_7D55_48BD_A877_5C8EBD50F216_.wvu.FilterData" localSheetId="10" hidden="1">'Общий список входа 2022'!$B$2:$V$73</definedName>
    <definedName name="Z_C5849923_1B90_411C_8773_1DB7B947DEE2_.wvu.FilterData" localSheetId="10" hidden="1">'Общий список входа 2022'!$A$2:$V$73</definedName>
    <definedName name="Z_CDA5A703_C0C2_4D2A_9995_ADA9CCBEE195_.wvu.FilterData" localSheetId="10" hidden="1">'Общий список входа 2022'!$A$2:$V$73</definedName>
    <definedName name="Z_2825E250_BF35_439B_9EB8_15AD65EA5F68_.wvu.FilterData" localSheetId="10" hidden="1">'Общий список входа 2022'!$B$2:$W$73</definedName>
    <definedName name="Z_A29E2E61_542B_4D2F_925B_E0F32E164D88_.wvu.FilterData" localSheetId="10" hidden="1">'Общий список входа 2022'!$B$2:$V$73</definedName>
    <definedName name="Z_C3074C2F_0CAF_468C_945C_B4E2B37F7562_.wvu.FilterData" localSheetId="10" hidden="1">'Общий список входа 2022'!$F$2:$F$284</definedName>
    <definedName name="Z_B0D850F3_AA49_4947_9637_BDE79F1A1CD9_.wvu.FilterData" localSheetId="11" hidden="1">'Список 1 (выход до 01.11.2022)'!$B$2:$W$24</definedName>
    <definedName name="Z_97A49D9E_9B25_4DE2_811B_547E54744122_.wvu.FilterData" localSheetId="11" hidden="1">'Список 1 (выход до 01.11.2022)'!$A$2:$W$31</definedName>
    <definedName name="Z_5149A619_6A1A_486E_951E_14581FCBD646_.wvu.FilterData" localSheetId="11" hidden="1">'Список 1 (выход до 01.11.2022)'!$A$2:$V$31</definedName>
    <definedName name="Z_795E63FC_7D55_48BD_A877_5C8EBD50F216_.wvu.FilterData" localSheetId="11" hidden="1">'Список 1 (выход до 01.11.2022)'!$B$2:$V$31</definedName>
    <definedName name="Z_C5849923_1B90_411C_8773_1DB7B947DEE2_.wvu.FilterData" localSheetId="11" hidden="1">'Список 1 (выход до 01.11.2022)'!$A$2:$V$31</definedName>
    <definedName name="Z_CDA5A703_C0C2_4D2A_9995_ADA9CCBEE195_.wvu.FilterData" localSheetId="11" hidden="1">'Список 1 (выход до 01.11.2022)'!$A$2:$V$31</definedName>
    <definedName name="Z_2825E250_BF35_439B_9EB8_15AD65EA5F68_.wvu.FilterData" localSheetId="11" hidden="1">'Список 1 (выход до 01.11.2022)'!$B$2:$W$31</definedName>
    <definedName name="Z_A29E2E61_542B_4D2F_925B_E0F32E164D88_.wvu.FilterData" localSheetId="11" hidden="1">'Список 1 (выход до 01.11.2022)'!$B$2:$V$31</definedName>
    <definedName name="Z_C3074C2F_0CAF_468C_945C_B4E2B37F7562_.wvu.FilterData" localSheetId="11" hidden="1">'Список 1 (выход до 01.11.2022)'!$F$2:$F$242</definedName>
    <definedName name="Z_B0D850F3_AA49_4947_9637_BDE79F1A1CD9_.wvu.FilterData" localSheetId="12" hidden="1">'Список 2 (выход после 01.11.202'!$B$2:$W$37</definedName>
    <definedName name="Z_97A49D9E_9B25_4DE2_811B_547E54744122_.wvu.FilterData" localSheetId="12" hidden="1">'Список 2 (выход после 01.11.202'!$A$2:$W$44</definedName>
    <definedName name="Z_5149A619_6A1A_486E_951E_14581FCBD646_.wvu.FilterData" localSheetId="12" hidden="1">'Список 2 (выход после 01.11.202'!$A$2:$V$44</definedName>
    <definedName name="Z_795E63FC_7D55_48BD_A877_5C8EBD50F216_.wvu.FilterData" localSheetId="12" hidden="1">'Список 2 (выход после 01.11.202'!$B$2:$V$44</definedName>
    <definedName name="Z_C5849923_1B90_411C_8773_1DB7B947DEE2_.wvu.FilterData" localSheetId="12" hidden="1">'Список 2 (выход после 01.11.202'!$A$2:$V$44</definedName>
    <definedName name="Z_CDA5A703_C0C2_4D2A_9995_ADA9CCBEE195_.wvu.FilterData" localSheetId="12" hidden="1">'Список 2 (выход после 01.11.202'!$A$2:$V$44</definedName>
    <definedName name="Z_2825E250_BF35_439B_9EB8_15AD65EA5F68_.wvu.FilterData" localSheetId="12" hidden="1">'Список 2 (выход после 01.11.202'!$B$2:$W$44</definedName>
    <definedName name="Z_A29E2E61_542B_4D2F_925B_E0F32E164D88_.wvu.FilterData" localSheetId="12" hidden="1">'Список 2 (выход после 01.11.202'!$B$2:$V$44</definedName>
    <definedName name="Z_C3074C2F_0CAF_468C_945C_B4E2B37F7562_.wvu.FilterData" localSheetId="12" hidden="1">'Список 2 (выход после 01.11.202'!$F$2:$F$255</definedName>
    <definedName name="_xlnm._FilterDatabase" localSheetId="13" hidden="1">'Начало ПИР 2022-2026'!$J$2:$J$1063</definedName>
    <definedName name="_xlnm._FilterDatabase" localSheetId="4" hidden="1">'Приложение_БЛ ОВ 13 версия 1'!$A$1:$P$1</definedName>
    <definedName name="_xlnm._FilterDatabase" localSheetId="6" hidden="1">'МГЭ - график (14.09.2022)'!$A$2:$N$1000</definedName>
    <definedName name="_xlnm._FilterDatabase" localSheetId="13" hidden="1">'Начало ПИР 2022-2026'!$J$2:$J$1063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2" authorId="0">
      <text>
        <r>
          <rPr>
            <sz val="9"/>
            <rFont val="Tahoma"/>
          </rPr>
          <t xml:space="preserve">- ПИР: первая МГЭ(выход) - 8 месяцев
- ПИР: по договору </t>
        </r>
      </text>
    </comment>
    <comment ref="L2" authorId="0">
      <text>
        <r>
          <rPr>
            <sz val="9"/>
            <rFont val="Tahoma"/>
          </rPr>
          <t xml:space="preserve">Текущие показатели</t>
        </r>
      </text>
    </comment>
    <comment ref="K359" authorId="0">
      <text>
        <r>
          <rPr>
            <sz val="9"/>
            <rFont val="Tahoma"/>
          </rPr>
          <t xml:space="preserve">- ПИР: первая МГЭ(выход) - 8 месяцев
- ПИР: по договору </t>
        </r>
      </text>
    </comment>
    <comment ref="L359" authorId="0">
      <text>
        <r>
          <rPr>
            <sz val="9"/>
            <rFont val="Tahoma"/>
          </rPr>
          <t xml:space="preserve">Текущие показатели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1" authorId="0">
      <text>
        <r>
          <rPr>
            <sz val="9"/>
            <rFont val="Tahoma"/>
          </rPr>
          <t xml:space="preserve">- ПИР: первая МГЭ(выход) - 8 месяцев
- ПИР: по договору</t>
        </r>
      </text>
    </comment>
    <comment ref="J1" authorId="0">
      <text>
        <r>
          <rPr>
            <sz val="9"/>
            <rFont val="Tahoma"/>
          </rPr>
          <t xml:space="preserve">Текущие показатели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2" authorId="0">
      <text>
        <r>
          <rPr>
            <sz val="9"/>
            <rFont val="Tahoma"/>
          </rPr>
          <t xml:space="preserve">- ПИР: первая МГЭ(выход) - 8 месяцев
- ПИР: по договору </t>
        </r>
      </text>
    </comment>
    <comment ref="L2" authorId="0">
      <text>
        <r>
          <rPr>
            <sz val="9"/>
            <rFont val="Tahoma"/>
          </rPr>
          <t xml:space="preserve">Текущие показатели</t>
        </r>
      </text>
    </comment>
    <comment ref="K324" authorId="0">
      <text>
        <r>
          <rPr>
            <sz val="9"/>
            <rFont val="Tahoma"/>
          </rPr>
          <t xml:space="preserve">- ПИР: первая МГЭ(выход) - 8 месяцев
- ПИР: по договору </t>
        </r>
      </text>
    </comment>
    <comment ref="L324" authorId="0">
      <text>
        <r>
          <rPr>
            <sz val="9"/>
            <rFont val="Tahoma"/>
          </rPr>
          <t xml:space="preserve">Текущие показатели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4" authorId="0">
      <text>
        <r>
          <rPr>
            <sz val="9"/>
            <rFont val="Tahoma"/>
          </rPr>
          <t xml:space="preserve">Указать причину продления и указать (геологические изыскания, получение новой квартирографии, изменение ГНС....)</t>
        </r>
      </text>
    </comment>
    <comment ref="AF4" authorId="0">
      <text>
        <r>
          <rPr>
            <sz val="9"/>
            <rFont val="Tahoma"/>
          </rPr>
          <t xml:space="preserve">Срок продления с гиперссылкой на папку с письмами запросами
</t>
        </r>
      </text>
    </comment>
    <comment ref="AG4" authorId="0">
      <text>
        <r>
          <rPr>
            <sz val="9"/>
            <rFont val="Tahoma"/>
          </rPr>
          <t xml:space="preserve">Указать срок и гиперссылку на папку с письмом- ответом  МФР
</t>
        </r>
      </text>
    </comment>
    <comment ref="S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U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W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X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AR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AT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AV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AW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AY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BA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BC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BD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  <comment ref="BF6" authorId="0">
      <text>
        <r>
          <rPr>
            <sz val="9"/>
            <rFont val="Tahoma"/>
          </rPr>
          <t xml:space="preserve">Информация из таблицы: "Добавление вех в АвтоБОП (ДИТ)"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8" authorId="0">
      <text>
        <r>
          <rPr>
            <sz val="9"/>
            <rFont val="Tahoma"/>
          </rPr>
          <t xml:space="preserve">Предыдущий срок начала ПИР 01.12.2021</t>
        </r>
      </text>
    </comment>
    <comment ref="R10" authorId="0">
      <text>
        <r>
          <rPr>
            <sz val="9"/>
            <rFont val="Tahoma"/>
          </rPr>
          <t xml:space="preserve">Начало пир по договору 01.04.2024</t>
        </r>
      </text>
    </comment>
  </commentList>
</comments>
</file>

<file path=xl/sharedStrings.xml><?xml version="1.0" encoding="utf-8"?>
<sst xmlns="http://schemas.openxmlformats.org/spreadsheetml/2006/main" count="869" uniqueCount="869">
  <si>
    <t xml:space="preserve"> </t>
  </si>
  <si>
    <t>№</t>
  </si>
  <si>
    <t>Этап</t>
  </si>
  <si>
    <t>Район</t>
  </si>
  <si>
    <t>Округ</t>
  </si>
  <si>
    <t>РП</t>
  </si>
  <si>
    <t xml:space="preserve">Адрес объекта строительства</t>
  </si>
  <si>
    <t>ПД/РД</t>
  </si>
  <si>
    <t xml:space="preserve">Начало ПИР</t>
  </si>
  <si>
    <t xml:space="preserve">Первая МГЭ (Выход)</t>
  </si>
  <si>
    <t xml:space="preserve">8 этап</t>
  </si>
  <si>
    <t>Измайлово</t>
  </si>
  <si>
    <t>ВАО</t>
  </si>
  <si>
    <t xml:space="preserve">Геккиев К.Р.</t>
  </si>
  <si>
    <t xml:space="preserve">г. Москва район Измайлово, 3-я Прядильная, вл.10</t>
  </si>
  <si>
    <t xml:space="preserve">Не определен</t>
  </si>
  <si>
    <t xml:space="preserve">г. Москва район Измайлово, 3-я Прядильная, вл.14</t>
  </si>
  <si>
    <t xml:space="preserve">Северное Измайлово</t>
  </si>
  <si>
    <t xml:space="preserve">г. Москва район Северное Измайлово, 7-я Парковая, вл.19-21</t>
  </si>
  <si>
    <t>ПИК-Проект</t>
  </si>
  <si>
    <t xml:space="preserve">г. Москва район Измайлово, 1-я Прядильная, вл.3</t>
  </si>
  <si>
    <t xml:space="preserve">9 этап</t>
  </si>
  <si>
    <t xml:space="preserve">Восточное Измайлово</t>
  </si>
  <si>
    <t xml:space="preserve">Конюхов Ю.В.</t>
  </si>
  <si>
    <t xml:space="preserve">г. Москва, район Восточное Измайлово, Сиреневый бульвар, вл, 4/4</t>
  </si>
  <si>
    <t>АПЕКС</t>
  </si>
  <si>
    <t xml:space="preserve">94 - 95</t>
  </si>
  <si>
    <t xml:space="preserve">П - 3 (Д)</t>
  </si>
  <si>
    <t>Гольяново</t>
  </si>
  <si>
    <t xml:space="preserve">Забашта В.Ю.</t>
  </si>
  <si>
    <t xml:space="preserve">г. Москва, район Гольяново, ул. Амурская, вл. 1, 2 оч. (Дом, зона 3.1, корп. 4; Дом, зона 3.2, корп. 5) 1 этап</t>
  </si>
  <si>
    <t xml:space="preserve">г. Москва, район Гольяново, ул. Амурская, вл. 1, 2 оч. (Дом, зона 3.4) 1 этап</t>
  </si>
  <si>
    <t xml:space="preserve">г. Москва, район Гольяново, ул. Амурская, вл. 1, 2 оч. (Дом, зона 3.5) 1 этап</t>
  </si>
  <si>
    <t xml:space="preserve">КВ - 3 (Д)</t>
  </si>
  <si>
    <t>Зюзино</t>
  </si>
  <si>
    <t>ЮЗАО</t>
  </si>
  <si>
    <t xml:space="preserve">Ланцова Анна Алексеевна</t>
  </si>
  <si>
    <t xml:space="preserve">г. Москва, район Зюзино, Кварталы 25, 26, 31, 35, 36А (Дом, Квартал 26-31, Зона 6.1) 1 этап</t>
  </si>
  <si>
    <t>А495</t>
  </si>
  <si>
    <t xml:space="preserve">КВ - 4 (Д)</t>
  </si>
  <si>
    <t xml:space="preserve">Балинт Е.И.</t>
  </si>
  <si>
    <t xml:space="preserve">г. Москва, района Северное Измайлово, микрорайоны 41-42,43-45,44-46,47-48,49-50 (Дом, Зона 72.1, к.31) 1 этап</t>
  </si>
  <si>
    <t>Олимпроект</t>
  </si>
  <si>
    <t xml:space="preserve">г. Москва, района Северное Измайлово, микрорайоны 41-42,43-45,44-46,47-48,49-50 (Дом, Зона 25.4, к.15) 3 этап</t>
  </si>
  <si>
    <t xml:space="preserve">г. Москва, района Северное Измайлово, микрорайоны 41-42,43-45,44-46,47-48,49-50 (Дом, Зона 32.1, к.26, 27, 28) 4 этап</t>
  </si>
  <si>
    <t xml:space="preserve">КВ - 5 (Д)</t>
  </si>
  <si>
    <t xml:space="preserve">Бурова Е.А.</t>
  </si>
  <si>
    <t xml:space="preserve">г. Москва, район Восточное Измайлово, микрорайоны 36-28 (в т.ч. ул. 16-я Парковая, вл. 29) (Дом, Мкр. 83, 16-я Парковая, вл. 29 ) 1 этап</t>
  </si>
  <si>
    <t xml:space="preserve">КВ - 7 (Д)</t>
  </si>
  <si>
    <t xml:space="preserve">г. Москва, район Зюзино, кварталы 7, 10, 14 (Дом, зона 7.5) 1 этап</t>
  </si>
  <si>
    <t xml:space="preserve">КВ - 8 (Д)</t>
  </si>
  <si>
    <t>Кузьминки</t>
  </si>
  <si>
    <t>ЮВАО</t>
  </si>
  <si>
    <t xml:space="preserve">Шестопалова Софья</t>
  </si>
  <si>
    <t xml:space="preserve">г. Москва, район Кузьминки, микрорайоны 117, 117а, 118, 118а, 119 (Дом, в т.ч. снос Волгоградский пр-т, д. 163, корп. 2) (1 этап)</t>
  </si>
  <si>
    <t xml:space="preserve">Киричук Ксения</t>
  </si>
  <si>
    <t xml:space="preserve">г. Москва, район Кузьминки, микрорайоны 117, 117а, 118, 118а, 119 (Дом, зона 12.4) 2 этап</t>
  </si>
  <si>
    <t xml:space="preserve">Собственные силы</t>
  </si>
  <si>
    <t xml:space="preserve">Федюшин Андрей</t>
  </si>
  <si>
    <t xml:space="preserve">г. Москва, район Кузьминки, микрорайоны 117, 117а, 118, 118а, 119 (Дом, зона 12.8) 2 этап</t>
  </si>
  <si>
    <t xml:space="preserve">г. Москва, район Кузьминки, микрорайоны 117, 117а, 118, 118а, 119 (Дом, зона 12.9) 2 этап</t>
  </si>
  <si>
    <t xml:space="preserve">КВ - 9 (Д)</t>
  </si>
  <si>
    <t xml:space="preserve">Матюхин Александр</t>
  </si>
  <si>
    <t xml:space="preserve">г. Москва, район Зюзино, кварталы 40, 41, 42, Керченская ул., уч. 28, 1 этап</t>
  </si>
  <si>
    <t>ПиК(ссс)</t>
  </si>
  <si>
    <t xml:space="preserve">г. Москва, район Зюзино, кварталы 40, 41, 42, Херсонская ул., уч. 16, 1 этап</t>
  </si>
  <si>
    <t xml:space="preserve">г. Москва, район Зюзино, ул. Херсонская 10/1</t>
  </si>
  <si>
    <t xml:space="preserve">г. Москва, район Зюзино, кварталы 40, 41, 42 (Дом, зона 6.5) 1 этап</t>
  </si>
  <si>
    <t>СОБ-Проект</t>
  </si>
  <si>
    <t xml:space="preserve">г. Москва, район Зюзино, кварталы 40, 41, 42, Херсонская ул., 14, 1 этап</t>
  </si>
  <si>
    <t xml:space="preserve">КВ - 10 (Д)</t>
  </si>
  <si>
    <t>Выхино-Жулебино</t>
  </si>
  <si>
    <t xml:space="preserve">г. Москва, район Выхино-Жулебино, микрорайон 136 (Дом, зона 3.2) 2 этап</t>
  </si>
  <si>
    <t xml:space="preserve">в 10</t>
  </si>
  <si>
    <t xml:space="preserve">г. Москва, район Выхино-Жулебино, микрорайон 136 (Дом, зона 3.3) 2 этап</t>
  </si>
  <si>
    <t xml:space="preserve">КВ - 11 (Д)</t>
  </si>
  <si>
    <t xml:space="preserve">г. Москва, внутригородское муниципальное образование Кузьминки, улица Зеленодольская, земельный участок 28/3 (зона 3.3)</t>
  </si>
  <si>
    <t xml:space="preserve">КВ - 13 (Д)</t>
  </si>
  <si>
    <t>Люблино</t>
  </si>
  <si>
    <t xml:space="preserve">Ворсин Михаил</t>
  </si>
  <si>
    <t xml:space="preserve">г. Москва, внутригородское муниципальное образование Люблино, улица Люблинская, земельный участок 111/2/1 (Люблинская ул., вл. 111, стр. 2), (Юго-Восточный административный округ)</t>
  </si>
  <si>
    <t xml:space="preserve">г. Москва, район Люблино, микрорайоны А, Б, Г, Е пр-т 40-лет Октября, з/у 18/13</t>
  </si>
  <si>
    <t xml:space="preserve">г. Москва, внутригородское муниципальное образование Люблино, Спортивный проезд, земельный участок 6А/6</t>
  </si>
  <si>
    <t>СОП-проект</t>
  </si>
  <si>
    <t xml:space="preserve">г. Москва, внутригородское муниципальное образование Люблино, ул. Совхозная, земельный участок 55/2 (Юго-Восточный административный округ)</t>
  </si>
  <si>
    <t xml:space="preserve">г. Москва, район Люблино, микрорайоны А, Б, Г, Е (Дом, зона 2.4) 2 этап</t>
  </si>
  <si>
    <t xml:space="preserve">г. Москва, район Люблино, микрорайоны А, Б, Г, Е (Дом, зона 2.5) 2 этап</t>
  </si>
  <si>
    <t xml:space="preserve">г. Москва, район Люблино, микрорайоны А, Б, Г, Е (Дом, зона 20.1) 2 этап</t>
  </si>
  <si>
    <t xml:space="preserve">КВ - 14 (Д)</t>
  </si>
  <si>
    <t xml:space="preserve">г. Москва, район Измайлово, Сиреневый бульвар, земельный участок 4/5</t>
  </si>
  <si>
    <t>Генпроект</t>
  </si>
  <si>
    <t xml:space="preserve">г. Москва, район Измайлово, Сиреневый бульвар, земельный участок 4/4</t>
  </si>
  <si>
    <t xml:space="preserve">г. Москва, район Измайлово, Сиреневый бульвар, земельный участок 4/9 (зона 6.1)</t>
  </si>
  <si>
    <t xml:space="preserve">г. Москва, район Измайлово, Сиреневый бульвар, земельный участок 4/9 (зона 6.2)</t>
  </si>
  <si>
    <t xml:space="preserve">КВ - 17 (Д)</t>
  </si>
  <si>
    <t xml:space="preserve">Ратушный Алексей</t>
  </si>
  <si>
    <t xml:space="preserve">г. Москва, район Гольяново,  ул. Байкальская д.14,к.1- д.16</t>
  </si>
  <si>
    <t xml:space="preserve">КВ - 19 (Д)</t>
  </si>
  <si>
    <t>Нагатино-Садовники</t>
  </si>
  <si>
    <t>ЮАО</t>
  </si>
  <si>
    <t xml:space="preserve">г. Москва, район Нагатино-Садовники, микрорайон 1А (в т.ч. ул. Нагатинская, вл. 1) (Дом, Нагатинская ул., вл. 1) 1 этап</t>
  </si>
  <si>
    <t xml:space="preserve">г. Москва, район Измайлово, Никитинская улица, владение 21, корпуса 1 и 3</t>
  </si>
  <si>
    <t xml:space="preserve">КВ - 21 (Д)</t>
  </si>
  <si>
    <t>Покровское-Стрешнево</t>
  </si>
  <si>
    <t>СЗАО</t>
  </si>
  <si>
    <t xml:space="preserve">Носкова Алиса</t>
  </si>
  <si>
    <t xml:space="preserve">г. Москва, район Покровское-Стрешнево, микрорайоны 3, 16, 1, 2, 14, 15 (Дом, мкр. 16, зона 1.2 (1 оч.)) 1 этап</t>
  </si>
  <si>
    <t xml:space="preserve">г. Москва, район Измайлово, 3-я Парковая улица, вл. 39</t>
  </si>
  <si>
    <t xml:space="preserve">10 этап</t>
  </si>
  <si>
    <t>Котловка</t>
  </si>
  <si>
    <t xml:space="preserve">Калюжная Виктория</t>
  </si>
  <si>
    <t xml:space="preserve">г. Москва, район Котловка, Нагорная ул., влд. 5А</t>
  </si>
  <si>
    <t xml:space="preserve">ПСК Созидатель</t>
  </si>
  <si>
    <t xml:space="preserve">П - 6</t>
  </si>
  <si>
    <t xml:space="preserve">Южное Тушино</t>
  </si>
  <si>
    <t xml:space="preserve">Голованов Илья</t>
  </si>
  <si>
    <t xml:space="preserve">г. Москва, район Южное Тушино, проезд Досфлота, вл. 2</t>
  </si>
  <si>
    <t xml:space="preserve">Волна до актуализации сроков</t>
  </si>
  <si>
    <t xml:space="preserve">6 этап</t>
  </si>
  <si>
    <t>Бескудниковский</t>
  </si>
  <si>
    <t>САО</t>
  </si>
  <si>
    <t xml:space="preserve">г. Москва, район Бескудниковский, Дмитровское ш., 89</t>
  </si>
  <si>
    <t xml:space="preserve">6 волна </t>
  </si>
  <si>
    <t xml:space="preserve">7 этап</t>
  </si>
  <si>
    <t>Ивановское</t>
  </si>
  <si>
    <t xml:space="preserve">г. Москва, район Ивановское, Зелёный проспект, 101</t>
  </si>
  <si>
    <t xml:space="preserve">8 волна</t>
  </si>
  <si>
    <t xml:space="preserve">г. Москва район Люблино, Верхние Поля, вл.19 к 1</t>
  </si>
  <si>
    <t>Хорошево-Мневники</t>
  </si>
  <si>
    <t xml:space="preserve">г. Москва район Хорошево-Мневники, Демьяна Бедного, вл.22, к.3</t>
  </si>
  <si>
    <t xml:space="preserve">г. Москва район Измайлово, Измайловский б-р, 71/25</t>
  </si>
  <si>
    <t xml:space="preserve">10 волна</t>
  </si>
  <si>
    <t xml:space="preserve">г. Москва район Хорошево-Мневники, Генерала Глаголева, вл. 9/1</t>
  </si>
  <si>
    <t xml:space="preserve">г. Москва район Люблино, Люблинская, 111/3</t>
  </si>
  <si>
    <t xml:space="preserve">9 волна</t>
  </si>
  <si>
    <t xml:space="preserve">г. Москва район Люблино, Люблинская, 113, к.3</t>
  </si>
  <si>
    <t>Стандартпроект</t>
  </si>
  <si>
    <t>Царицыно</t>
  </si>
  <si>
    <t xml:space="preserve">г. Москва район Царицыно, Ереванская, вл.4</t>
  </si>
  <si>
    <t xml:space="preserve">г. Москва район Царицыно, Ереванская, вл.6/2</t>
  </si>
  <si>
    <t xml:space="preserve">г. Москва район Измайлово, Никитинская ул., з.у. 5</t>
  </si>
  <si>
    <t xml:space="preserve">Проектоное бюро Р1</t>
  </si>
  <si>
    <t>Рязанский</t>
  </si>
  <si>
    <t xml:space="preserve">г. Москва, район Рязанский, улица Михайлова, з/у 15, (корпуса 1, 2)</t>
  </si>
  <si>
    <t>Бюро-22</t>
  </si>
  <si>
    <t xml:space="preserve">г. Москва, район Рязанский, Зарайская улица, з/у 46/1</t>
  </si>
  <si>
    <t>Перово</t>
  </si>
  <si>
    <t xml:space="preserve">г. Москва, район Перово, Плеханова, владение 24А</t>
  </si>
  <si>
    <t>Ростокино</t>
  </si>
  <si>
    <t>СВАО</t>
  </si>
  <si>
    <t xml:space="preserve">Иргалиев Александр</t>
  </si>
  <si>
    <t xml:space="preserve">г. Москва, район Ростокино, Проспект Мира, вл. 135А</t>
  </si>
  <si>
    <t xml:space="preserve">П - 2</t>
  </si>
  <si>
    <t xml:space="preserve">Филевский Парк</t>
  </si>
  <si>
    <t>ЗАО</t>
  </si>
  <si>
    <t xml:space="preserve">г. Москва, район Филевский Парк, улица Барклая, земельный участок 6/32</t>
  </si>
  <si>
    <t xml:space="preserve">91 - 93</t>
  </si>
  <si>
    <t xml:space="preserve">г. Москва, район Гольяново, ул. Амурская, вл. 1, 2 оч. (Дом, зона 1.1, корп. 1; Дом, зона 1.2, корп. 2; Дом, зона 1.5, корп. 3) 1 этап</t>
  </si>
  <si>
    <t xml:space="preserve">П - 4</t>
  </si>
  <si>
    <t>Очаково-Матвеевское</t>
  </si>
  <si>
    <t xml:space="preserve">Васильев Сергей Николаевич</t>
  </si>
  <si>
    <t xml:space="preserve">г. Москва, район Очаково-Матвеевское, Очаковское шоссе, влд. 3А, 5А</t>
  </si>
  <si>
    <t xml:space="preserve">КВ - 1 (Д)</t>
  </si>
  <si>
    <t xml:space="preserve">г. Москва, район Люблино, кварталы 23, 29 (в т.ч. ул. Совхозная, вл. 10А) (Дом, ул. Совхозная, з/у 10А/1) 1 этап</t>
  </si>
  <si>
    <t xml:space="preserve">КВ - 2 (Д)</t>
  </si>
  <si>
    <t xml:space="preserve">г. Москва, район Северное Измайлово, Микрорайон 80, 15-Парковая 46Б, 1 этап</t>
  </si>
  <si>
    <t xml:space="preserve">г. Москва, район Северное Измайлово, Микрорайон 80, 15-Парковая 42Б, 1 этап</t>
  </si>
  <si>
    <t xml:space="preserve">г. Москва, внутригородское муниципальное образование Северное Измайлово, 11-я Парковая улица, земельный участок 55/1 (11-я Парковая ул., вл. 55) (зона 72.2) (к.38)</t>
  </si>
  <si>
    <t xml:space="preserve">г. Москва, внутригородское муниципальное образование Северное Измайлово, 11-я Парковая улица, земельный участок 53 (11-я Парковая ул., вл. 53) (зона 72.3) (к.39)</t>
  </si>
  <si>
    <t xml:space="preserve">г. Москва, район Кузьминки, микрорайоны 117, 117а, 118, 118а, 119, Волгоградский 161 к 2, 163 и нежилое здание Волгоградский 163 к.3, 1 этап</t>
  </si>
  <si>
    <t xml:space="preserve">г. Москва, район Кузьминки, микрорайоны 117, 117а, 118, 118а, 119, Юных Ленинцев 97 к.4, Юных Ленинцев 101 к.3, 1 этап</t>
  </si>
  <si>
    <t xml:space="preserve">г. Москва, район Кузьминки, микрорайоны 117, 117а, 118, 118а, 119, Академика Скрябина 40 к.1, 1 этап</t>
  </si>
  <si>
    <t xml:space="preserve">г. Москва, внутригородское муниципальное образование Выхино-Жулебино, улица Ташкентская, земельный участок 14/1 (улица Ташкентская, дом 14, корпус 1) (зона 3.1)</t>
  </si>
  <si>
    <t xml:space="preserve">2 Про</t>
  </si>
  <si>
    <t xml:space="preserve">КВ - 12 (Д)</t>
  </si>
  <si>
    <t xml:space="preserve">г. Москва, район Кузьминки, микрорайоны 113, 113А, 114 (Дом, Юных Ленинцев вл.40/3) 1 этап</t>
  </si>
  <si>
    <t xml:space="preserve">г. Москва, район Кузьминки, микрорайоны 113, 113А, 114 (Дом, Юных Ленинцев вл.44/3) 1 этап</t>
  </si>
  <si>
    <t xml:space="preserve">г. Москва, район Кузьминки, микрорайоны 113, 113А, 114 (Дом, ул. Маршала Чуйкова вл. 9/5/2) 1 этап</t>
  </si>
  <si>
    <t xml:space="preserve">г. Москва, район Кузьминки, микрорайоны 113, 113А, 114 (Дом, ул. Маршала Чуйкова вл. 9/5/1) 1 этап</t>
  </si>
  <si>
    <t xml:space="preserve">г. Москва, внутригородское муниципальное образование Люблино, улица Люблинская, земельный участок 52/1 (Юго-Восточный административный округ)</t>
  </si>
  <si>
    <t xml:space="preserve">КВ - 16 (Д)</t>
  </si>
  <si>
    <t xml:space="preserve">г. Москва, район Кузьминки, микрорайоны 115, 116, 121 (Дом, ул. Жигулевская, з.у. 12/6; з.у. 12/6/1) 1 этап</t>
  </si>
  <si>
    <t xml:space="preserve">г. Москва, район Кузьминки, микрорайоны 115, 116, 121 (Дом, зона 2.11) 1 этап ул. Шумилова д.26</t>
  </si>
  <si>
    <t xml:space="preserve">КВ - 18 (Д)</t>
  </si>
  <si>
    <t>Головинский</t>
  </si>
  <si>
    <t xml:space="preserve">г. Москва, район Головинский, Онежская улица, земельный участок 33</t>
  </si>
  <si>
    <t xml:space="preserve">КВ - 20 (Д)</t>
  </si>
  <si>
    <t>Останкинский</t>
  </si>
  <si>
    <t xml:space="preserve">г. Москва, район Останкинский, микрорайоны 14, 15-16 и кв. 104 (в т.ч. ул. Бочкова, влд.11А) (Дом, ул. Бочкова, влд. 11А) 1 этап</t>
  </si>
  <si>
    <t>Гипроздрав</t>
  </si>
  <si>
    <t xml:space="preserve">П - 5</t>
  </si>
  <si>
    <t>Новогиреево</t>
  </si>
  <si>
    <t xml:space="preserve">г. Москва, район Новогиреево, Кусковская улица, земельный участок 12/1</t>
  </si>
  <si>
    <t xml:space="preserve">г. Москва, внутригородское муниципальное образование Люблино, Люблинская улица, вл. 121/1</t>
  </si>
  <si>
    <t xml:space="preserve">г. Москва, район Рязанский, 3-я Институтская улица, земельный участок 4/1</t>
  </si>
  <si>
    <t xml:space="preserve">г. Москва, внутригородское муниципальное образование Люблино, улица Ставропольская, вл. 4, корп. 2</t>
  </si>
  <si>
    <t xml:space="preserve">КВ - 22 (Д)</t>
  </si>
  <si>
    <t>Алтуфьевский</t>
  </si>
  <si>
    <t xml:space="preserve">г. Москва, Алтуфьевский район, микрорайоны 1-2, 3, 4-5 (Дом, Алтуфьевское ш., влд. 51-53 (к.1, к.2, к.3) 1 этап</t>
  </si>
  <si>
    <t xml:space="preserve">не начали ПИР</t>
  </si>
  <si>
    <t>GUID</t>
  </si>
  <si>
    <t xml:space="preserve">Адрес объекта строительства
от ООПР</t>
  </si>
  <si>
    <t xml:space="preserve">ОРП, м2</t>
  </si>
  <si>
    <t>ТРУБЫ</t>
  </si>
  <si>
    <t xml:space="preserve">Квартирные станции водоснабжения ХВС/ГВС</t>
  </si>
  <si>
    <t xml:space="preserve">НУ
ХВС и ПТ</t>
  </si>
  <si>
    <t xml:space="preserve">НУ
АУПТ</t>
  </si>
  <si>
    <t xml:space="preserve">Шаровые краны с электроприводом</t>
  </si>
  <si>
    <t xml:space="preserve">Цилиндры кашированные неармированной фольгой НГ</t>
  </si>
  <si>
    <t xml:space="preserve">Затворы, задвижки, ОК пожаротушение</t>
  </si>
  <si>
    <t xml:space="preserve">Грувлочные соединения</t>
  </si>
  <si>
    <t xml:space="preserve">PEXa
EVOH ВК</t>
  </si>
  <si>
    <t xml:space="preserve">  SML  ВК</t>
  </si>
  <si>
    <t>f894d288-f4f2-11eb-9141-0050568dfbb1</t>
  </si>
  <si>
    <t xml:space="preserve">г. Москва, района Северное Измайлово, микрорайоны 41-42,43-45,44-46,47-48,49-50 (Дом, Зона 4.1, к.3) 2 этап</t>
  </si>
  <si>
    <t>РосТурПласт</t>
  </si>
  <si>
    <t>РОСтерм </t>
  </si>
  <si>
    <t xml:space="preserve">ООО НПП "ТЕПЛОВОДОХРАН"</t>
  </si>
  <si>
    <t>ВЕЗЕР</t>
  </si>
  <si>
    <t xml:space="preserve">Элита Центр</t>
  </si>
  <si>
    <t>Гидроресурс</t>
  </si>
  <si>
    <t>Isotec</t>
  </si>
  <si>
    <t> GROSS</t>
  </si>
  <si>
    <t>Смартекс</t>
  </si>
  <si>
    <t>0a75f5a9-f4f3-11eb-9141-0050568dfbb1</t>
  </si>
  <si>
    <t xml:space="preserve">г. Москва, района Северное Измайлово, микрорайоны 41-42,43-45,44-46,47-48,49-50 (Дом, Зона 4.2, к.4) 2 этап</t>
  </si>
  <si>
    <t>Ростерм</t>
  </si>
  <si>
    <t>609edc7b-f4f3-11eb-9141-0050568dfbb1</t>
  </si>
  <si>
    <t>4ff5a59b-f4f4-11eb-9141-0050568dfbb1</t>
  </si>
  <si>
    <t xml:space="preserve">г. Москва, района Северное Измайлово, микрорайоны 41-42,43-45,44-46,47-48,49-50 (Дом, Зона 25.3, к.14) 8 этап</t>
  </si>
  <si>
    <t>3f941ff3-f526-11eb-9141-0050568dfbb1</t>
  </si>
  <si>
    <t xml:space="preserve">г. Москва, район Выхино-Жулебино, микрорайон 136 (Дом, зона 4.1) 3 этап</t>
  </si>
  <si>
    <t xml:space="preserve">ГС Групп (Hoobs)</t>
  </si>
  <si>
    <t>4c49fde2-f526-11eb-9141-0050568dfbb1</t>
  </si>
  <si>
    <t xml:space="preserve">г. Москва, район Выхино-Жулебино, микрорайон 136 (Дом, зона 4.2) 3 этап</t>
  </si>
  <si>
    <t>61169c31-f526-11eb-9141-0050568dfbb1</t>
  </si>
  <si>
    <t xml:space="preserve">г. Москва, район Выхино-Жулебино, микрорайон 136 (Дом, зона 4.3) 3 этап</t>
  </si>
  <si>
    <t>d3272be9-f689-11eb-9141-0050568dfbb1</t>
  </si>
  <si>
    <t xml:space="preserve">г. Москва, район Гольяново, микрорайоны 1-2 (Дом, зона 3.4) 4 этап</t>
  </si>
  <si>
    <t>Pradex</t>
  </si>
  <si>
    <t xml:space="preserve">МФМК (CNP)</t>
  </si>
  <si>
    <t>e05e0baa-f689-11eb-9141-0050568dfbb1</t>
  </si>
  <si>
    <t xml:space="preserve">г. Москва, район Гольяново, микрорайоны 1-2 (Дом, зона 4.1) 4 этап</t>
  </si>
  <si>
    <t xml:space="preserve">ООО «ПРАДЕКС ИНЖИНИРИНГ»</t>
  </si>
  <si>
    <t>eebcd618-f689-11eb-9141-0050568dfbb1</t>
  </si>
  <si>
    <t xml:space="preserve">г. Москва, район Гольяново, микрорайоны 1-2 (Дом, зона 4.2) 4 этап</t>
  </si>
  <si>
    <t xml:space="preserve">ООО "ТЭС"</t>
  </si>
  <si>
    <t>DINARM</t>
  </si>
  <si>
    <t>0150f7a6-f68a-11eb-9141-0050568dfbb1</t>
  </si>
  <si>
    <t xml:space="preserve">г. Москва, район Гольяново, микрорайоны 1-2 (Дом, зона 4.3) 4 этап</t>
  </si>
  <si>
    <t>0e7c427d-f68a-11eb-9141-0050568dfbb1</t>
  </si>
  <si>
    <t xml:space="preserve">г. Москва, район Гольяново, микрорайоны 1-2 (Дом, зона 4.4) 5 этап</t>
  </si>
  <si>
    <t>1c1c787f-f68a-11eb-9141-0050568dfbb1</t>
  </si>
  <si>
    <t xml:space="preserve">г. Москва, район Гольяново, микрорайоны 1-2 (Дом, зона 6.1) 5 этап</t>
  </si>
  <si>
    <t>13bf94af-f5c0-11eb-9141-0050568dfbb1</t>
  </si>
  <si>
    <t xml:space="preserve">г. Москва, район Кузьминки, микрорайоны 115, 116, 121 (Дом, зона 2.8) 2 этап</t>
  </si>
  <si>
    <t>4992a146-f690-11eb-9141-0050568dfbb1</t>
  </si>
  <si>
    <t xml:space="preserve">г. Москва, район Останкинский, микрорайоны 14, 15-16 и кв. 104 (в т.ч. ул. Бочкова, влд.11А) (Дом, мкр. 15-16 р-н Останкинский, зона 6.1) 2 этап</t>
  </si>
  <si>
    <t>Технониколь</t>
  </si>
  <si>
    <t>7b12dc75-f690-11eb-9141-0050568dfbb1</t>
  </si>
  <si>
    <t xml:space="preserve">г. Москва, район Останкинский, микрорайоны 14, 15-16 и кв. 104 (в т.ч. ул. Бочкова, влд.11А) (Дом, мкр. 15-16 р-н Останкинский, зона 6.2) 2 этап</t>
  </si>
  <si>
    <t>c2fd3e93-f5b3-11eb-9141-0050568dfbb1</t>
  </si>
  <si>
    <t xml:space="preserve">г. Москва, район Кузьминки, микрорайоны 113, 113А, 114 (Дом, ул. Маршала Чуйкова вл. 22 к.2) 2 этап</t>
  </si>
  <si>
    <t>ac50b6dc-21b7-11ec-9141-0050568dfbb1</t>
  </si>
  <si>
    <t xml:space="preserve">г. Москва, район Покровское-Стрешнево, микрорайоны 3, 16, 1, 2, 14, 15 (Дом, мкр. 3, зона 1.2) 2 этап</t>
  </si>
  <si>
    <t>d0c6f755-21b7-11ec-9141-0050568dfbb1</t>
  </si>
  <si>
    <t xml:space="preserve">г. Москва, район Покровское-Стрешнево, микрорайоны 3, 16, 1, 2, 14, 15 (Дом, мкр. 3, зона 2.1) 2 этап</t>
  </si>
  <si>
    <t>Ридан</t>
  </si>
  <si>
    <t>fc4ec715-21b7-11ec-9141-0050568dfbb1</t>
  </si>
  <si>
    <t xml:space="preserve">г. Москва, район Покровское-Стрешнево, микрорайоны 3, 16, 1, 2, 14, 15 (Дом, мкр. 14 (со сносом - ул. Свободы, д. 7А, ул. Свободы, д. 9)) 2 этап</t>
  </si>
  <si>
    <t>2a04ff12-21b8-11ec-9141-0050568dfbb1</t>
  </si>
  <si>
    <t xml:space="preserve">г. Москва, район Покровское-Стрешнево, микрорайоны 3, 16, 1, 2, 14, 15 (Дом, мкр. 2 (со сносом - Сосновая аллея, д. 4)) 2 этап</t>
  </si>
  <si>
    <t>048e4297-f5bc-11eb-9141-0050568dfbb1</t>
  </si>
  <si>
    <t xml:space="preserve">г. Москва, район Зюзино, кварталы 36, 37, 38 (Дом, квартал 37, зона 22.3) 3 этап</t>
  </si>
  <si>
    <t>d40aac76-f502-11eb-9141-0050568dfbb1</t>
  </si>
  <si>
    <t xml:space="preserve">г. Москва, район Зюзино, кварталы 7, 10, 14 (Дом, зона 1.2) 2 этап</t>
  </si>
  <si>
    <t>c83c08ee-f502-11eb-9141-0050568dfbb1</t>
  </si>
  <si>
    <t xml:space="preserve">г. Москва, район Зюзино, кварталы 7, 10, 14 (Дом, зона 1.3) 2 этап</t>
  </si>
  <si>
    <t>2cb7b16d-e53b-11eb-9141-0050568dfbb1</t>
  </si>
  <si>
    <t xml:space="preserve">г. Москва, район Зюзино, кварталы 36, 37, 38 (Дом, квартал 38, зона 33.3) 1 этап</t>
  </si>
  <si>
    <t>379fcd85-8b05-11eb-913c-0050568dfbb1</t>
  </si>
  <si>
    <t xml:space="preserve">Перенос объекта с 12-ой волны</t>
  </si>
  <si>
    <t xml:space="preserve">Перенос объекта с 11-ой волны</t>
  </si>
  <si>
    <t xml:space="preserve">Квартирная станция</t>
  </si>
  <si>
    <t xml:space="preserve">Коллекторная группа</t>
  </si>
  <si>
    <t xml:space="preserve">Цилиндры Г1, НГ</t>
  </si>
  <si>
    <t xml:space="preserve">Приточные и вытяжные каркасно-панельные установки, смечительный узел</t>
  </si>
  <si>
    <t xml:space="preserve">Установки подпора воздуха для зоны МГН</t>
  </si>
  <si>
    <t xml:space="preserve">Клапана НЗ и НО, воздухораспределители, КИД</t>
  </si>
  <si>
    <t xml:space="preserve">Вытяжные и приточные вентиляторы ДУ</t>
  </si>
  <si>
    <t xml:space="preserve">ТРУБЫ PEXa
EVOH</t>
  </si>
  <si>
    <t xml:space="preserve">Огнезащита воздуховодов (двухкомпонентная система)</t>
  </si>
  <si>
    <t xml:space="preserve">Кран шаровой фланцевый.
Фильтр сетчатый фланцевый.</t>
  </si>
  <si>
    <t>Сантехкомплект</t>
  </si>
  <si>
    <t>ВЕЗА</t>
  </si>
  <si>
    <t>Аэрдин</t>
  </si>
  <si>
    <t>Сигмавент</t>
  </si>
  <si>
    <t>Вентзащита</t>
  </si>
  <si>
    <t>ВЗТМ</t>
  </si>
  <si>
    <t>ADL</t>
  </si>
  <si>
    <t>Пульсар</t>
  </si>
  <si>
    <t>Бригель</t>
  </si>
  <si>
    <t>KORF</t>
  </si>
  <si>
    <t>Аэрван</t>
  </si>
  <si>
    <t>GROSS</t>
  </si>
  <si>
    <t>Виктория</t>
  </si>
  <si>
    <t>Техстронг</t>
  </si>
  <si>
    <t>ТЭС</t>
  </si>
  <si>
    <t>Русклимат</t>
  </si>
  <si>
    <t>БТП</t>
  </si>
  <si>
    <t>АУПД</t>
  </si>
  <si>
    <t>УУТ</t>
  </si>
  <si>
    <t xml:space="preserve">Регуляторы давления</t>
  </si>
  <si>
    <t>Элита-Центр</t>
  </si>
  <si>
    <t xml:space="preserve">ЗАО "Тепловизор"</t>
  </si>
  <si>
    <t>Теплосила</t>
  </si>
  <si>
    <t>SPL</t>
  </si>
  <si>
    <t xml:space="preserve">ГС Групп</t>
  </si>
  <si>
    <t>Этра</t>
  </si>
  <si>
    <t xml:space="preserve">ПК Градус</t>
  </si>
  <si>
    <t>АДЛ</t>
  </si>
  <si>
    <t>Взлет-МСК</t>
  </si>
  <si>
    <t xml:space="preserve">График заходов в МГЭ</t>
  </si>
  <si>
    <t>#'</t>
  </si>
  <si>
    <t>Тип</t>
  </si>
  <si>
    <t>РТУ</t>
  </si>
  <si>
    <t xml:space="preserve">Заход МГЭ первый</t>
  </si>
  <si>
    <t xml:space="preserve">Заход МГЭ промеж.</t>
  </si>
  <si>
    <t xml:space="preserve">Заход МГЭ ЗОС</t>
  </si>
  <si>
    <t xml:space="preserve">Заход в МГЭ факт</t>
  </si>
  <si>
    <t xml:space="preserve">Объект в МГЭ</t>
  </si>
  <si>
    <t xml:space="preserve">Интервал захода в МГЭ </t>
  </si>
  <si>
    <t xml:space="preserve">Вывод ОРП по домам</t>
  </si>
  <si>
    <t xml:space="preserve">Заход в МГЭ (14.09.2022)</t>
  </si>
  <si>
    <t xml:space="preserve">Дата изменения срока</t>
  </si>
  <si>
    <t xml:space="preserve">Выход из МГЭ</t>
  </si>
  <si>
    <t xml:space="preserve">Разница д.</t>
  </si>
  <si>
    <t>Доп.</t>
  </si>
  <si>
    <r>
      <rPr>
        <b/>
        <color rgb="FF980000"/>
        <rFont val="Arial"/>
      </rPr>
      <t>23.08.2022</t>
    </r>
    <r>
      <rPr>
        <color theme="1"/>
        <rFont val="Arial"/>
      </rPr>
      <t xml:space="preserve"> - (20.06.2022 изменено на 30.08.2022) </t>
    </r>
    <r>
      <rPr>
        <b/>
        <color rgb="FF980000"/>
        <rFont val="Arial"/>
      </rPr>
      <t>06.09.2022</t>
    </r>
    <r>
      <rPr>
        <color theme="1"/>
        <rFont val="Arial"/>
      </rPr>
      <t xml:space="preserve"> - (30.08.2022 изменено на 09.09.2022) </t>
    </r>
    <r>
      <rPr>
        <b/>
        <color rgb="FF37BD5A"/>
        <rFont val="Arial"/>
      </rPr>
      <t xml:space="preserve">21.09.2022 - Перезаход после отрицательного</t>
    </r>
  </si>
  <si>
    <r>
      <rPr>
        <b/>
        <color rgb="FF980000"/>
        <rFont val="Arial"/>
      </rPr>
      <t>05.09.2022</t>
    </r>
    <r>
      <rPr>
        <color theme="1"/>
        <rFont val="Arial"/>
      </rPr>
      <t xml:space="preserve"> - (15.09.2022 изменено на 14.10.2022) </t>
    </r>
    <r>
      <rPr>
        <b/>
        <color rgb="FF980000"/>
        <rFont val="Arial"/>
      </rPr>
      <t>13.09.2022</t>
    </r>
    <r>
      <rPr>
        <color theme="1"/>
        <rFont val="Arial"/>
      </rPr>
      <t xml:space="preserve"> - (14.10.2022 изменено на 30.09.2022) </t>
    </r>
  </si>
  <si>
    <r>
      <rPr>
        <b/>
        <color rgb="FF980000"/>
        <rFont val="Arial"/>
      </rPr>
      <t>31.08.2022</t>
    </r>
    <r>
      <rPr>
        <color theme="1"/>
        <rFont val="Arial"/>
      </rPr>
      <t xml:space="preserve"> - добавлено (вход промежуточный) </t>
    </r>
    <r>
      <rPr>
        <b/>
        <color rgb="FF37BD5A"/>
        <rFont val="Arial"/>
      </rPr>
      <t xml:space="preserve">16.01.23 - заход в МГЭ после перепроектирования </t>
    </r>
  </si>
  <si>
    <t xml:space="preserve">Объекты 2021 год</t>
  </si>
  <si>
    <t>№"</t>
  </si>
  <si>
    <t>Т\К</t>
  </si>
  <si>
    <t xml:space="preserve">ОРП, м2  </t>
  </si>
  <si>
    <t xml:space="preserve">Договор СМР/УК </t>
  </si>
  <si>
    <t xml:space="preserve">Начало ПИР 8 мес.</t>
  </si>
  <si>
    <t xml:space="preserve">Начало СМР </t>
  </si>
  <si>
    <t xml:space="preserve">МГЭ ЗОС (Вход)</t>
  </si>
  <si>
    <t>РВЭ</t>
  </si>
  <si>
    <t xml:space="preserve"> КС-11</t>
  </si>
  <si>
    <t xml:space="preserve">Сумма по договору</t>
  </si>
  <si>
    <t>Авансы</t>
  </si>
  <si>
    <t>-</t>
  </si>
  <si>
    <t xml:space="preserve">Выплат по договору не было ПРИОСТАНОВКА</t>
  </si>
  <si>
    <t xml:space="preserve">г. Москва, район Зюзино, кварталы 40, 41, 42 (Дом, зона 12.3) 1 этап</t>
  </si>
  <si>
    <t xml:space="preserve">г. Москва, район Зюзино, кварталы 40, 41, 42 (Дом, зона 1.3) 1 этап</t>
  </si>
  <si>
    <t xml:space="preserve">г. Москва, район Зюзино, кварталы 40, 41, 42 (Дом, зона 1.7) 1 этап</t>
  </si>
  <si>
    <t xml:space="preserve">Выплат по договору не было </t>
  </si>
  <si>
    <t xml:space="preserve">г. Москва, район Кузьминки, микрорайоны 113, 113А, 114 (Дом, Юных Ленинцев вл.40/3) 1 этап (Дом, зона 2.4)</t>
  </si>
  <si>
    <t xml:space="preserve">г. Москва, район Кузьминки, микрорайоны 113, 113А, 114 (Дом, Юных Ленинцев вл.44/3) 1 этап (Дом, зона 2.5)</t>
  </si>
  <si>
    <t xml:space="preserve">приостановка 02.12.2021</t>
  </si>
  <si>
    <t xml:space="preserve">Ожидается оплата - 11.03.2022</t>
  </si>
  <si>
    <t xml:space="preserve">Итого ОРП(м2):</t>
  </si>
  <si>
    <t xml:space="preserve">Территориальное управление Север</t>
  </si>
  <si>
    <t xml:space="preserve">Территориальное управление Восток</t>
  </si>
  <si>
    <t xml:space="preserve">Территориальное управление Юг</t>
  </si>
  <si>
    <t xml:space="preserve">Объекты 2022 год</t>
  </si>
  <si>
    <t xml:space="preserve">г. Москва, район Кузьминки, микрорайоны 113, 113А, 114 (Дом, ул. Маршала Чуйкова вл. 11/3) 1 этап (Дом, зона 4.3)</t>
  </si>
  <si>
    <t xml:space="preserve">г. Москва, район Кузьминки, микрорайоны 113, 113А, 114 (Дом, ул. Маршала Чуйкова вл. 9/5/2) 1 этап (Дом, зона 4.1)</t>
  </si>
  <si>
    <t xml:space="preserve">г. Москва, район Кузьминки, микрорайоны 113, 113А, 114 (Дом, ул. Маршала Чуйкова вл. 9/5/1) 1 этап (Дом, зона 4.2)</t>
  </si>
  <si>
    <t xml:space="preserve">г. Москва, район Гольяново, микрорайоны 1-2 (Дом, зона 10.1) 2 этап</t>
  </si>
  <si>
    <t>Дострой</t>
  </si>
  <si>
    <t xml:space="preserve">Объекты с риском</t>
  </si>
  <si>
    <t xml:space="preserve">г. Москва, район Рязанский, Зарайская улица, дом 46, корпус 1</t>
  </si>
  <si>
    <t xml:space="preserve">ГАФА - пока нет</t>
  </si>
  <si>
    <t xml:space="preserve">г. Москва, район Зюзино, кварталы 40, 41, 42, Херсонская ул., 14, 1 этап, (Дома, зона 1.4)</t>
  </si>
  <si>
    <t xml:space="preserve">Можно снимать. Ничего не согласовано</t>
  </si>
  <si>
    <t xml:space="preserve">г. Москва, внутригородское муниципальное образование Люблино, улица Люблинская, земельный участок 52/1 (Юго-Восточный административный округ) (Дом, зона 1.1)</t>
  </si>
  <si>
    <t>Инвест</t>
  </si>
  <si>
    <t xml:space="preserve">г. Москва, внутригородское муниципальное образование Люблино, улица Люблинская, земельный участок 111/2/1 (Люблинская ул., вл. 111, стр. 2), (Юго-Восточный административный округ) (Дом, зона 2.1)</t>
  </si>
  <si>
    <t xml:space="preserve">ГАФА -взяло</t>
  </si>
  <si>
    <t xml:space="preserve">Начало отселения нач 2023</t>
  </si>
  <si>
    <t xml:space="preserve">г. Москва, район Люблино, микрорайоны А, Б, Г, Е (Дом, зона 7.1) 1 этап 
пр-т 40-лет Октября з/у 18/13 (Дом, зона 7.1)</t>
  </si>
  <si>
    <t xml:space="preserve">АПР 1-ый этап согл</t>
  </si>
  <si>
    <t>Статус</t>
  </si>
  <si>
    <t xml:space="preserve">АПР - не пройден 1-й этап</t>
  </si>
  <si>
    <t xml:space="preserve">Ничего не разработано</t>
  </si>
  <si>
    <t xml:space="preserve">Не начато проектирование</t>
  </si>
  <si>
    <t xml:space="preserve">1-й этап АПР пройден</t>
  </si>
  <si>
    <t xml:space="preserve">Сроки проектирования объектов</t>
  </si>
  <si>
    <r>
      <rPr>
        <b/>
        <sz val="12"/>
        <color theme="1"/>
        <rFont val="Arial"/>
      </rPr>
      <t xml:space="preserve">- Север </t>
    </r>
    <r>
      <rPr>
        <b/>
        <sz val="10"/>
        <color theme="1"/>
        <rFont val="Arial"/>
      </rPr>
      <t xml:space="preserve">(Скрипицын М.М.)</t>
    </r>
  </si>
  <si>
    <t>ПИР</t>
  </si>
  <si>
    <t xml:space="preserve">МГЭ (промежут или под ЗОС)</t>
  </si>
  <si>
    <t>СМР</t>
  </si>
  <si>
    <r>
      <rPr>
        <b/>
        <sz val="12"/>
        <color theme="1"/>
        <rFont val="Arial"/>
      </rPr>
      <t xml:space="preserve">- Восток </t>
    </r>
    <r>
      <rPr>
        <b/>
        <sz val="10"/>
        <color theme="1"/>
        <rFont val="Arial"/>
      </rPr>
      <t xml:space="preserve">(Фалелеев М.Ю.)</t>
    </r>
  </si>
  <si>
    <t xml:space="preserve">МГЭ (первая) вход</t>
  </si>
  <si>
    <t xml:space="preserve">МГЭ (первая) выход</t>
  </si>
  <si>
    <t xml:space="preserve">Окончание ПИР (закрытие РД)</t>
  </si>
  <si>
    <t xml:space="preserve">Начало СМР (выход на подг. период)</t>
  </si>
  <si>
    <t>КС-11</t>
  </si>
  <si>
    <t xml:space="preserve">Комментарии РВЭ/КС-11</t>
  </si>
  <si>
    <r>
      <rPr>
        <b/>
        <sz val="12"/>
        <color theme="1"/>
        <rFont val="Arial"/>
      </rPr>
      <t xml:space="preserve">- Юг </t>
    </r>
    <r>
      <rPr>
        <b/>
        <sz val="10"/>
        <color theme="1"/>
        <rFont val="Arial"/>
      </rPr>
      <t xml:space="preserve">(Стрельцов В.И.)</t>
    </r>
  </si>
  <si>
    <t xml:space="preserve">Приоста- новка</t>
  </si>
  <si>
    <t>ОРП(м2)</t>
  </si>
  <si>
    <t>ПД</t>
  </si>
  <si>
    <t>РВ</t>
  </si>
  <si>
    <t xml:space="preserve">По договору</t>
  </si>
  <si>
    <t>План/Факт</t>
  </si>
  <si>
    <t xml:space="preserve">Договор/ДС (подписано)</t>
  </si>
  <si>
    <t xml:space="preserve">Кол-во мес до МГЭ от договора</t>
  </si>
  <si>
    <t xml:space="preserve">Договор 1</t>
  </si>
  <si>
    <t xml:space="preserve">Договор
/Допник 
(подписано)</t>
  </si>
  <si>
    <t>Продление</t>
  </si>
  <si>
    <t xml:space="preserve">ПОС по договору</t>
  </si>
  <si>
    <t xml:space="preserve">ПОС по МГЭ</t>
  </si>
  <si>
    <t xml:space="preserve">Треб. срок продл. (мес.)</t>
  </si>
  <si>
    <t xml:space="preserve">Причина продления</t>
  </si>
  <si>
    <t xml:space="preserve">Запрашив. срок продления</t>
  </si>
  <si>
    <t xml:space="preserve">Подтвержд. срок продления</t>
  </si>
  <si>
    <t>Комментарий</t>
  </si>
  <si>
    <t xml:space="preserve">по договору</t>
  </si>
  <si>
    <t>Комментарии</t>
  </si>
  <si>
    <t xml:space="preserve">Вход - план</t>
  </si>
  <si>
    <t xml:space="preserve">Выход - план</t>
  </si>
  <si>
    <t>План</t>
  </si>
  <si>
    <t xml:space="preserve">Получение РНС</t>
  </si>
  <si>
    <t>Факт</t>
  </si>
  <si>
    <t xml:space="preserve">Кол-во мес от РНС до РВЭ (окончание)</t>
  </si>
  <si>
    <t xml:space="preserve">Кол-во мес стр-ва по ПОС </t>
  </si>
  <si>
    <t xml:space="preserve">Дата окончания РНС</t>
  </si>
  <si>
    <t xml:space="preserve">Договор 1 (детальный)</t>
  </si>
  <si>
    <t xml:space="preserve">План/Факт (по прил.1 для кварт.)</t>
  </si>
  <si>
    <t xml:space="preserve">Кол-во мес от РНС до КС-11</t>
  </si>
  <si>
    <t>РВЭ/КС-11</t>
  </si>
  <si>
    <r>
      <rPr>
        <b/>
        <sz val="12"/>
        <color theme="1"/>
        <rFont val="Arial"/>
      </rPr>
      <t xml:space="preserve">- Собственные силы </t>
    </r>
    <r>
      <rPr>
        <b/>
        <sz val="10"/>
        <color theme="1"/>
        <rFont val="Arial"/>
      </rPr>
      <t xml:space="preserve">(Борисова С.О.)</t>
    </r>
  </si>
  <si>
    <t>Объект</t>
  </si>
  <si>
    <t>доп.</t>
  </si>
  <si>
    <t>Пасюкевич</t>
  </si>
  <si>
    <t xml:space="preserve">Пасюкевич
(2 нед. от МГЭ)</t>
  </si>
  <si>
    <t xml:space="preserve">Хренов Д.Н.</t>
  </si>
  <si>
    <t xml:space="preserve">Акт на подписании в МФР с 19.03.2021</t>
  </si>
  <si>
    <t xml:space="preserve">КС-11 подписана</t>
  </si>
  <si>
    <t xml:space="preserve">Генпроектировщик ПИК-Проект</t>
  </si>
  <si>
    <t xml:space="preserve">ПИРы прдъявлены в МФР под 100%</t>
  </si>
  <si>
    <t xml:space="preserve">ПИРы закрыты</t>
  </si>
  <si>
    <t xml:space="preserve">окончен срок</t>
  </si>
  <si>
    <t xml:space="preserve">30.12.2021. Письмо запрос направлен с письмом. Ориентировочно рассмотрение на комисси МФР состоится  30.11.2021 </t>
  </si>
  <si>
    <t xml:space="preserve">ДС19 от 14.12.2021</t>
  </si>
  <si>
    <t xml:space="preserve">ДС18 от 14.12.2021</t>
  </si>
  <si>
    <t xml:space="preserve">в МФР направлены материалы для продления (Дата окончания РНС)</t>
  </si>
  <si>
    <t xml:space="preserve">ДС№8 от 01.11.2021</t>
  </si>
  <si>
    <t xml:space="preserve">ДС№12 от 01.11.2021</t>
  </si>
  <si>
    <t>02.11.1899</t>
  </si>
  <si>
    <t xml:space="preserve">ДС 7</t>
  </si>
  <si>
    <t xml:space="preserve">заход по причине необходимости увязки генплана со смежными объектами (МФС-6) и учетом сноса ЦТП</t>
  </si>
  <si>
    <t xml:space="preserve">срок по ДС10</t>
  </si>
  <si>
    <t xml:space="preserve">ДС 11 от 22.10.2021</t>
  </si>
  <si>
    <t xml:space="preserve">ДС на подписании в МФР</t>
  </si>
  <si>
    <t xml:space="preserve">направлено продление в МФР № 2-1-22079-И 16.12.2021.
Необходимо повторно направить обрщение</t>
  </si>
  <si>
    <t xml:space="preserve">"направлено продление в МФР № 2-1-22079-И 16.12.2021.
Необходимо повторно направить обрщение"</t>
  </si>
  <si>
    <t xml:space="preserve">направлено продление в МФР № 2-1-22079-И 16.12.2021.
До 30.03.22 повторный запрос</t>
  </si>
  <si>
    <t>ДС-16-СР</t>
  </si>
  <si>
    <t xml:space="preserve">Продление направлено в МФР до 08.04.2024 (2/1-17438-и)</t>
  </si>
  <si>
    <t>согл</t>
  </si>
  <si>
    <t xml:space="preserve">дс 9 от 19.08.2021. направлен запрос на корректировку сроков СМР, в соответствии с МГЭ, а также сроков КС-11</t>
  </si>
  <si>
    <t xml:space="preserve">дс 9 от 19.08.2021</t>
  </si>
  <si>
    <t xml:space="preserve">не получен</t>
  </si>
  <si>
    <t xml:space="preserve">направлено продление в МФР № 2-1-22078-И 16.12.2021.
Необходимо повторно направить обрщение</t>
  </si>
  <si>
    <t xml:space="preserve">"направлено продление в МФР № 2-1-22078-И 16.12.2021.
Необходимо повторно направить обрщение"</t>
  </si>
  <si>
    <t xml:space="preserve">Направлено продление в МФР № 2-1-22078-И 16.12.2021.
Необходимо повторно направить обрщение"</t>
  </si>
  <si>
    <t xml:space="preserve">МГЭ получено 17.08.2021</t>
  </si>
  <si>
    <t xml:space="preserve">письмо о продлении направлено в МФР от 25.08.2021 г. 2/1-13137-И Необходимо повторно направить обрщение</t>
  </si>
  <si>
    <t xml:space="preserve">требуется продление. обращение в МФР будет направлено после анализа ТУ на вынос КП МПТ. до 24.11.2021</t>
  </si>
  <si>
    <t xml:space="preserve">Объект в МГЭ, плановый выход - 15.05.22. После получения заключения, будет направлено письмо на продление</t>
  </si>
  <si>
    <t xml:space="preserve">На согл. в ФР</t>
  </si>
  <si>
    <t xml:space="preserve">Корректировка ТЭП</t>
  </si>
  <si>
    <t xml:space="preserve">На согл. В ДС</t>
  </si>
  <si>
    <t xml:space="preserve">Приостановка работ по письму МФР №ФР-11-23326/21-1 от 11.10.2021</t>
  </si>
  <si>
    <t xml:space="preserve">отсутствие договоров тех. присоединения </t>
  </si>
  <si>
    <t xml:space="preserve">Приостановка работ по письму МФР №ФР-11-5123/22 от 25.02.2022</t>
  </si>
  <si>
    <t xml:space="preserve">Приостановка работ по письму МФР №ФР-11-4847/22 от 22.02.2022</t>
  </si>
  <si>
    <t xml:space="preserve">заключение получено 10.11.2021</t>
  </si>
  <si>
    <t xml:space="preserve">До 30.03.22 повторный запрос на продление сроков</t>
  </si>
  <si>
    <t xml:space="preserve">Приостановка работ по письму МФР №ФР-11-5317/22 от 28.02.2022</t>
  </si>
  <si>
    <t xml:space="preserve">Приостановка работ по письму МФР №ФР-11-5176/22 от 24.02.2022</t>
  </si>
  <si>
    <t xml:space="preserve">Отстутвие откорректированного ГПЗУ</t>
  </si>
  <si>
    <t xml:space="preserve">13.01.2022 направлен запрос в МФР о переносе срока захода в МГЭ на 01.03.2022 по причине отсутствия откорректированного ГПЗУ</t>
  </si>
  <si>
    <t xml:space="preserve">Приостановка работ до снятия с учета ЗСГО. Письмо МФР №ФР-11-25962/21 от 28.10.2021</t>
  </si>
  <si>
    <t xml:space="preserve">РНС не получено. Не выпущено УПД. По результатам МГЭ стоимость объекта увеличелась более чем на 30% от стоимости заключенного контракта.</t>
  </si>
  <si>
    <t xml:space="preserve">Требуется корректировка ГПЗУ под увеличенные ТЭП</t>
  </si>
  <si>
    <t xml:space="preserve">проектная документация в разработке. В МГЭ не загружена</t>
  </si>
  <si>
    <t xml:space="preserve">В соответствии с согласованным детальным понедельным графиком</t>
  </si>
  <si>
    <t xml:space="preserve">г. Москва, район Гольяново, Амурская, 1 (1 оч)</t>
  </si>
  <si>
    <t xml:space="preserve">новые требования МФР к проекту</t>
  </si>
  <si>
    <t/>
  </si>
  <si>
    <t xml:space="preserve">письмо о приостановке ПИР направлено в Фонд 18.11.2021 №2/1-19398-и</t>
  </si>
  <si>
    <t xml:space="preserve">приостановка работ (вх. №2/1-30 от 10.01.2022)</t>
  </si>
  <si>
    <t xml:space="preserve">приостановка работ (вх. № 2/1-15832 от 27.12.2021)</t>
  </si>
  <si>
    <t xml:space="preserve">начало работ по договору - 01.06.2022</t>
  </si>
  <si>
    <t xml:space="preserve">начало работ по договору - 01.11.2022 / приостановка работ</t>
  </si>
  <si>
    <t xml:space="preserve"> Готовится письмо с продлением  срока захода в МГЭ с 30.03.2022 на 10.06.2022 (выход 10.08.2022) в связи с новым получением ППТ(22.10.2021г.) и ГПЗУ с новыми границами. По АПР увеличение ГНС на 10% в треб. квартир. </t>
  </si>
  <si>
    <t xml:space="preserve">Нет ТУ ПАО "Россети"</t>
  </si>
  <si>
    <t xml:space="preserve">Приостановка работ по письму МФР от 01.12.2021</t>
  </si>
  <si>
    <t>ПРИОСТАНОВКА</t>
  </si>
  <si>
    <t xml:space="preserve">необходима увязка проектных решений с УДС, отсутствуют ТУ на вынос ПАО Россети, необходим вынос сущ. ТП, а также необходима реконструкция камеры тепловой сети в связи с необходимостью размещения УДС</t>
  </si>
  <si>
    <t xml:space="preserve">ДС №5 от 03.03.2022 к Договору подписано</t>
  </si>
  <si>
    <t xml:space="preserve">необходима увязка проектных решений с УДС, отсутствуют ТУ на вынос ПАО Россети</t>
  </si>
  <si>
    <t xml:space="preserve">направлены запрос на перенос сроков в связи с невозможностью</t>
  </si>
  <si>
    <t>приостановлен</t>
  </si>
  <si>
    <t xml:space="preserve">направлен запрос на приостановку до выдачи ТхЗ</t>
  </si>
  <si>
    <t xml:space="preserve">направлен запрос в МФ о переносе сроков захода в МГЭ , после согласования сдвига соответственная сдвижка РД</t>
  </si>
  <si>
    <t>ПРИОСТАНОВЛЕН</t>
  </si>
  <si>
    <t xml:space="preserve">отсутствую ТУ на вынос ПАО Россети, не вынесены транзитные сети внутри сносимых домов</t>
  </si>
  <si>
    <t>179.1</t>
  </si>
  <si>
    <t xml:space="preserve">Необходима увязка проектных решений с УДС. Отсутствие пожарного проезда, требуются СТУ ПБ. Отсутствие ТУ на вынос МОЭСК.</t>
  </si>
  <si>
    <t xml:space="preserve">Увеличение ТЭП ГПЗУ 10%</t>
  </si>
  <si>
    <t xml:space="preserve">Приостановка </t>
  </si>
  <si>
    <t xml:space="preserve">корректировка ТЭП</t>
  </si>
  <si>
    <t xml:space="preserve">подписан ДС</t>
  </si>
  <si>
    <t xml:space="preserve">Отсутствие ТУ ПАО Россети на переустройство ТП, расположенной на  ненормативном расстоянии от проектируемого дома.</t>
  </si>
  <si>
    <t xml:space="preserve">Срок начала 01.03.2022</t>
  </si>
  <si>
    <t xml:space="preserve">В границах ГПЗУ расположен ЦТП. Необходимо отключение существующей застройки от ЦТП, последующий снос, корректировка ГПЗУ. Изменение ИД, увеличение ТЭП 10%. </t>
  </si>
  <si>
    <t xml:space="preserve">Отсутствие ГПЗУ. Необходима реализация совместно с Зоной 2.4, ввиду необходимости устройства совместного пожарного проезда</t>
  </si>
  <si>
    <t xml:space="preserve">Требуется корректировка ГПЗУ</t>
  </si>
  <si>
    <t xml:space="preserve">нет ТУ ПАО "Россети"</t>
  </si>
  <si>
    <t xml:space="preserve">1. Требования к планировкам утвердили в ноябре 2021 
2. Необходим вынос теплосети. ТУ получены, ведуться работы 
3. Необходима увязка с проектом УДС и выносом сети водостока с подключением в ООПТ и объекте культурного наследия. Ведется работа с ДКН по уточнению объемов работ
4. АПР не согласован. </t>
  </si>
  <si>
    <t xml:space="preserve">письмо о продлении на подписи</t>
  </si>
  <si>
    <t xml:space="preserve">Приостановка письмо МФР №ФР-11-4672/22 от 21.02.2022</t>
  </si>
  <si>
    <t xml:space="preserve">Необходима увязка с проектом Ж.Д. и выносом сети водостока с подключением в ООПТ и объекте культурного наследия. Ведется работа с ДКН по уточнению объемов работ</t>
  </si>
  <si>
    <t xml:space="preserve">Корректировка квартирографии от 18.10.2021. Отсутствие ТУ на вынос МОЭСК. Корректировка ТЭП ГПЗУ 10% от 20.01.2022.</t>
  </si>
  <si>
    <t>ТЭП</t>
  </si>
  <si>
    <t xml:space="preserve">Нет ГПЗУ</t>
  </si>
  <si>
    <t xml:space="preserve">Увеличение ТЭП на 10% от 10.02.2022</t>
  </si>
  <si>
    <t xml:space="preserve">в настоящее время на КУ</t>
  </si>
  <si>
    <t xml:space="preserve">Не выполняется требование квартирографии. Дефицит квартир 247 шт. необходимо решение МФР об увеличении ГНС и корректировки ГПЗУ.</t>
  </si>
  <si>
    <t xml:space="preserve">увеличение ТЭПов тот МФР</t>
  </si>
  <si>
    <t xml:space="preserve">27.01.2022 направлен запрос в МФР о переносе срока захода в МГЭ на 05.06.2022 по причине увеличения ТЭПов</t>
  </si>
  <si>
    <t xml:space="preserve">На подпис. в ФР</t>
  </si>
  <si>
    <t xml:space="preserve">28.01.2022 направлен запрос в МФР о переносе срока захода в МГЭ на 21.06.2022 по причине увеличения ТЭПов</t>
  </si>
  <si>
    <t xml:space="preserve">ПИР осуществляет Москапстрой</t>
  </si>
  <si>
    <t>29.12.1899</t>
  </si>
  <si>
    <t xml:space="preserve">Приостановка работ в соотв. с письми ¹ ÔÐ-11-4672/22 îò 21.02.2022</t>
  </si>
  <si>
    <t xml:space="preserve">Ориентировочная стоимость СМР</t>
  </si>
  <si>
    <t xml:space="preserve">Тип фасада</t>
  </si>
  <si>
    <t xml:space="preserve">Список 1</t>
  </si>
  <si>
    <t xml:space="preserve">3 793 287 140</t>
  </si>
  <si>
    <t xml:space="preserve">3 003 838 699,04</t>
  </si>
  <si>
    <t xml:space="preserve">3 587 553 394,68</t>
  </si>
  <si>
    <t xml:space="preserve">3 225 673 716,43</t>
  </si>
  <si>
    <t xml:space="preserve">3 157 106 166,05</t>
  </si>
  <si>
    <t xml:space="preserve">7 520 453 901,40</t>
  </si>
  <si>
    <t xml:space="preserve">3 252 959 558,4</t>
  </si>
  <si>
    <t xml:space="preserve">1 877 188 518,0</t>
  </si>
  <si>
    <t xml:space="preserve">1 874 603 124,0</t>
  </si>
  <si>
    <t xml:space="preserve">5 257 438 021,2</t>
  </si>
  <si>
    <t xml:space="preserve">5 364 392 905,2</t>
  </si>
  <si>
    <t xml:space="preserve">2 793 316 771,2</t>
  </si>
  <si>
    <t xml:space="preserve">8 609 874 098,4</t>
  </si>
  <si>
    <t xml:space="preserve">1 335 987 292,0</t>
  </si>
  <si>
    <t xml:space="preserve">9 907 763 831,9</t>
  </si>
  <si>
    <t xml:space="preserve">Список 2</t>
  </si>
  <si>
    <t xml:space="preserve">с НДС</t>
  </si>
  <si>
    <t>Вент-Фасад</t>
  </si>
  <si>
    <t xml:space="preserve">Список 3</t>
  </si>
  <si>
    <t xml:space="preserve">1 718 135 033</t>
  </si>
  <si>
    <t xml:space="preserve">5 221 795 687</t>
  </si>
  <si>
    <t xml:space="preserve">3 219 636 337</t>
  </si>
  <si>
    <t xml:space="preserve">с ндс</t>
  </si>
  <si>
    <t xml:space="preserve">4 045 332 555,32</t>
  </si>
  <si>
    <t xml:space="preserve">4 581 340 907,55</t>
  </si>
  <si>
    <t xml:space="preserve">2 046 954 552,23</t>
  </si>
  <si>
    <t xml:space="preserve">1 228 963 44595</t>
  </si>
  <si>
    <t xml:space="preserve">ОРП (м2)</t>
  </si>
  <si>
    <t>Дома</t>
  </si>
  <si>
    <t xml:space="preserve">РТУ Север</t>
  </si>
  <si>
    <t>Определен</t>
  </si>
  <si>
    <t xml:space="preserve">РТУ Восток</t>
  </si>
  <si>
    <t xml:space="preserve">Предварительно - да</t>
  </si>
  <si>
    <t xml:space="preserve">РТУ ЮГ</t>
  </si>
  <si>
    <t xml:space="preserve">В процессе обсуждения</t>
  </si>
  <si>
    <t>МРОТ</t>
  </si>
  <si>
    <t xml:space="preserve">Список объектов с плановой датой выхода из МГЭ после 01.11.2022</t>
  </si>
  <si>
    <t xml:space="preserve">Адрес объекта строительства (поиск)</t>
  </si>
  <si>
    <t xml:space="preserve">Посадка
согл.</t>
  </si>
  <si>
    <t xml:space="preserve">АПР 1-й этап согл.</t>
  </si>
  <si>
    <t xml:space="preserve">Фасад с МКА (пред АГР)</t>
  </si>
  <si>
    <t xml:space="preserve">3D вид застройки</t>
  </si>
  <si>
    <t>Д</t>
  </si>
  <si>
    <t>Т</t>
  </si>
  <si>
    <t>С</t>
  </si>
  <si>
    <t>Ю</t>
  </si>
  <si>
    <t xml:space="preserve">г. Москва район Люблино, Верхние Поля, вл.19</t>
  </si>
  <si>
    <t>В</t>
  </si>
  <si>
    <t>К</t>
  </si>
  <si>
    <t xml:space="preserve">г. Москва, район Гольяново, ул. Амурская, вл. 1, 2 оч. (Дом, зона 1.1) 1 этап</t>
  </si>
  <si>
    <t xml:space="preserve">г. Москва, район Гольяново, ул. Амурская, вл. 1, 2 оч. (Дом, зона 1.2) 1 этап</t>
  </si>
  <si>
    <t xml:space="preserve">г. Москва, район Гольяново, ул. Амурская, вл. 1, 2 оч. (Дом, зона 1.5) 1 этап</t>
  </si>
  <si>
    <t xml:space="preserve">г. Москва, район Гольяново, ул. Амурская, вл. 1, 2 оч. (Дом, зона 3.1) 1 этап</t>
  </si>
  <si>
    <t xml:space="preserve">г. Москва, район Гольяново, ул. Амурская, вл. 1, 2 оч. (Дом, зона 3.2) 1 этап</t>
  </si>
  <si>
    <t xml:space="preserve">г. Москва, район Северное Измайлово, Микрорайон 80, 15-Парковая 46Б, (Дом, Зона 5.3 (к.12)) 1 этап</t>
  </si>
  <si>
    <t xml:space="preserve">г. Москва, район Северное Измайлово, Микрорайон 80, 15-Парковая 42Б, (Дом, Зона 10.4 (к.17)) 1 этап</t>
  </si>
  <si>
    <t xml:space="preserve">г. Москва, внутригородское муниципальное образование Северное Измайлово, микрорайоны 41-42,43-45,44-46,47-48,49-50, 11-я Парковая улица, земельный участок 55/1 (11-я Парковая ул., вл. 55) (зона 72.2) (к.38) 1 этап</t>
  </si>
  <si>
    <t xml:space="preserve">г. Москва, внутригородское муниципальное образование Северное Измайлово, микрорайоны 41-42,43-45,44-46,47-48,49-50, 11-я Парковая улица, земельный участок 53 (11-я Парковая ул., вл. 53) (зона 72.3) (к.39)</t>
  </si>
  <si>
    <t xml:space="preserve">г. Москва, район Кузьминки, микрорайоны 117, 117а, 118, 118а, 119, Волгоградский 161 к 2, 163 и нежилое здание Волгоградский 163 к.3, (Дом, зона 15.4) 1 этап</t>
  </si>
  <si>
    <t xml:space="preserve">г. Москва, район Кузьминки, микрорайоны 117, 117а, 118, 118а, 119, Юных Ленинцев 97 к.4, Юных Ленинцев 101 к.3, (Дом, зона 12.3)</t>
  </si>
  <si>
    <t xml:space="preserve">г. Москва, район Кузьминки, микрорайоны 117, 117а, 118, 118а, 119, Волгоградский п-т 130 к.3, (Дом, зона 14.10) 1 этап</t>
  </si>
  <si>
    <t xml:space="preserve">г. Москва, район Кузьминки, микрорайоны 117, 117а, 118, 118а, 119, Академика Скрябина 40 к.1, (Дом, зона 13.1) 1 этап</t>
  </si>
  <si>
    <t xml:space="preserve">г. Москва, район Зюзино, кварталы 40, 41, 42, Керченская ул., уч. 28, (Дом, зона 12.3) 1 этап</t>
  </si>
  <si>
    <t xml:space="preserve">г. Москва, район Зюзино, кварталы 40, 41, 42, Херсонская ул., уч. 16, 1 этап, (Дом, зона 1.3) 1 этап</t>
  </si>
  <si>
    <t xml:space="preserve">г. Москва, район Зюзино, кварталы 40, 41, 42, ул. Херсонская 10/1, (Дом, зона 1.7) 1 этап</t>
  </si>
  <si>
    <t>ГАФА</t>
  </si>
  <si>
    <t xml:space="preserve">г. Москва, район Зюзино, кварталы 40, 41, 42, Херсонская ул., 14, (Дом, зона 1.4) 1 этап</t>
  </si>
  <si>
    <t xml:space="preserve">г. Москва, район Кузьминки, микрорайоны 113, 113А, 114 (Дом, Юных Ленинцев вл.40/3), (зона 2.4) 1 этап</t>
  </si>
  <si>
    <t xml:space="preserve">г. Москва, район Кузьминки, микрорайоны 113, 113А, 114 (Дом, Юных Ленинцев вл.44/3), (зона 2.5) 1 этап</t>
  </si>
  <si>
    <t xml:space="preserve">г. Москва, район Кузьминки, микрорайоны 113, 113А, 114 (Дом, ул. Маршала Чуйкова вл. 11/3), (зона 4.3) 1 этап</t>
  </si>
  <si>
    <t xml:space="preserve">г. Москва, район Кузьминки, микрорайоны 113, 113А, 114 (Дом, ул. Маршала Чуйкова вл. 9/5/2), (зона 4.1) 1 этап</t>
  </si>
  <si>
    <t xml:space="preserve">г. Москва, район Кузьминки, микрорайоны 113, 113А, 114 (Дом, ул. Маршала Чуйкова вл. 9/5/1), (зона 4.2) 1 этап</t>
  </si>
  <si>
    <t xml:space="preserve">г. Москва, микрорайоны А, Б, Г, Е, внутригородское муниципальное образование Люблино, улица Люблинская, земельный участок 52/1 (Юго-Восточный административный округ),  (Дом, зона 1.1) 1 этап</t>
  </si>
  <si>
    <t xml:space="preserve">г. Москва, микрорайоны  А, Б, Г, Е, внутригородское муниципальное образование Люблино, улица Люблинская, земельный участок 111/2/1 (Люблинская ул., вл. 111, стр. 2), (Юго-Восточный административный округ), (Дом, зона 2.1) 1 этап</t>
  </si>
  <si>
    <t xml:space="preserve">г. Москва, район Люблино, микрорайоны А, Б, Г, Е, пр-т 40-лет Октября з/у 18/13, (Дом, зона 7.1) 1 этап</t>
  </si>
  <si>
    <t xml:space="preserve">Дельта "А"</t>
  </si>
  <si>
    <t xml:space="preserve">г. Москва, микрорайоны А, Б, Г, Е, внутригородское муниципальное образование Люблино, Спортивный проезд, земельный участок 6А/6, (Дом, зона 12.3) 1 этап</t>
  </si>
  <si>
    <t xml:space="preserve">г. Москва, микрорайоны А, Б, Г, Е, внутригородское муниципальное образование Люблино, ул. Совхозная, земельный участок 55/2 (Юго-Восточный административный округ), (Дом, зона 21.1) 1 этап</t>
  </si>
  <si>
    <t xml:space="preserve">г. Москва, район Измайлово, Сиреневый бульвар, земельный участок 4/5, (зона 3.1)</t>
  </si>
  <si>
    <t xml:space="preserve">г. Москва, район Измайлово, Сиреневый бульвар, земельный участок 4/4, (зона 5.1))</t>
  </si>
  <si>
    <t xml:space="preserve">г. Москва, район Измайлово, Сиреневый бульвар, земельный участок 4/9, (зона 6.1)</t>
  </si>
  <si>
    <t xml:space="preserve">г. Москва, район Измайлово, Сиреневый бульвар, земельный участок 4/9, (зона 6.2)</t>
  </si>
  <si>
    <t xml:space="preserve">г. Москва, район Кузьминки, микрорайоны 115, 116, 121 ул. Шумилова д.26, (Дом, зона 2.11) 1 этап</t>
  </si>
  <si>
    <t xml:space="preserve">г. Москва, район Головинский, микрорайоны 13, 14, 20, 123, 123А, ул. Онежская д.33, (Дом, зона 16.6) 1 этап</t>
  </si>
  <si>
    <t xml:space="preserve">Навесная панель</t>
  </si>
  <si>
    <r>
      <rPr>
        <color rgb="FF314C59"/>
        <rFont val="Arial"/>
      </rPr>
      <t xml:space="preserve">г. Москва, район Южное Тушино, ул. Лодочная, влд. 11, </t>
    </r>
    <r>
      <rPr>
        <b/>
        <color rgb="FF314C59"/>
        <rFont val="Arial"/>
      </rPr>
      <t>(Дострой)</t>
    </r>
  </si>
  <si>
    <t>Москапстрой</t>
  </si>
  <si>
    <r>
      <rPr>
        <color rgb="FF314C59"/>
        <rFont val="Arial"/>
      </rPr>
      <t xml:space="preserve">г. Москва, район Зюзино, ул. Одесская, влд. 10, </t>
    </r>
    <r>
      <rPr>
        <b/>
        <color rgb="FF314C59"/>
        <rFont val="Arial"/>
      </rPr>
      <t>(Дострой)</t>
    </r>
  </si>
  <si>
    <t xml:space="preserve">г. Москва, Алтуфьевский район, микрорайоны 1-2, 3, 4-5, ул. Черского д.21б, (Дом, мкр. 4-5, зона 2.1)</t>
  </si>
  <si>
    <r>
      <rPr>
        <color theme="1"/>
        <rFont val="Arial"/>
      </rPr>
      <t xml:space="preserve">г. Москва, район Котловка, Нагорная ул., влд. 5А,</t>
    </r>
    <r>
      <rPr>
        <b/>
        <color theme="1"/>
        <rFont val="Arial"/>
      </rPr>
      <t xml:space="preserve"> (Дострой)</t>
    </r>
  </si>
  <si>
    <r>
      <rPr>
        <color theme="1"/>
        <rFont val="Arial"/>
      </rPr>
      <t xml:space="preserve">г. Москва район Хорошево-Мневники, наб. Новикова-Прибоя, влд. 6/3/1, </t>
    </r>
    <r>
      <rPr>
        <b/>
        <color theme="1"/>
        <rFont val="Arial"/>
      </rPr>
      <t>(Дострой)</t>
    </r>
  </si>
  <si>
    <t>ГВСУ</t>
  </si>
  <si>
    <t xml:space="preserve">Вент фасад</t>
  </si>
  <si>
    <t xml:space="preserve">г. Москва, район Южное Тушино, проезд Досфлота, вл. 2 </t>
  </si>
  <si>
    <t xml:space="preserve">В МГЭ</t>
  </si>
  <si>
    <t>Приостановка</t>
  </si>
  <si>
    <t xml:space="preserve">Объекты достроя</t>
  </si>
  <si>
    <t xml:space="preserve">Список объектов с плановой датой выхода из МГЭ до 01.11.2022</t>
  </si>
  <si>
    <t xml:space="preserve">Начало ПИР 2022 (22.03.2022)</t>
  </si>
  <si>
    <t xml:space="preserve">Адрес объекта строительства по договору-1</t>
  </si>
  <si>
    <t xml:space="preserve">г. Москва, район Кузьминки, микрорайоны 113, 113А, 114 (Дом, зона 4.3) 1 этап</t>
  </si>
  <si>
    <t xml:space="preserve">г. Москва, район Кузьминки, микрорайоны 113, 113А, 114 (Дом, зона 4.1) 1 этап</t>
  </si>
  <si>
    <t xml:space="preserve">г. Москва, район Кузьминки, микрорайоны 113, 113А, 114 (Дом, зона 4.2) 1 этап</t>
  </si>
  <si>
    <t>СКБ</t>
  </si>
  <si>
    <t xml:space="preserve">г. Москва, район Останкинский, микрорайоны 14, 15-16 и кв. 104 (в т.ч. ул. Бочкова, влд.11А) (ДОО на 175 мест, мкр. 14 р-н Останкинский, зона 13.1) 2 этап</t>
  </si>
  <si>
    <t xml:space="preserve">г. Москва, район Котловка, Нагорная ул., влд. 5А </t>
  </si>
  <si>
    <r>
      <rPr>
        <color theme="1"/>
        <rFont val="Arial"/>
      </rPr>
      <t xml:space="preserve">г. Москва, район Котловка, Нагорная ул., влд. 5А, </t>
    </r>
    <r>
      <rPr>
        <b/>
        <color theme="1"/>
        <rFont val="Arial"/>
      </rPr>
      <t>(Дострой)</t>
    </r>
  </si>
  <si>
    <t>Дор.</t>
  </si>
  <si>
    <t xml:space="preserve">г. Москва, район Зюзино, кварталы 40, 41, 42 (Дорога, Строительство «Проектируемого проезда №4», от ул. Каховка до ул. Херсонская) 3 этап</t>
  </si>
  <si>
    <t xml:space="preserve">СТ Центр</t>
  </si>
  <si>
    <t xml:space="preserve">г. Москва, район Кузьминки, микрорайон 120 (Дом, зона 3.3) 1 этап</t>
  </si>
  <si>
    <t xml:space="preserve">г. Москва, район Головинский, микрорайоны 13, 14, 20, 123, 123А (Снос, Кронштадтский б-р, д. 49; Кронштадтский б-р, д. 51) 2 этап</t>
  </si>
  <si>
    <t xml:space="preserve">г. Москва, район Головинский, микрорайоны 13, 14, 20, 123, 123А, Снос, Кронштадтский б-р, д. 49, 51</t>
  </si>
  <si>
    <t>Константа</t>
  </si>
  <si>
    <t xml:space="preserve">г. Москва, Алтуфьевский район, микрорайоны 1-2, 3, 4-5 (Дом, мкр. 4-5, зона 2.1) 1 этап</t>
  </si>
  <si>
    <t xml:space="preserve">г. Москва, Алтуфьевский район, микрорайоны 1-2, 3, 4-5 (Спортивно-досуговый центр, мкр. 1-2, зона 16.1) 1 этап</t>
  </si>
  <si>
    <t xml:space="preserve">г. Москва, района Северное Измайлово, Сиреневый бульвар, д. 29, к. 1</t>
  </si>
  <si>
    <t xml:space="preserve">г. Москва, район Измайлово, Сиреневый бульвар, вл. 4 (ДОО на 300 мест, зона 9.1) 2 этап</t>
  </si>
  <si>
    <t>ППФ-ПР</t>
  </si>
  <si>
    <t xml:space="preserve">г. Москва, район Гольяново, микрорайоны 1-2 (Школа на 275 мест, зона 22.1) 2 этап</t>
  </si>
  <si>
    <t xml:space="preserve">г. Москва, район Гольяново, микрорайоны 1-2,  ул. Байкальская д.16, к.3, (Школа на 275 мест, зона 22.1) 2 этап</t>
  </si>
  <si>
    <t xml:space="preserve">г. Москва, район Гольяново, ул. Амурская, вл. 1, 2 оч. (Дорога, боковой проезд Северо-Восточной хорды, от проектируемого проезда № 1913 до Амурской улицы,  уч. 9) 2 этап</t>
  </si>
  <si>
    <t xml:space="preserve">ПСФ Монолит</t>
  </si>
  <si>
    <t xml:space="preserve">г. Москва, район Гольяново, ул. Амурская, вл. 1, 2 оч. (Дорога, проектируемый проезд № 1913 на уч. от Северо-Восточной хорды до Тагильской ул.,  уч. 9) 2 этап</t>
  </si>
  <si>
    <t xml:space="preserve">г. Москва, района Северное Измайлово, микрорайоны 41-42,43-45,44-46,47-48,49-50 (Дорога, 9-я Парковая улица, вл.68, корпус 5 до 11-й Парковой улицы) 1 этап</t>
  </si>
  <si>
    <t xml:space="preserve">г. Москва, район Выхино-Жулебино, микрорайон 136 (ФОК, зона 5.1) 2 этап</t>
  </si>
  <si>
    <t xml:space="preserve">г. Москва, район Выхино-Жулебино, микрорайон 136 (ДОО на 300 мест, зона 6.1) 2 этап</t>
  </si>
  <si>
    <t xml:space="preserve">г. Москва, район Головинский, микрорайоны 13, 14, 20, 123, 123А (Снос, ул. Онежская, д. 43/70; ул. Флотская, д. 68) 2 этап</t>
  </si>
  <si>
    <t xml:space="preserve">г. Москва, район Люблино, микрорайоны А, Б, Г, Е (Дом, зона 7.1) 1 этап</t>
  </si>
  <si>
    <t xml:space="preserve">г. Москва, район Измайлово, Сиреневый бульвар, вл. 4 (ФОК, зона 15.1) 3 этап</t>
  </si>
  <si>
    <t xml:space="preserve">г. Москва, района Северное Измайлово, микрорайоны 41-42,43-45,44-46,47-48,49-50 (Дорога, от 5-й Парковой улицы до 7-й Парковой) 1 этап</t>
  </si>
  <si>
    <t xml:space="preserve">г. Москва, район Люблино, микрорайоны А, Б, Г, Е (Снос, ул. Люблинская, д.113, корп.3) 1 этап</t>
  </si>
  <si>
    <t xml:space="preserve">г. Москва, район Гольяново, микрорайоны 1-2, ул. Байкальская д.14,к.1- д.16, (Дом, зона 10.1) 2 этап</t>
  </si>
  <si>
    <t xml:space="preserve">г. Москва, района Северное Измайлово, микрорайоны 41-42,43-45,44-46,47-48,49-50 (Дорога, от 9-й Парковой улицы до 11-й Парковой) 1 этап</t>
  </si>
  <si>
    <t xml:space="preserve">г. Москва, район Измайлово, Сиреневый бульвар, вл. 4 (Дорога, от проектир. пр. до пр. вдоль проектир. культ. и дел.центра (за иск. уч. напротив зон 4.1, 4.2, 7.2) зоны 29, 30) 4 этап</t>
  </si>
  <si>
    <t xml:space="preserve">г. Москва, район Гольяново, ул. Амурская, вл. 1, 2 оч. (ДОО на 275 мест, зона 3.8) 2 этап</t>
  </si>
  <si>
    <t xml:space="preserve">г. Москва, район Гольяново, ул. Амурская, вл. 1, 2 оч. (ДОО на 250 мест, зона 1.8) 2 этап</t>
  </si>
  <si>
    <t xml:space="preserve">г. Москва, район Кузьминки, микрорайоны 117, 117а, 118, 118а, 119 (Снос, ул. Юных Ленинцев, д. 97, корп. 3) 2 этап</t>
  </si>
  <si>
    <t xml:space="preserve">г. Москва, район Кузьминки, микрорайоны 117, 117а, 118, 118а, 119 (Снос, ул. Юных Ленинцев, д. 97, корп. 3) (2 этап)</t>
  </si>
  <si>
    <t xml:space="preserve">г. Москва, район Измайлово, Сиреневый бульвар, вл. 4 (Дорога, проектир. пр. № 6599, зона 29) 5 этап</t>
  </si>
  <si>
    <t xml:space="preserve">г. Москва район Хорошево-Мневники, наб. Новикова-Прибоя, влд. 6/3/1</t>
  </si>
  <si>
    <t xml:space="preserve">ОРП(м2) дома:</t>
  </si>
  <si>
    <t xml:space="preserve">Начало ПИР 2023</t>
  </si>
  <si>
    <t xml:space="preserve">г. Москва, район Кузьминки, микрорайоны 117, 117а, 118, 118а, 119 (Снос, Волгоградский пр-т, д. 155, корп. 1) 2 этап</t>
  </si>
  <si>
    <t xml:space="preserve">г. Москва, район Зюзино, Кварталы 25, 26, 31, 35, 36А (Дорога, Участок 48) 1 этап</t>
  </si>
  <si>
    <t xml:space="preserve">г. Москва, район Зюзино, Кварталы 25, 26, 31, 35, 36А (Дорога, Участок 49) 1 этап</t>
  </si>
  <si>
    <t xml:space="preserve">г. Москва, район Зюзино, Кварталы 25, 26, 31, 35, 36А (Дорога, Участок 50) 1 этап</t>
  </si>
  <si>
    <t xml:space="preserve">г. Москва, район Измайлово, Сиреневый бульвар, вл. 4 (Дорога, между Советской ул. и проектир. пр. № 6602 до границ территорий стадиона "Измайлово", зона 31) 6 этап</t>
  </si>
  <si>
    <t xml:space="preserve">г. Москва, район Кузьминки, микрорайоны 115, 116, 121 (Поликлиника, зона 10.1) 2 этап</t>
  </si>
  <si>
    <t xml:space="preserve">г. Москва, района Северное Измайлово, микрорайоны 41-42,43-45,44-46,47-48,49-50 (Адм.БФ, Зона 34.1, к.59) 3 этап</t>
  </si>
  <si>
    <t xml:space="preserve">г. Москва, район Останкинский, микрорайоны 14, 15-16 и кв. 104 (в т.ч. ул. Бочкова, влд.11А) (ФОК, мкр. 14 р-н Останкинский, зона 15.1) 1 этап</t>
  </si>
  <si>
    <t xml:space="preserve">г. Москва, район Покровское-Стрешнево, микрорайоны 3, 16, 1, 2, 14, 15 (Учебный корпус на 350 мест, мкр. 16, зона 2.1) 1 этап</t>
  </si>
  <si>
    <t xml:space="preserve">г. Москва, район Покровское-Стрешнево, микрорайоны 3, 16, 1, 2, 14, 15 (БНК на 350 мест, мкр. 1) 1 этап</t>
  </si>
  <si>
    <t xml:space="preserve">г. Москва, район Северное Измайлово, Микрорайон 80 (Дом, Зона 5.2 (к.10)) 3 этап</t>
  </si>
  <si>
    <t xml:space="preserve">г. Москва, район Головинский, микрорайоны 13, 14, 20, 123, 123А (Дом, зона 16.4) 2 этап</t>
  </si>
  <si>
    <t xml:space="preserve">г. Москва, район Головинский, микрорайоны 13, 14, 20, 123, 123А (Дом, зона 16.3) 2 этап</t>
  </si>
  <si>
    <t xml:space="preserve">г. Москва, район Головинский, микрорайоны 13, 14, 20, 123, 123А (Снос, Лавочкина, д. 6, корп. 1) 2 этап</t>
  </si>
  <si>
    <t xml:space="preserve">г. Москва, район Головинский, Снос, Лавочкина, д. 6, корп. 1</t>
  </si>
  <si>
    <t xml:space="preserve">г. Москва, район Кузьминки, микрорайоны 113, 113А, 114 (Дом, зона 2.6) 2 этап</t>
  </si>
  <si>
    <t xml:space="preserve">г. Москва, район Люблино, микрорайоны А, Б, Г, Е (Снос, ул. Ставропольская, д.17А) 1 этап</t>
  </si>
  <si>
    <t xml:space="preserve">г. Москва, район Люблино, микрорайоны А, Б, Г, Е (Дом, зона 9.1) 2 этап</t>
  </si>
  <si>
    <t xml:space="preserve">г. Москва, район Люблино, микрорайоны А, Б, Г, Е (Дом, зона 12.1) 2 этап</t>
  </si>
  <si>
    <t xml:space="preserve">г. Москва, района Северное Измайлово, микрорайоны 41-42,43-45,44-46,47-48,49-50 (ДОО на 175 мест, Зона 11.1, к.48) 2 этап</t>
  </si>
  <si>
    <t xml:space="preserve">г. Москва, район Нагатино-Садовники, микрорайон 1А (в т.ч. ул. Нагатинская, вл. 1) (Дом, мкр. 1А, зона 1.1) 1 этап</t>
  </si>
  <si>
    <t xml:space="preserve">Начало ПИР 2024</t>
  </si>
  <si>
    <t xml:space="preserve">г. Москва, района Северное Измайлово, микрорайоны 41-42,43-45,44-46,47-48,49-50 (Дом, Зона 25.1, к.12) 6 этап</t>
  </si>
  <si>
    <t xml:space="preserve">г. Москва, района Северное Измайлово, микрорайоны 41-42,43-45,44-46,47-48,49-50 (Дом, Зона 25.2, к.13) 6 этап</t>
  </si>
  <si>
    <t xml:space="preserve">г. Москва, района Северное Измайлово, микрорайоны 41-42,43-45,44-46,47-48,49-50 (Дом, Зона 30.1, к.25) 6 этап</t>
  </si>
  <si>
    <t xml:space="preserve">г. Москва, района Северное Измайлово, микрорайоны 41-42,43-45,44-46,47-48,49-50 (Дом, Зона 88.1, к.29) 6 этап</t>
  </si>
  <si>
    <t xml:space="preserve">г. Москва, район Кузьминки, микрорайоны 117, 117а, 118, 118а, 119 (Дом, зона 7.3) 2 этап</t>
  </si>
  <si>
    <t xml:space="preserve">г. Москва, район Кузьминки, микрорайоны 117, 117а, 118, 118а, 119 (Дом, зона 15.5) 2 этап</t>
  </si>
  <si>
    <t xml:space="preserve">г. Москва, район Кузьминки, микрорайоны 117, 117а, 118, 118а, 119 (Дом, зона 15.6) 2 этап</t>
  </si>
  <si>
    <t xml:space="preserve">г. Москва, район Кузьминки, микрорайоны 117, 117а, 118, 118а, 119 (Дом, зона 8.1) 2 этап</t>
  </si>
  <si>
    <t xml:space="preserve">г. Москва, район Кузьминки, микрорайоны 117, 117а, 118, 118а, 119 (Снос, Волгоградский пр-т, д. 155, корп. 2) 2 этап</t>
  </si>
  <si>
    <t xml:space="preserve">г. Москва, район Кузьминки, микрорайоны 117, 117а, 118, 118а, 119 (Снос, ул. Юных Ленинцев, д. 117, корп. 2) 2 этап</t>
  </si>
  <si>
    <t xml:space="preserve">г. Москва, район Кузьминки, микрорайоны 117, 117а, 118, 118а, 119 (Снос, ул. Юных Ленинцев, д. 117, корп. 4) 2 этап</t>
  </si>
  <si>
    <t xml:space="preserve">г. Москва, район Кузьминки, микрорайоны 117, 117а, 118, 118а, 119 (Снос, ул. Юных Ленинцев, д. 121, корп. 3) 2 этап</t>
  </si>
  <si>
    <t xml:space="preserve">г. Москва, район Кузьминки, микрорайоны 117, 117а, 118, 118а, 119 (Снос, ул. Юных Ленинцев, д. 111, корп. 2) 2 этап</t>
  </si>
  <si>
    <t xml:space="preserve">г. Москва, район Кузьминки, микрорайон 120 (Дом, зона 3.1) 2 этап</t>
  </si>
  <si>
    <t xml:space="preserve">г. Москва, район Кузьминки, микрорайон 120 (Школа на 650 мест, зона 11.1) 2 этап</t>
  </si>
  <si>
    <t xml:space="preserve">г. Москва, район Кузьминки, микрорайон 120 (Дорога, проектируемый проезд № 3 (от Жигулевской ул. до ул. Жигулевская, д. 3, стр. 3) зона 20.1) 2 этап</t>
  </si>
  <si>
    <t xml:space="preserve">г. Москва, район Кузьминки, микрорайон 120 Дорога, проектируемый проезд № 3 (от Жигулевской ул. до ул. Жигулевская, д. 3, стр. 3)2 этап</t>
  </si>
  <si>
    <t xml:space="preserve">г. Москва, район Люблино, микрорайоны А, Б, Г, Е (Дом, зона 19.1) 2 этап</t>
  </si>
  <si>
    <t xml:space="preserve">г. Москва, район Зюзино, кварталы 36, 37, 38 (Дом, квартал 36, зона 1.10) 1 этап</t>
  </si>
  <si>
    <t xml:space="preserve">г. Москва, район Зюзино, кварталы 36, 37, 38 (Дом, квартал 37, зона 25.1) 1 этап</t>
  </si>
  <si>
    <t xml:space="preserve">г. Москва, район Зюзино, кварталы 36, 37, 38 (Дом, квартал 37, зона 25.2) 1 этап</t>
  </si>
  <si>
    <t xml:space="preserve">г. Москва, район Зюзино, кварталы 36, 37, 38 (Дом, квартал 38, зона 43.1) 1 этап</t>
  </si>
  <si>
    <t xml:space="preserve">г. Москва, район Зюзино, кварталы 36, 37, 38 (Дом, квартал 38, зона 43.2) 1 этап</t>
  </si>
  <si>
    <t>Парк.</t>
  </si>
  <si>
    <t xml:space="preserve">г. Москва, район Зюзино, кварталы 36, 37, 38 (Паркинг, квартал 36, зона 8.1) 1 этап</t>
  </si>
  <si>
    <t xml:space="preserve">г. Москва, район Северное Измайлово, Микрорайон 80 (Дом, Зона 12.1 (к.21)) 4 этап</t>
  </si>
  <si>
    <t xml:space="preserve">г. Москва, район Северное Измайлово, Микрорайон 80 (Дом, Зона 10.5 (к.18)) 4 этап</t>
  </si>
  <si>
    <t xml:space="preserve">г. Москва, район Зюзино, Кварталы 25, 26, 31, 35, 36А (Дом, Квартал 35, Зона 4.1) 1 этап</t>
  </si>
  <si>
    <t xml:space="preserve">г. Москва, район Зюзино, Кварталы 25, 26, 31, 35, 36А (Дом, Квартал 35, Зона 4.2) 1 этап</t>
  </si>
  <si>
    <t xml:space="preserve">г. Москва, район Зюзино, Кварталы 25, 26, 31, 35, 36А (Дом, Квартал 35, Зона 4.3) 1 этап</t>
  </si>
  <si>
    <t xml:space="preserve">г. Москва, района Северное Измайлово, микрорайоны 41-42,43-45,44-46,47-48,49-50 (Дом, Зона 85.1, к.40, 41) 7 этап</t>
  </si>
  <si>
    <t xml:space="preserve">г. Москва, района Северное Измайлово, микрорайоны 41-42,43-45,44-46,47-48,49-50 (Дом, Зона 87.1, к.42, 43) 7 этап</t>
  </si>
  <si>
    <t xml:space="preserve">г. Москва, район Люблино, микрорайон Ж (ДОО на 200 мест, зона 8.1) 1 этап</t>
  </si>
  <si>
    <t xml:space="preserve">г. Москва, район Люблино, микрорайон Ж (Дом, зона 4.1) 1 этап</t>
  </si>
  <si>
    <t xml:space="preserve">г. Москва, район Люблино, микрорайон Ж (Дом, зона 3.1) 1 этап</t>
  </si>
  <si>
    <t xml:space="preserve">г. Москва, район Кузьминки, микрорайоны 113, 113А, 114 (ДОО на 225 мест, зона 6.1) 2 этап</t>
  </si>
  <si>
    <t xml:space="preserve">г. Москва, район Люблино, микрорайоны А, Б, Г, Е (Дорога, проектируемый проезд № 1797, в красных линиях длиной 0,40 км) 1 этап</t>
  </si>
  <si>
    <t xml:space="preserve">г. Москва, район Кузьминки, микрорайоны 115, 116, 121 (Дом, зона 1.6) 2 этап</t>
  </si>
  <si>
    <t xml:space="preserve">г. Москва, район Люблино, микрорайоны А, Б, Г, Е (ДОО на 125 мест, зона 46.1) 3 этап</t>
  </si>
  <si>
    <t xml:space="preserve">г. Москва, район Кузьминки, микрорайоны 117, 117а, 118, 118а, 119 (Дом, зона 14.3) 3 этап</t>
  </si>
  <si>
    <t xml:space="preserve">г. Москва, район Кузьминки, микрорайоны 117, 117а, 118, 118а, 119 (Дом, зона 14.6) 3 этап</t>
  </si>
  <si>
    <t xml:space="preserve">г. Москва, район Зюзино, кварталы 40, 41, 42 (Дом, зона 6.2) 3 этап</t>
  </si>
  <si>
    <t xml:space="preserve">г. Москва, район Зюзино, кварталы 40, 41, 42 (Дорога, Строительство «Проектируемого проезда №5 », от ул. Керченская до ул. Б. Юшуньская) 3 этап</t>
  </si>
  <si>
    <t xml:space="preserve">г. Москва, район Зюзино, кварталы 40, 41, 42 (Дорога, Строительство «Проектируемого проезда №6», от пр. №5 до ул. Каховка) 3 этап</t>
  </si>
  <si>
    <t xml:space="preserve">г. Москва, район Головинский, микрорайоны 13, 14, 20, 123, 123А (Дом, зона 16.7) 2 этап</t>
  </si>
  <si>
    <t xml:space="preserve">г. Москва, район Головинский, микрорайоны 13, 14, 20, 123, 123А (Дом, зона 16.8) 2 этап</t>
  </si>
  <si>
    <t xml:space="preserve">г. Москва, район Люблино, кварталы 23, 29 (в т.ч. ул. Совхозная, вл. 10А) (Дом, Кварталы 23,29, зона 1.1) 2 этап</t>
  </si>
  <si>
    <t xml:space="preserve">г. Москва, район Люблино, кварталы 23, 29 (в т.ч. ул. Совхозная, вл. 10А) (Дом, Кварталы 23,29, зона 1.2) 2 этап</t>
  </si>
  <si>
    <t xml:space="preserve">г. Москва, район Люблино, кварталы 23, 29 (в т.ч. ул. Совхозная, вл. 10А) (Дом, Кварталы 23,29, зона 1.3) 2 этап</t>
  </si>
  <si>
    <t xml:space="preserve">г. Москва, район Люблино, кварталы 23, 29 (в т.ч. ул. Совхозная, вл. 10А) (Дом, Кварталы 23,29, зона 1.4) 2 этап</t>
  </si>
  <si>
    <t xml:space="preserve">г. Москва, район Люблино, кварталы 23, 29 (в т.ч. ул. Совхозная, вл. 10А) (Дом, Кварталы 23,29, зона 2.1) 2 этап</t>
  </si>
  <si>
    <t xml:space="preserve">г. Москва, район Люблино, кварталы 23, 29 (в т.ч. ул. Совхозная, вл. 10А) (Дом, Кварталы 23,29, зона 2.2) 2 этап</t>
  </si>
  <si>
    <t xml:space="preserve">г. Москва, район Кузьминки, микрорайоны 113, 113А, 114 (Дом, зона 4.5) 2 этап</t>
  </si>
  <si>
    <t xml:space="preserve">г. Москва, район Кузьминки, микрорайоны 113, 113А, 114 (Дом, зона 4.6) 2 этап</t>
  </si>
  <si>
    <t xml:space="preserve">г. Москва, район Кузьминки, микрорайоны 113, 113А, 114 (Дом, зона 2.3) 2 этап</t>
  </si>
  <si>
    <t xml:space="preserve">г. Москва, район Кузьминки, микрорайоны 113, 113А, 114 (Дом, зона 4.4) 2 этап</t>
  </si>
  <si>
    <t xml:space="preserve">г. Москва, район Кузьминки, микрорайоны 113, 113А, 114 (Дом, зона 2.2) 2 этап</t>
  </si>
  <si>
    <t xml:space="preserve">г. Москва, район Кузьминки, микрорайоны 113, 113А, 114 (Снос, ул. Юных Ленинцев, д. 48) 2 этап</t>
  </si>
  <si>
    <t xml:space="preserve">г. Москва, район Кузьминки, микрорайоны 113, 113А, 114 (Снос, Волжский бул., д. 39, корп. 4) 2 этап</t>
  </si>
  <si>
    <t xml:space="preserve">г. Москва, район Кузьминки, микрорайоны 115, 116, 121 (Дом, зона 1.1) 2 этап</t>
  </si>
  <si>
    <t xml:space="preserve">г. Москва, района Северное Измайлово, микрорайоны 41-42,43-45,44-46,47-48,49-50 (Дом, Зона 27.3, к.23, 24) 5 этап</t>
  </si>
  <si>
    <t xml:space="preserve">г. Москва, район Люблино, микрорайоны А, Б, Г, Е (Дом, зона 5.1) 2 этап</t>
  </si>
  <si>
    <t xml:space="preserve">г. Москва, район Люблино, микрорайоны А, Б, Г, Е (Дом, зона 5.3) 2 этап</t>
  </si>
  <si>
    <t xml:space="preserve">г. Москва, район Люблино, микрорайоны А, Б, Г, Е (Дом, зона 15.2) 2 этап</t>
  </si>
  <si>
    <t xml:space="preserve">г. Москва, район Нагатино-Садовники, микрорайон 1А (в т.ч. ул. Нагатинская, вл. 1) (Дом, мкр. 1А, зона 2.1) 2 этап</t>
  </si>
  <si>
    <t xml:space="preserve">г. Москва, район Восточное Измайлово, микрорайоны 36-28 (в т.ч. ул. 16-я Парковая, вл. 29) (Дом, Зона 3.2 (Корп. 7)) 2 этап</t>
  </si>
  <si>
    <t xml:space="preserve">г. Москва, район Восточное Измайлово, микрорайоны 36-28 (в т.ч. ул. 16-я Парковая, вл. 29) (Дом, Зона 3.3 (Корп. 8)) 2 этап</t>
  </si>
  <si>
    <t xml:space="preserve">г. Москва, район Зюзино, кварталы 40, 41, 42 (Дом, зона 6.4) 3 этап</t>
  </si>
  <si>
    <t xml:space="preserve">г. Москва, район Зюзино, кварталы 40, 41, 42 (Дом, зона 6.3) 3 этап</t>
  </si>
  <si>
    <t xml:space="preserve">г. Москва, район Зюзино, Кварталы 25, 26, 31, 35, 36А (Дом, Квартал 26-31, Зона 5.2) 1 этап</t>
  </si>
  <si>
    <t xml:space="preserve">г. Москва, район Зюзино, Кварталы 25, 26, 31, 35, 36А (Дом, Квартал 26-31, Зона 6.2) 1 этап</t>
  </si>
  <si>
    <t xml:space="preserve">г. Москва, район Люблино, микрорайоны А, Б, Г, Е (Дом, зона 5.2) 2 этап</t>
  </si>
  <si>
    <t xml:space="preserve">г. Москва, район Северное Измайлово, Микрорайон 80 (Дом, Зона 5.1 (к.8)) 2 этап</t>
  </si>
  <si>
    <t xml:space="preserve">г. Москва, район Северное Измайлово, Микрорайон 80 (Дом, Зона 2.3 (к.4, 5)) 2 этап</t>
  </si>
  <si>
    <t xml:space="preserve">г. Москва, район Северное Измайлово, Микрорайон 80 (Дом, Зона 2.4 (к.6)) 2 этап</t>
  </si>
  <si>
    <t xml:space="preserve">г. Москва, район Зюзино, кварталы 7, 10, 14 (Дом, зона 7.3) 2 этап</t>
  </si>
  <si>
    <t xml:space="preserve">г. Москва, район Гольяново, микрорайоны 1-2 (Дом, зона 1.1) 3 этап</t>
  </si>
  <si>
    <t xml:space="preserve">г. Москва, район Гольяново, микрорайоны 1-2 (Дом, зона 2.1) 3 этап</t>
  </si>
  <si>
    <t xml:space="preserve">г. Москва, район Гольяново, микрорайоны 1-2 (Дом, зона 2.2) 3 этап</t>
  </si>
  <si>
    <t xml:space="preserve">г. Москва, район Гольяново, микрорайоны 1-2 (ФОК, зона 12.1) 3 этап</t>
  </si>
  <si>
    <t xml:space="preserve">г. Москва, район Гольяново, микрорайоны 1-2 (Дом, зона 3.1) 3 этап</t>
  </si>
  <si>
    <t xml:space="preserve">г. Москва, район Гольяново, микрорайоны 1-2 (Дом, зона 3.2) 3 этап</t>
  </si>
  <si>
    <t xml:space="preserve">г. Москва, район Гольяново, микрорайоны 1-2 (Снос, улица Бирюсинка, д. 15, к. 1) 3 этап</t>
  </si>
  <si>
    <t xml:space="preserve">г. Москва, район Гольяново, микрорайоны 1-2 (Снос, Щёлковское шоссе, д. 31) 3 этап</t>
  </si>
  <si>
    <t xml:space="preserve">г. Москва, район Гольяново, микрорайоны 1-2 (Снос, улица Бирюсинка, д. 15, к. 2) 3 этап</t>
  </si>
  <si>
    <t xml:space="preserve">г. Москва, район Гольяново, микрорайоны 1-2 (Снос, Щёлковское шоссе, д. 57, к. 2) 3 этап</t>
  </si>
  <si>
    <t xml:space="preserve">г. Москва, район Гольяново, микрорайоны 1-2 (Снос, Щёлковское шоссе, д. 57, к. 3) 3 этап</t>
  </si>
  <si>
    <t xml:space="preserve">г. Москва, район Гольяново, микрорайоны 1-2 (Снос, Щёлковское шоссе, д. 51) 5 этап</t>
  </si>
  <si>
    <t xml:space="preserve">г. Москва, район Зюзино, кварталы 40, 41, 42 (Дом, зона 1.5) 2 этап</t>
  </si>
  <si>
    <t xml:space="preserve">г. Москва, район Зюзино, кварталы 40, 41, 42 (Дом, зона 1.6) 2 этап</t>
  </si>
  <si>
    <t xml:space="preserve">г. Москва, район Зюзино, кварталы 40, 41, 42 (Дом, зона 6.1) 2 этап</t>
  </si>
  <si>
    <t xml:space="preserve">г. Москва, район Зюзино, кварталы 40, 41, 42 (Дом, зона 1.2) 3 этап</t>
  </si>
  <si>
    <t xml:space="preserve">г. Москва, район Люблино, микрорайоны А, Б, Г, Е (Дом, зона 11.2) 2 этап</t>
  </si>
  <si>
    <t xml:space="preserve">г. Москва, Алтуфьевский район, микрорайоны 1-2, 3, 4-5 (Дом, мкр. 1-2, зона 6.1) 2 этап</t>
  </si>
  <si>
    <t xml:space="preserve">Начало ПИР 2025</t>
  </si>
  <si>
    <t xml:space="preserve">г. Москва, район Кузьминки, микрорайоны 115, 116, 121 (ДОО на 150 мест, зона 9.1) 2 этап</t>
  </si>
  <si>
    <t xml:space="preserve">г. Москва, район Кузьминки, микрорайоны 115, 116, 121 (Дом, зона 3.5) 2 этап</t>
  </si>
  <si>
    <t xml:space="preserve">г. Москва, район Кузьминки, микрорайоны 115, 116, 121 (Дом, зона 3.6) 2 этап</t>
  </si>
  <si>
    <t xml:space="preserve">г. Москва, район Кузьминки, микрорайоны 115, 116, 121 (Дом, зона 3.8) 2 этап</t>
  </si>
  <si>
    <t xml:space="preserve">г. Москва, район Гольяново, микрорайоны 1-2 (Дом, зона 3.3) 4 этап</t>
  </si>
  <si>
    <t xml:space="preserve">г. Москва, район Гольяново, микрорайоны 1-2 (БНК (общ.обр. на 350 мест; дош.обр. на 150 мест), зона 19.1) 5 этап</t>
  </si>
  <si>
    <t xml:space="preserve">г. Москва, район Гольяново, микрорайоны 1-2 (ДОО на 175 мест, зона 20.1) 5 этап</t>
  </si>
  <si>
    <t xml:space="preserve">г. Москва, район Гольяново, микрорайоны 1-2 (Школа Иск., зона 14.1) 5 этап</t>
  </si>
  <si>
    <t xml:space="preserve">г. Москва, район Зюзино, Кварталы 25, 26, 31, 35, 36А (Дорога, Участок 47) 1 этап</t>
  </si>
  <si>
    <t xml:space="preserve">г. Москва, район Зюзино, кварталы 40, 41, 42 (Дом, зона 12.2) 3 этап</t>
  </si>
  <si>
    <t xml:space="preserve">г. Москва, район Покровское-Стрешнево, микрорайоны 3, 16, 1, 2, 14, 15 (Снос, мкр. 3, зона 3.1, Врачебный пр., д. 7, стр. 1) 2 этап</t>
  </si>
  <si>
    <t xml:space="preserve">г. Москва, район Кузьминки, микрорайон 120 (Снос, ул. Зеленодольская, д. 26) 2 этап</t>
  </si>
  <si>
    <t xml:space="preserve">г. Москва, район Кузьминки, микрорайон 120 (Снос, ул. Зеленодольская, д. 28, корп. 2) 2 этап</t>
  </si>
  <si>
    <t xml:space="preserve">г. Москва, район Люблино, микрорайоны А, Б, Г, Е (ДОО на 250 мест, зона 25.1) 2 этап</t>
  </si>
  <si>
    <t xml:space="preserve">г. Москва, район Люблино, микрорайоны А, Б, Г, Е (Дом, зона 21.3) 2 этап</t>
  </si>
  <si>
    <t xml:space="preserve">г. Москва, район Люблино, микрорайоны А, Б, Г, Е (Дом, зона 21.4) 2 этап</t>
  </si>
  <si>
    <t xml:space="preserve">г. Москва, район Люблино, микрорайоны А, Б, Г, Е (Школа на 550 мест, зона 32.1) 2 этап</t>
  </si>
  <si>
    <t xml:space="preserve">г. Москва, район Люблино, микрорайоны А, Б, Г, Е (Школа на 1 000 мест, зона 44.1) 2 этап</t>
  </si>
  <si>
    <t xml:space="preserve">г. Москва, района Северное Измайлово, микрорайоны 41-42,43-45,44-46,47-48,49-50 (Дорога, От 3й Парковой улицы до 5-й Парковой улицы) 5 этап</t>
  </si>
  <si>
    <t xml:space="preserve">г. Москва, район Зюзино, кварталы 40, 41, 42 (Дом, зона 1.1) 3 этап</t>
  </si>
  <si>
    <t xml:space="preserve">г. Москва, район Гольяново, микрорайоны 1-2 (Дорога, от Монтажной ул. до ул. Бирюсинка, протяженностью 0,40 км, уч. 43) 5 этап</t>
  </si>
  <si>
    <t xml:space="preserve">г. Москва, район Люблино, микрорайоны А, Б, Г, Е (Дом, зона 15.1) 2 этап</t>
  </si>
  <si>
    <t xml:space="preserve">г. Москва, район Люблино, микрорайоны А, Б, Г, Е (ФОК, зона 31.1) 2 этап</t>
  </si>
  <si>
    <t xml:space="preserve">г. Москва, район Кузьминки, микрорайоны 117, 117а, 118, 118а, 119 (Дом, зона 12.2) 4 этап</t>
  </si>
  <si>
    <t xml:space="preserve">г. Москва, район Кузьминки, микрорайоны 117, 117а, 118, 118а, 119 (Дом, зона 12.7) 4 этап</t>
  </si>
  <si>
    <t xml:space="preserve">г. Москва, район Кузьминки, микрорайоны 117, 117а, 118, 118а, 119 (Дом, зона 12.10) 4 этап</t>
  </si>
  <si>
    <t xml:space="preserve">г. Москва, район Люблино, микрорайоны А, Б, Г, Е (ДОО на 200 мест, зона 26.1) 2 этап</t>
  </si>
  <si>
    <t xml:space="preserve">г. Москва, район Гольяново, микрорайоны 1-2 (Дом, зона 7.1) 5 этап</t>
  </si>
  <si>
    <t xml:space="preserve">Начало ПИР 2026</t>
  </si>
  <si>
    <t xml:space="preserve">г. Москва, район Восточное Измайлово, микрорайоны 36-28 (в т.ч. ул. 16-я Парковая, вл. 29) (Дом, Зона 2.1  (Корп. 3)) 3 этап</t>
  </si>
  <si>
    <t xml:space="preserve">г. Москва, район Гольяново, микрорайоны 1-2 (Дом, зона 8.1) 6 этап</t>
  </si>
  <si>
    <t xml:space="preserve">г. Москва, район Гольяново, микрорайоны 1-2 (Дом, зона 8.2) 6 этап</t>
  </si>
  <si>
    <t xml:space="preserve">г. Москва, Алтуфьевский район, микрорайоны 1-2, 3, 4-5 (Дом, мкр. 3, зона 1.3) 2 этап</t>
  </si>
  <si>
    <t xml:space="preserve">г. Москва, Алтуфьевский район, микрорайоны 1-2, 3, 4-5 (Дом, мкр. 1-2, зона 3.1) 2 этап</t>
  </si>
  <si>
    <t xml:space="preserve">г. Москва, Алтуфьевский район, микрорайоны 1-2, 3, 4-5 (Дом, мкр. 1-2, зона 3.2) 2 этап</t>
  </si>
  <si>
    <t xml:space="preserve">г. Москва, Алтуфьевский район, микрорайоны 1-2, 3, 4-5 (Дом, мкр. 1-2, зона 4.1) 2 этап</t>
  </si>
  <si>
    <t xml:space="preserve">г. Москва, Алтуфьевский район, микрорайоны 1-2, 3, 4-5 (Дом, мкр. 1-2, зона 5.1) 2 этап</t>
  </si>
  <si>
    <t xml:space="preserve">г. Москва, района Северное Измайлово, микрорайоны 41-42,43-45,44-46,47-48,49-50 (БНК на 200 мест; ДОО на 250 мест, Зона 44.1, к.45) 8 этап</t>
  </si>
  <si>
    <t xml:space="preserve">г. Москва, район Гольяново, микрорайоны 1-2 (Снос, Амурская улица, д. 23, к. 1) 6 этап</t>
  </si>
  <si>
    <t xml:space="preserve">г. Москва, район Гольяново, микрорайоны 1-2 (Снос, Амурская улица, д. 68) 6 этап</t>
  </si>
  <si>
    <t xml:space="preserve">г. Москва, Алтуфьевский район, микрорайоны 1-2, 3, 4-5 (Дом, мкр. 3, зона 1.1) 2 этап</t>
  </si>
  <si>
    <t xml:space="preserve">г. Москва, район Зюзино, кварталы 36, 37, 38 (Дорога, проектируемый проезд № 2, от ул. Каховка до ул. Перекопская) 1 этап</t>
  </si>
  <si>
    <t xml:space="preserve">г. Москва, район Головинский, микрорайоны 13, 14, 20, 123, 123А (Дом, зона 16.5) 3 этап</t>
  </si>
  <si>
    <t xml:space="preserve">г. Москва, район Люблино, микрорайоны А, Б, Г, Е (Дом, зона 22.1) 3 этап</t>
  </si>
  <si>
    <t xml:space="preserve">г. Москва, район Люблино, микрорайоны А, Б, Г, Е (ДОО на 250 мест, зона 42.1) 2 этап</t>
  </si>
  <si>
    <t xml:space="preserve">г. Москва, район Люблино, микрорайоны А, Б, Г, Е (Дом, зона 10.1) 3 этап</t>
  </si>
  <si>
    <t xml:space="preserve">г. Москва, район Люблино, микрорайоны А, Б, Г, Е (Дом, зона 11.1) 3 этап</t>
  </si>
  <si>
    <t xml:space="preserve">г. Москва, район Кузьминки, микрорайоны 115, 116, 121 (Дом, зона 1.2) 3 этап</t>
  </si>
  <si>
    <t xml:space="preserve">г. Москва, район Гольяново, микрорайоны 1-2 (Дорога, ул. Бирюсинка до Байкальской ул., протяженностью 1,30 км, уч. 41, 42) 6 этап</t>
  </si>
  <si>
    <t xml:space="preserve">г. Москва, район Кузьминки, микрорайоны 113, 113А, 114 (Дом, зона 3.1) 3 этап</t>
  </si>
  <si>
    <t xml:space="preserve">г. Москва, район Головинский, микрорайоны 13, 14, 20, 123, 123А (ДОО на 175 мест, Зона 30.1) 3 этап</t>
  </si>
  <si>
    <t xml:space="preserve">г. Москва, район Головинский, микрорайоны 13, 14, 20, 123, 123А (ДОО на 175 мест, Зона 31.1) 3 этап</t>
  </si>
  <si>
    <t xml:space="preserve">г. Москва, район Кузьминки, микрорайон 120 (Дорога, строительство бокового проезда Зеленодольской улицы, зона 19.1) 2 этап</t>
  </si>
  <si>
    <t xml:space="preserve">г. Москва, район Головинский, микрорайоны 13, 14, 20, 123, 123А (Дом, зона 22.1) 3 этап</t>
  </si>
  <si>
    <t xml:space="preserve">г. Москва, район Кузьминки, микрорайоны 117, 117а, 118, 118а, 119 (Дом, зона 7.2) 4 этап</t>
  </si>
  <si>
    <t xml:space="preserve">г. Москва, район Кузьминки, микрорайоны 117, 117а, 118, 118а, 119 (Дом, зона 7.4) 4 этап</t>
  </si>
  <si>
    <t xml:space="preserve">г. Москва, район Кузьминки, микрорайоны 117, 117а, 118, 118а, 119 (Дом, зона 15.2) 4 этап</t>
  </si>
  <si>
    <t xml:space="preserve">г. Москва, район Кузьминки, микрорайоны 117, 117а, 118, 118а, 119 (Снос, Волгоградский пр-т, д. 171) 4 этап</t>
  </si>
  <si>
    <t xml:space="preserve">г. Москва, район Зюзино, кварталы 40, 41, 42 (Дом, зона 12.1) 3 этап</t>
  </si>
  <si>
    <t xml:space="preserve">г. Москва, район Кузьминки, микрорайоны 113, 113А, 114 (Поликлиника, зона 9.1) 3 этап</t>
  </si>
  <si>
    <t xml:space="preserve">г. Москва, район Зюзино, кварталы 36, 37, 38 (Дом, квартал 37, зона 22.2) 3 этап</t>
  </si>
  <si>
    <t xml:space="preserve">г. Москва, район Нагатино-Садовники, микрорайон 1А (в т.ч. ул. Нагатинская, вл. 1) (Школа на 700 мест, мкр. 1А, зона 3.1) 2 этап</t>
  </si>
  <si>
    <t xml:space="preserve">г. Москва, Алтуфьевский район, микрорайоны 1-2, 3, 4-5 (Паркинг, мкр. 1-2, зона 17.1) 2 этап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</si>
</sst>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dd.mm.yyyy"/>
    <numFmt numFmtId="161" formatCode="dd.MM.yyyy"/>
    <numFmt numFmtId="162" formatCode="d.m.yyyy"/>
    <numFmt numFmtId="163" formatCode="0.0"/>
    <numFmt numFmtId="164" formatCode="yyyy-mm-dd"/>
    <numFmt numFmtId="165" formatCode="#,##0.00;(#,##0.00)"/>
  </numFmts>
  <fonts count="39">
    <font>
      <sz val="10.000000"/>
      <color theme="1"/>
      <name val="Arial"/>
      <scheme val="minor"/>
    </font>
    <font>
      <b/>
      <sz val="11.000000"/>
      <color indexed="65"/>
      <name val="Arial"/>
    </font>
    <font>
      <color indexed="65"/>
      <name val="Arial"/>
    </font>
    <font>
      <color theme="1"/>
      <name val="Arial"/>
    </font>
    <font>
      <name val="Arial"/>
    </font>
    <font>
      <b/>
      <u/>
      <sz val="11.000000"/>
      <color indexed="65"/>
      <name val="Arial"/>
    </font>
    <font/>
    <font>
      <color theme="1"/>
      <name val="Arial"/>
      <scheme val="minor"/>
    </font>
    <font>
      <sz val="10.000000"/>
      <name val="Liberation Sans"/>
    </font>
    <font>
      <sz val="10.000000"/>
      <name val="Arial"/>
    </font>
    <font>
      <name val="Arial"/>
      <scheme val="minor"/>
    </font>
    <font>
      <sz val="10.000000"/>
      <color theme="1"/>
      <name val="Liberation Sans"/>
    </font>
    <font>
      <b/>
      <sz val="14.000000"/>
      <color theme="1"/>
      <name val="Arial"/>
    </font>
    <font>
      <b/>
      <sz val="10.000000"/>
      <color indexed="65"/>
      <name val="Arial"/>
    </font>
    <font>
      <b/>
      <sz val="11.000000"/>
      <color theme="1"/>
      <name val="Arial"/>
    </font>
    <font>
      <sz val="12.000000"/>
      <color theme="1"/>
      <name val="Arial"/>
    </font>
    <font>
      <b/>
      <sz val="12.000000"/>
      <color theme="1"/>
      <name val="Arial"/>
    </font>
    <font>
      <b/>
      <color theme="1"/>
      <name val="Arial"/>
    </font>
    <font>
      <color rgb="FF314C59"/>
      <name val="Arial"/>
    </font>
    <font>
      <b/>
      <color indexed="2"/>
      <name val="Arial"/>
    </font>
    <font>
      <b/>
      <color rgb="FFEA4335"/>
      <name val="Arial"/>
    </font>
    <font>
      <b/>
      <sz val="16.000000"/>
      <color theme="1"/>
      <name val="Arial"/>
    </font>
    <font>
      <b/>
      <sz val="18.000000"/>
      <color theme="1"/>
      <name val="Arial"/>
    </font>
    <font>
      <b/>
      <sz val="10.000000"/>
      <color theme="1"/>
      <name val="Arial"/>
    </font>
    <font>
      <b/>
      <sz val="12.000000"/>
      <color indexed="65"/>
      <name val="Arial"/>
    </font>
    <font>
      <b/>
      <sz val="11.000000"/>
      <name val="Arial"/>
    </font>
    <font>
      <b/>
      <color rgb="FFEBEFF1"/>
      <name val="Arial"/>
    </font>
    <font>
      <b/>
      <u/>
      <color rgb="FFA61C00"/>
    </font>
    <font>
      <u/>
      <color rgb="FF1155CC"/>
    </font>
    <font>
      <u/>
      <color rgb="FF1155CC"/>
      <name val="Roboto"/>
    </font>
    <font>
      <u/>
      <color rgb="FF1155CC"/>
      <name val="Arial"/>
    </font>
    <font>
      <sz val="11.000000"/>
      <color theme="1"/>
      <name val="Arial"/>
    </font>
    <font>
      <sz val="8.000000"/>
      <color theme="1"/>
      <name val="Arial"/>
    </font>
    <font>
      <sz val="9.000000"/>
      <color theme="1"/>
      <name val="Arial"/>
    </font>
    <font>
      <sz val="6.000000"/>
      <color theme="1"/>
      <name val="Arial"/>
    </font>
    <font>
      <b/>
      <sz val="8.000000"/>
      <color theme="1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name val="Arial"/>
    </font>
  </fonts>
  <fills count="39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rgb="FF78909C"/>
        <bgColor rgb="FF78909C"/>
      </patternFill>
    </fill>
    <fill>
      <patternFill patternType="solid">
        <fgColor rgb="FFE86555"/>
        <bgColor rgb="FFE86555"/>
      </patternFill>
    </fill>
    <fill>
      <patternFill patternType="solid">
        <fgColor rgb="FFFCE5CD"/>
        <bgColor rgb="FFFCE5CD"/>
      </patternFill>
    </fill>
    <fill>
      <patternFill patternType="solid">
        <fgColor rgb="FFADC88E"/>
        <bgColor rgb="FFADC88E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theme="0"/>
      </patternFill>
    </fill>
    <fill>
      <patternFill patternType="solid">
        <fgColor rgb="FFE06666"/>
        <bgColor rgb="FFE06666"/>
      </patternFill>
    </fill>
    <fill>
      <patternFill patternType="solid">
        <fgColor indexed="2"/>
        <bgColor indexed="2"/>
      </patternFill>
    </fill>
    <fill>
      <patternFill patternType="solid">
        <fgColor indexed="52"/>
        <bgColor indexed="52"/>
      </patternFill>
    </fill>
    <fill>
      <patternFill patternType="solid">
        <fgColor indexed="3"/>
        <bgColor indexed="3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  <fill>
      <patternFill patternType="solid">
        <fgColor rgb="FFFFF2CC"/>
        <bgColor rgb="FFFFF2CC"/>
      </patternFill>
    </fill>
    <fill>
      <patternFill patternType="solid">
        <fgColor rgb="FFE6B8AF"/>
        <bgColor rgb="FFE6B8AF"/>
      </patternFill>
    </fill>
    <fill>
      <patternFill patternType="solid">
        <fgColor rgb="FFA4C2F4"/>
        <bgColor rgb="FFA4C2F4"/>
      </patternFill>
    </fill>
    <fill>
      <patternFill patternType="solid">
        <fgColor rgb="FFFFE599"/>
        <bgColor rgb="FFFFE599"/>
      </patternFill>
    </fill>
    <fill>
      <patternFill patternType="solid">
        <fgColor rgb="FFDD7E6B"/>
        <bgColor rgb="FFDD7E6B"/>
      </patternFill>
    </fill>
    <fill>
      <patternFill patternType="solid">
        <fgColor rgb="FFF9CB9C"/>
        <bgColor rgb="FFF9CB9C"/>
      </patternFill>
    </fill>
    <fill>
      <patternFill patternType="solid">
        <fgColor rgb="FF92DDA6"/>
        <bgColor rgb="FF92DDA6"/>
      </patternFill>
    </fill>
    <fill>
      <patternFill patternType="solid">
        <fgColor rgb="FFB7E1CD"/>
        <bgColor rgb="FFB7E1CD"/>
      </patternFill>
    </fill>
    <fill>
      <patternFill patternType="solid">
        <fgColor rgb="FFEBEFF1"/>
        <bgColor rgb="FFEBEFF1"/>
      </patternFill>
    </fill>
    <fill>
      <patternFill patternType="solid">
        <fgColor rgb="FF0B5394"/>
        <bgColor rgb="FF0B5394"/>
      </patternFill>
    </fill>
    <fill>
      <patternFill patternType="solid">
        <fgColor rgb="FF741B47"/>
        <bgColor rgb="FF741B47"/>
      </patternFill>
    </fill>
    <fill>
      <patternFill patternType="solid">
        <fgColor theme="7"/>
        <bgColor theme="7"/>
      </patternFill>
    </fill>
    <fill>
      <patternFill patternType="solid">
        <fgColor rgb="FFA2C4C9"/>
        <bgColor rgb="FFA2C4C9"/>
      </patternFill>
    </fill>
    <fill>
      <patternFill patternType="solid">
        <fgColor rgb="FF76A5AF"/>
        <bgColor rgb="FF76A5AF"/>
      </patternFill>
    </fill>
    <fill>
      <patternFill patternType="solid">
        <fgColor rgb="FFC27BA0"/>
        <bgColor rgb="FFC27BA0"/>
      </patternFill>
    </fill>
    <fill>
      <patternFill patternType="solid">
        <fgColor rgb="FFF6B26B"/>
        <bgColor rgb="FFF6B26B"/>
      </patternFill>
    </fill>
    <fill>
      <patternFill patternType="solid">
        <fgColor rgb="FFCCCCCC"/>
        <bgColor rgb="FFCCCCCC"/>
      </patternFill>
    </fill>
    <fill>
      <patternFill patternType="solid">
        <fgColor theme="5"/>
        <bgColor theme="5"/>
      </patternFill>
    </fill>
    <fill>
      <patternFill patternType="solid">
        <fgColor rgb="FFD9EAD3"/>
        <bgColor rgb="FFD9EAD3"/>
      </patternFill>
    </fill>
    <fill>
      <patternFill patternType="solid">
        <fgColor indexed="5"/>
        <bgColor indexed="5"/>
      </patternFill>
    </fill>
    <fill>
      <patternFill patternType="solid">
        <fgColor rgb="FFD9D2E9"/>
        <bgColor rgb="FFD9D2E9"/>
      </patternFill>
    </fill>
  </fills>
  <borders count="110">
    <border>
      <left style="none"/>
      <right style="none"/>
      <top style="none"/>
      <bottom style="none"/>
      <diagonal style="none"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indexed="65"/>
      </left>
      <right style="none"/>
      <top style="thin">
        <color indexed="65"/>
      </top>
      <bottom style="thin">
        <color indexed="65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indexed="65"/>
      </left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indexed="65"/>
      </left>
      <right style="thin">
        <color indexed="65"/>
      </right>
      <top style="thin">
        <color indexed="65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indexed="65"/>
      </right>
      <top style="none"/>
      <bottom style="thin">
        <color indexed="65"/>
      </bottom>
      <diagonal style="none"/>
    </border>
    <border>
      <left style="thin">
        <color rgb="FF314C59"/>
      </left>
      <right style="thin">
        <color rgb="FF314C59"/>
      </right>
      <top style="thin">
        <color rgb="FF314C59"/>
      </top>
      <bottom style="thin">
        <color rgb="FF314C59"/>
      </bottom>
      <diagonal style="none"/>
    </border>
    <border>
      <left style="none"/>
      <right style="none"/>
      <top style="none"/>
      <bottom style="thin">
        <color indexed="65"/>
      </bottom>
      <diagonal style="none"/>
    </border>
    <border>
      <left style="none"/>
      <right style="none"/>
      <top style="thin">
        <color indexed="65"/>
      </top>
      <bottom style="thin">
        <color indexed="65"/>
      </bottom>
      <diagonal style="none"/>
    </border>
    <border>
      <left style="medium">
        <color rgb="FF314C59"/>
      </left>
      <right style="none"/>
      <top style="medium">
        <color rgb="FF314C59"/>
      </top>
      <bottom style="none"/>
      <diagonal style="none"/>
    </border>
    <border>
      <left style="none"/>
      <right style="none"/>
      <top style="medium">
        <color rgb="FF314C59"/>
      </top>
      <bottom style="none"/>
      <diagonal style="none"/>
    </border>
    <border>
      <left style="none"/>
      <right style="medium">
        <color rgb="FF314C59"/>
      </right>
      <top style="medium">
        <color rgb="FF314C59"/>
      </top>
      <bottom style="none"/>
      <diagonal style="none"/>
    </border>
    <border>
      <left style="none"/>
      <right style="thin">
        <color rgb="FFEBEFF1"/>
      </right>
      <top style="medium">
        <color rgb="FF314C59"/>
      </top>
      <bottom style="thin">
        <color rgb="FFEBEFF1"/>
      </bottom>
      <diagonal style="none"/>
    </border>
    <border>
      <left style="thin">
        <color rgb="FFEBEFF1"/>
      </left>
      <right style="medium">
        <color rgb="FF314C59"/>
      </right>
      <top style="medium">
        <color rgb="FF314C59"/>
      </top>
      <bottom style="thin">
        <color rgb="FFEBEFF1"/>
      </bottom>
      <diagonal style="none"/>
    </border>
    <border>
      <left style="medium">
        <color rgb="FF314C59"/>
      </left>
      <right style="medium">
        <color rgb="FF314C59"/>
      </right>
      <top style="medium">
        <color rgb="FF314C59"/>
      </top>
      <bottom style="thin">
        <color rgb="FFEBEFF1"/>
      </bottom>
      <diagonal style="none"/>
    </border>
    <border>
      <left style="medium">
        <color rgb="FF314C59"/>
      </left>
      <right style="thin">
        <color indexed="65"/>
      </right>
      <top style="medium">
        <color rgb="FF314C59"/>
      </top>
      <bottom style="thin">
        <color rgb="FFEBEFF1"/>
      </bottom>
      <diagonal style="none"/>
    </border>
    <border>
      <left style="thin">
        <color indexed="65"/>
      </left>
      <right style="thin">
        <color indexed="65"/>
      </right>
      <top style="medium">
        <color rgb="FF314C59"/>
      </top>
      <bottom style="thin">
        <color rgb="FFEBEFF1"/>
      </bottom>
      <diagonal style="none"/>
    </border>
    <border>
      <left style="none"/>
      <right style="thin">
        <color indexed="65"/>
      </right>
      <top style="medium">
        <color rgb="FF314C59"/>
      </top>
      <bottom style="thin">
        <color rgb="FFEBEFF1"/>
      </bottom>
      <diagonal style="none"/>
    </border>
    <border>
      <left style="none"/>
      <right style="medium">
        <color rgb="FF314C59"/>
      </right>
      <top style="medium">
        <color rgb="FF314C59"/>
      </top>
      <bottom style="thin">
        <color rgb="FFEBEFF1"/>
      </bottom>
      <diagonal style="none"/>
    </border>
    <border>
      <left style="medium">
        <color rgb="FF314C59"/>
      </left>
      <right style="none"/>
      <top style="medium">
        <color rgb="FF314C59"/>
      </top>
      <bottom style="medium">
        <color rgb="FF314C59"/>
      </bottom>
      <diagonal style="none"/>
    </border>
    <border>
      <left style="none"/>
      <right style="none"/>
      <top style="medium">
        <color rgb="FF314C59"/>
      </top>
      <bottom style="medium">
        <color rgb="FF314C59"/>
      </bottom>
      <diagonal style="none"/>
    </border>
    <border>
      <left style="none"/>
      <right style="medium">
        <color rgb="FF314C59"/>
      </right>
      <top style="medium">
        <color rgb="FF314C59"/>
      </top>
      <bottom style="medium">
        <color rgb="FF314C59"/>
      </bottom>
      <diagonal style="none"/>
    </border>
    <border>
      <left style="none"/>
      <right style="thin">
        <color indexed="65"/>
      </right>
      <top style="thin">
        <color indexed="65"/>
      </top>
      <bottom style="thin">
        <color indexed="65"/>
      </bottom>
      <diagonal style="none"/>
    </border>
    <border>
      <left style="medium">
        <color rgb="FF314C59"/>
      </left>
      <right style="none"/>
      <top style="none"/>
      <bottom style="none"/>
      <diagonal style="none"/>
    </border>
    <border>
      <left style="none"/>
      <right style="medium">
        <color rgb="FF314C59"/>
      </right>
      <top style="none"/>
      <bottom style="none"/>
      <diagonal style="none"/>
    </border>
    <border>
      <left style="none"/>
      <right style="thin">
        <color rgb="FFEBEFF1"/>
      </right>
      <top style="thin">
        <color rgb="FFEBEFF1"/>
      </top>
      <bottom style="thin">
        <color rgb="FFEBEFF1"/>
      </bottom>
      <diagonal style="none"/>
    </border>
    <border>
      <left style="thin">
        <color rgb="FFEBEFF1"/>
      </left>
      <right style="medium">
        <color rgb="FF314C59"/>
      </right>
      <top style="thin">
        <color rgb="FFEBEFF1"/>
      </top>
      <bottom style="thin">
        <color rgb="FFEBEFF1"/>
      </bottom>
      <diagonal style="none"/>
    </border>
    <border>
      <left style="medium">
        <color rgb="FF314C59"/>
      </left>
      <right style="medium">
        <color rgb="FF314C59"/>
      </right>
      <top style="thin">
        <color rgb="FFEBEFF1"/>
      </top>
      <bottom style="thin">
        <color rgb="FFEBEFF1"/>
      </bottom>
      <diagonal style="none"/>
    </border>
    <border>
      <left style="medium">
        <color rgb="FF314C59"/>
      </left>
      <right style="thin">
        <color indexed="65"/>
      </right>
      <top style="thin">
        <color rgb="FFEBEFF1"/>
      </top>
      <bottom style="thin">
        <color rgb="FFEBEFF1"/>
      </bottom>
      <diagonal style="none"/>
    </border>
    <border>
      <left style="thin">
        <color indexed="65"/>
      </left>
      <right style="thin">
        <color indexed="65"/>
      </right>
      <top style="thin">
        <color rgb="FFEBEFF1"/>
      </top>
      <bottom style="thin">
        <color rgb="FFEBEFF1"/>
      </bottom>
      <diagonal style="none"/>
    </border>
    <border>
      <left style="none"/>
      <right style="thin">
        <color indexed="65"/>
      </right>
      <top style="thin">
        <color rgb="FFEBEFF1"/>
      </top>
      <bottom style="thin">
        <color rgb="FFEBEFF1"/>
      </bottom>
      <diagonal style="none"/>
    </border>
    <border>
      <left style="none"/>
      <right style="medium">
        <color rgb="FF314C59"/>
      </right>
      <top style="thin">
        <color rgb="FFEBEFF1"/>
      </top>
      <bottom style="thin">
        <color rgb="FFEBEFF1"/>
      </bottom>
      <diagonal style="none"/>
    </border>
    <border>
      <left style="medium">
        <color rgb="FF314C59"/>
      </left>
      <right style="none"/>
      <top style="medium">
        <color rgb="FF314C59"/>
      </top>
      <bottom style="thin">
        <color indexed="65"/>
      </bottom>
      <diagonal style="none"/>
    </border>
    <border>
      <left style="none"/>
      <right style="medium">
        <color rgb="FF314C59"/>
      </right>
      <top style="medium">
        <color rgb="FF314C59"/>
      </top>
      <bottom style="thin">
        <color indexed="65"/>
      </bottom>
      <diagonal style="none"/>
    </border>
    <border>
      <left style="none"/>
      <right style="none"/>
      <top style="medium">
        <color rgb="FF314C59"/>
      </top>
      <bottom style="thin">
        <color indexed="65"/>
      </bottom>
      <diagonal style="none"/>
    </border>
    <border>
      <left style="medium">
        <color rgb="FF314C59"/>
      </left>
      <right style="thin">
        <color indexed="65"/>
      </right>
      <top style="thin">
        <color rgb="FFEBEFF1"/>
      </top>
      <bottom style="medium">
        <color rgb="FFEBEFF1"/>
      </bottom>
      <diagonal style="none"/>
    </border>
    <border>
      <left style="thin">
        <color indexed="65"/>
      </left>
      <right style="thin">
        <color indexed="65"/>
      </right>
      <top style="thin">
        <color rgb="FFEBEFF1"/>
      </top>
      <bottom style="medium">
        <color rgb="FFEBEFF1"/>
      </bottom>
      <diagonal style="none"/>
    </border>
    <border>
      <left style="thin">
        <color indexed="65"/>
      </left>
      <right style="medium">
        <color rgb="FF314C59"/>
      </right>
      <top style="thin">
        <color rgb="FFEBEFF1"/>
      </top>
      <bottom style="medium">
        <color rgb="FFEBEFF1"/>
      </bottom>
      <diagonal style="none"/>
    </border>
    <border>
      <left style="none"/>
      <right style="medium">
        <color rgb="FF314C59"/>
      </right>
      <top style="none"/>
      <bottom style="thin">
        <color indexed="65"/>
      </bottom>
      <diagonal style="none"/>
    </border>
    <border>
      <left style="medium">
        <color rgb="FF314C59"/>
      </left>
      <right style="medium">
        <color rgb="FF314C59"/>
      </right>
      <top style="thin">
        <color rgb="FFEBEFF1"/>
      </top>
      <bottom style="none"/>
      <diagonal style="none"/>
    </border>
    <border>
      <left style="medium">
        <color rgb="FF314C59"/>
      </left>
      <right style="thin">
        <color indexed="65"/>
      </right>
      <top style="thin">
        <color rgb="FFEBEFF1"/>
      </top>
      <bottom style="none"/>
      <diagonal style="none"/>
    </border>
    <border>
      <left style="thin">
        <color indexed="65"/>
      </left>
      <right style="thin">
        <color indexed="65"/>
      </right>
      <top style="thin">
        <color rgb="FFEBEFF1"/>
      </top>
      <bottom style="none"/>
      <diagonal style="none"/>
    </border>
    <border>
      <left style="none"/>
      <right style="thin">
        <color indexed="65"/>
      </right>
      <top style="thin">
        <color rgb="FFEBEFF1"/>
      </top>
      <bottom style="none"/>
      <diagonal style="none"/>
    </border>
    <border>
      <left style="none"/>
      <right style="medium">
        <color rgb="FF314C59"/>
      </right>
      <top style="thin">
        <color rgb="FFEBEFF1"/>
      </top>
      <bottom style="none"/>
      <diagonal style="none"/>
    </border>
    <border>
      <left style="medium">
        <color rgb="FF314C59"/>
      </left>
      <right style="thin">
        <color indexed="65"/>
      </right>
      <top style="thin">
        <color indexed="65"/>
      </top>
      <bottom style="none"/>
      <diagonal style="none"/>
    </border>
    <border>
      <left style="thin">
        <color indexed="65"/>
      </left>
      <right style="medium">
        <color rgb="FF314C59"/>
      </right>
      <top style="thin">
        <color indexed="65"/>
      </top>
      <bottom style="none"/>
      <diagonal style="none"/>
    </border>
    <border>
      <left style="medium">
        <color rgb="FF314C59"/>
      </left>
      <right style="none"/>
      <top style="thin">
        <color indexed="65"/>
      </top>
      <bottom style="none"/>
      <diagonal style="none"/>
    </border>
    <border>
      <left style="medium">
        <color rgb="FF314C59"/>
      </left>
      <right style="thin">
        <color indexed="65"/>
      </right>
      <top style="medium">
        <color rgb="FFEBEFF1"/>
      </top>
      <bottom style="none"/>
      <diagonal style="none"/>
    </border>
    <border>
      <left style="thin">
        <color indexed="65"/>
      </left>
      <right style="thin">
        <color indexed="65"/>
      </right>
      <top style="medium">
        <color rgb="FFEBEFF1"/>
      </top>
      <bottom style="none"/>
      <diagonal style="none"/>
    </border>
    <border>
      <left style="thin">
        <color indexed="65"/>
      </left>
      <right style="medium">
        <color rgb="FF314C59"/>
      </right>
      <top style="medium">
        <color rgb="FFEBEFF1"/>
      </top>
      <bottom style="none"/>
      <diagonal style="none"/>
    </border>
    <border>
      <left style="medium">
        <color rgb="FF314C59"/>
      </left>
      <right style="none"/>
      <top style="none"/>
      <bottom style="thin">
        <color rgb="FFEBEFF1"/>
      </bottom>
      <diagonal style="none"/>
    </border>
    <border>
      <left style="none"/>
      <right style="none"/>
      <top style="none"/>
      <bottom style="thin">
        <color rgb="FFEBEFF1"/>
      </bottom>
      <diagonal style="none"/>
    </border>
    <border>
      <left style="none"/>
      <right style="medium">
        <color rgb="FF314C59"/>
      </right>
      <top style="none"/>
      <bottom style="thin">
        <color rgb="FFEBEFF1"/>
      </bottom>
      <diagonal style="none"/>
    </border>
    <border>
      <left style="medium">
        <color rgb="FF314C59"/>
      </left>
      <right style="medium">
        <color rgb="FF314C59"/>
      </right>
      <top style="none"/>
      <bottom style="thin">
        <color rgb="FFEBEFF1"/>
      </bottom>
      <diagonal style="none"/>
    </border>
    <border>
      <left style="medium">
        <color rgb="FF314C59"/>
      </left>
      <right style="thin">
        <color indexed="65"/>
      </right>
      <top style="none"/>
      <bottom style="thin">
        <color indexed="65"/>
      </bottom>
      <diagonal style="none"/>
    </border>
    <border>
      <left style="thin">
        <color indexed="65"/>
      </left>
      <right style="thin">
        <color indexed="65"/>
      </right>
      <top style="none"/>
      <bottom style="thin">
        <color indexed="65"/>
      </bottom>
      <diagonal style="none"/>
    </border>
    <border>
      <left style="thin">
        <color indexed="65"/>
      </left>
      <right style="medium">
        <color rgb="FF314C59"/>
      </right>
      <top style="none"/>
      <bottom style="thin">
        <color indexed="65"/>
      </bottom>
      <diagonal style="none"/>
    </border>
    <border>
      <left style="medium">
        <color rgb="FF314C59"/>
      </left>
      <right style="none"/>
      <top style="none"/>
      <bottom style="thin">
        <color indexed="65"/>
      </bottom>
      <diagonal style="none"/>
    </border>
    <border>
      <left style="medium">
        <color rgb="FF314C59"/>
      </left>
      <right style="none"/>
      <top style="none"/>
      <bottom style="medium">
        <color rgb="FF314C59"/>
      </bottom>
      <diagonal style="none"/>
    </border>
    <border>
      <left style="thin">
        <color indexed="65"/>
      </left>
      <right style="thin">
        <color indexed="65"/>
      </right>
      <top style="none"/>
      <bottom style="medium">
        <color rgb="FF314C59"/>
      </bottom>
      <diagonal style="none"/>
    </border>
    <border>
      <left style="thin">
        <color indexed="65"/>
      </left>
      <right style="medium">
        <color rgb="FF314C59"/>
      </right>
      <top style="none"/>
      <bottom style="medium">
        <color rgb="FF314C59"/>
      </bottom>
      <diagonal style="none"/>
    </border>
    <border>
      <left style="none"/>
      <right style="thin">
        <color indexed="65"/>
      </right>
      <top style="none"/>
      <bottom style="medium">
        <color rgb="FF314C59"/>
      </bottom>
      <diagonal style="none"/>
    </border>
    <border>
      <left style="thin">
        <color indexed="65"/>
      </left>
      <right style="none"/>
      <top style="none"/>
      <bottom style="medium">
        <color rgb="FF314C59"/>
      </bottom>
      <diagonal style="none"/>
    </border>
    <border>
      <left style="medium">
        <color rgb="FF314C59"/>
      </left>
      <right style="medium">
        <color rgb="FF314C59"/>
      </right>
      <top style="none"/>
      <bottom style="medium">
        <color rgb="FF314C59"/>
      </bottom>
      <diagonal style="none"/>
    </border>
    <border>
      <left style="medium">
        <color rgb="FF314C59"/>
      </left>
      <right style="thin">
        <color indexed="65"/>
      </right>
      <top style="none"/>
      <bottom style="medium">
        <color rgb="FF314C59"/>
      </bottom>
      <diagonal style="none"/>
    </border>
    <border>
      <left style="medium">
        <color rgb="FF314C59"/>
      </left>
      <right style="thin">
        <color indexed="65"/>
      </right>
      <top style="thin">
        <color indexed="65"/>
      </top>
      <bottom style="medium">
        <color rgb="FF314C59"/>
      </bottom>
      <diagonal style="none"/>
    </border>
    <border>
      <left style="thin">
        <color indexed="65"/>
      </left>
      <right style="medium">
        <color rgb="FF314C59"/>
      </right>
      <top style="thin">
        <color indexed="65"/>
      </top>
      <bottom style="medium">
        <color rgb="FF314C59"/>
      </bottom>
      <diagonal style="none"/>
    </border>
    <border>
      <left style="thin">
        <color indexed="65"/>
      </left>
      <right style="thin">
        <color indexed="65"/>
      </right>
      <top style="thin">
        <color indexed="65"/>
      </top>
      <bottom style="medium">
        <color rgb="FF314C59"/>
      </bottom>
      <diagonal style="none"/>
    </border>
    <border>
      <left style="none"/>
      <right style="medium">
        <color rgb="FF314C59"/>
      </right>
      <top style="thin">
        <color indexed="65"/>
      </top>
      <bottom style="medium">
        <color rgb="FF314C59"/>
      </bottom>
      <diagonal style="none"/>
    </border>
    <border>
      <left style="thin">
        <color indexed="65"/>
      </left>
      <right style="none"/>
      <top style="none"/>
      <bottom style="thin">
        <color indexed="65"/>
      </bottom>
      <diagonal style="none"/>
    </border>
    <border>
      <left style="thin">
        <color indexed="65"/>
      </left>
      <right style="thin">
        <color rgb="FF314C59"/>
      </right>
      <top style="none"/>
      <bottom style="thin">
        <color indexed="65"/>
      </bottom>
      <diagonal style="none"/>
    </border>
    <border>
      <left style="thin">
        <color rgb="FF314C59"/>
      </left>
      <right style="thin">
        <color indexed="65"/>
      </right>
      <top style="none"/>
      <bottom style="thin">
        <color indexed="65"/>
      </bottom>
      <diagonal style="none"/>
    </border>
    <border>
      <left style="thin">
        <color rgb="FF314C59"/>
      </left>
      <right style="medium">
        <color rgb="FF314C59"/>
      </right>
      <top style="none"/>
      <bottom style="thin">
        <color indexed="65"/>
      </bottom>
      <diagonal style="none"/>
    </border>
    <border>
      <left style="medium">
        <color rgb="FF314C59"/>
      </left>
      <right style="thin">
        <color indexed="65"/>
      </right>
      <top style="thin">
        <color indexed="65"/>
      </top>
      <bottom style="thin">
        <color indexed="65"/>
      </bottom>
      <diagonal style="none"/>
    </border>
    <border>
      <left style="thin">
        <color indexed="65"/>
      </left>
      <right style="medium">
        <color rgb="FF314C59"/>
      </right>
      <top style="thin">
        <color indexed="65"/>
      </top>
      <bottom style="thin">
        <color indexed="65"/>
      </bottom>
      <diagonal style="none"/>
    </border>
    <border>
      <left style="thin">
        <color indexed="65"/>
      </left>
      <right style="thin">
        <color rgb="FF314C59"/>
      </right>
      <top style="thin">
        <color indexed="65"/>
      </top>
      <bottom style="thin">
        <color indexed="65"/>
      </bottom>
      <diagonal style="none"/>
    </border>
    <border>
      <left style="thin">
        <color rgb="FF314C59"/>
      </left>
      <right style="thin">
        <color indexed="65"/>
      </right>
      <top style="thin">
        <color indexed="65"/>
      </top>
      <bottom style="thin">
        <color indexed="65"/>
      </bottom>
      <diagonal style="none"/>
    </border>
    <border>
      <left style="thin">
        <color rgb="FF314C59"/>
      </left>
      <right style="medium">
        <color rgb="FF314C59"/>
      </right>
      <top style="thin">
        <color indexed="65"/>
      </top>
      <bottom style="thin">
        <color indexed="65"/>
      </bottom>
      <diagonal style="none"/>
    </border>
    <border>
      <left style="thin">
        <color indexed="65"/>
      </left>
      <right style="thin">
        <color auto="1"/>
      </right>
      <top style="thin">
        <color indexed="65"/>
      </top>
      <bottom style="thin">
        <color indexed="65"/>
      </bottom>
      <diagonal style="none"/>
    </border>
    <border>
      <left style="none"/>
      <right style="medium">
        <color rgb="FF314C59"/>
      </right>
      <top style="thin">
        <color indexed="65"/>
      </top>
      <bottom style="thin">
        <color indexed="65"/>
      </bottom>
      <diagonal style="none"/>
    </border>
    <border>
      <left style="none"/>
      <right style="thin">
        <color indexed="65"/>
      </right>
      <top style="thin">
        <color indexed="65"/>
      </top>
      <bottom style="none"/>
      <diagonal style="none"/>
    </border>
    <border>
      <left style="none"/>
      <right style="none"/>
      <top style="thin">
        <color indexed="65"/>
      </top>
      <bottom style="none"/>
      <diagonal style="none"/>
    </border>
    <border>
      <left style="thin">
        <color indexed="65"/>
      </left>
      <right style="thin">
        <color rgb="FF314C59"/>
      </right>
      <top style="thin">
        <color indexed="65"/>
      </top>
      <bottom style="none"/>
      <diagonal style="none"/>
    </border>
    <border>
      <left style="thin">
        <color rgb="FF314C59"/>
      </left>
      <right style="thin">
        <color indexed="65"/>
      </right>
      <top style="thin">
        <color indexed="65"/>
      </top>
      <bottom style="none"/>
      <diagonal style="none"/>
    </border>
    <border>
      <left style="thin">
        <color auto="1"/>
      </left>
      <right style="thin">
        <color indexed="65"/>
      </right>
      <top style="thin">
        <color auto="1"/>
      </top>
      <bottom style="thin">
        <color auto="1"/>
      </bottom>
      <diagonal style="none"/>
    </border>
    <border>
      <left style="thin">
        <color indexed="65"/>
      </left>
      <right style="thin">
        <color indexed="65"/>
      </right>
      <top style="thin">
        <color auto="1"/>
      </top>
      <bottom style="thin">
        <color auto="1"/>
      </bottom>
      <diagonal style="none"/>
    </border>
    <border>
      <left style="thin">
        <color indexed="65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indexed="65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0">
    <xf fontId="0" fillId="0" borderId="0" numFmtId="0" xfId="0"/>
    <xf fontId="1" fillId="0" borderId="1" numFmtId="0" xfId="0" applyFont="1" applyBorder="1" applyAlignment="1">
      <alignment horizontal="center" vertical="center"/>
    </xf>
    <xf fontId="1" fillId="2" borderId="1" numFmtId="0" xfId="0" applyFont="1" applyFill="1" applyBorder="1" applyAlignment="1">
      <alignment horizontal="center" vertical="center" wrapText="1"/>
    </xf>
    <xf fontId="1" fillId="3" borderId="2" numFmtId="0" xfId="0" applyFont="1" applyFill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vertical="center" wrapText="1"/>
    </xf>
    <xf fontId="1" fillId="3" borderId="3" numFmtId="0" xfId="0" applyFont="1" applyFill="1" applyBorder="1" applyAlignment="1">
      <alignment horizontal="left" vertical="center" wrapText="1"/>
    </xf>
    <xf fontId="1" fillId="3" borderId="4" numFmtId="4" xfId="0" applyNumberFormat="1" applyFont="1" applyFill="1" applyBorder="1" applyAlignment="1">
      <alignment horizontal="center" vertical="center" wrapText="1"/>
    </xf>
    <xf fontId="2" fillId="3" borderId="0" numFmtId="0" xfId="0" applyFont="1" applyFill="1" applyAlignment="1">
      <alignment horizontal="center" vertical="center"/>
    </xf>
    <xf fontId="1" fillId="2" borderId="5" numFmtId="0" xfId="0" applyFont="1" applyFill="1" applyBorder="1" applyAlignment="1">
      <alignment horizontal="center" vertical="center" wrapText="1"/>
    </xf>
    <xf fontId="1" fillId="3" borderId="6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vertical="center"/>
    </xf>
    <xf fontId="3" fillId="2" borderId="5" numFmtId="0" xfId="0" applyFont="1" applyFill="1" applyBorder="1" applyAlignment="1">
      <alignment vertical="center"/>
    </xf>
    <xf fontId="3" fillId="0" borderId="6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left" vertical="center" wrapText="1"/>
    </xf>
    <xf fontId="3" fillId="2" borderId="6" numFmtId="0" xfId="0" applyFont="1" applyFill="1" applyBorder="1" applyAlignment="1">
      <alignment horizontal="left" vertical="center" wrapText="1"/>
    </xf>
    <xf fontId="4" fillId="4" borderId="6" numFmtId="0" xfId="0" applyFont="1" applyFill="1" applyBorder="1" applyAlignment="1">
      <alignment horizontal="center" vertical="center" wrapText="1"/>
    </xf>
    <xf fontId="3" fillId="5" borderId="6" numFmtId="160" xfId="0" applyNumberFormat="1" applyFont="1" applyFill="1" applyBorder="1" applyAlignment="1">
      <alignment horizontal="center" vertical="center"/>
    </xf>
    <xf fontId="3" fillId="0" borderId="6" numFmtId="160" xfId="0" applyNumberFormat="1" applyFont="1" applyBorder="1" applyAlignment="1">
      <alignment horizontal="center" vertical="center" wrapText="1"/>
    </xf>
    <xf fontId="3" fillId="0" borderId="0" numFmtId="0" xfId="0" applyFont="1" applyAlignment="1">
      <alignment vertical="center"/>
    </xf>
    <xf fontId="3" fillId="0" borderId="0" numFmtId="4" xfId="0" applyNumberFormat="1" applyFont="1" applyAlignment="1">
      <alignment vertical="center"/>
    </xf>
    <xf fontId="3" fillId="0" borderId="0" numFmtId="10" xfId="0" applyNumberFormat="1" applyFont="1" applyAlignment="1">
      <alignment vertical="center"/>
    </xf>
    <xf fontId="4" fillId="6" borderId="6" numFmtId="0" xfId="0" applyFont="1" applyFill="1" applyBorder="1" applyAlignment="1">
      <alignment horizontal="center" vertical="center" wrapText="1"/>
    </xf>
    <xf fontId="3" fillId="5" borderId="6" numFmtId="161" xfId="0" applyNumberFormat="1" applyFont="1" applyFill="1" applyBorder="1" applyAlignment="1">
      <alignment horizontal="center" vertical="center"/>
    </xf>
    <xf fontId="3" fillId="0" borderId="6" numFmtId="162" xfId="0" applyNumberFormat="1" applyFont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4" fillId="7" borderId="6" numFmtId="0" xfId="0" applyFont="1" applyFill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8" borderId="6" numFmtId="0" xfId="0" applyFont="1" applyFill="1" applyBorder="1" applyAlignment="1">
      <alignment horizontal="center" wrapText="1"/>
    </xf>
    <xf fontId="3" fillId="8" borderId="6" numFmtId="0" xfId="0" applyFont="1" applyFill="1" applyBorder="1" applyAlignment="1">
      <alignment horizontal="center" vertical="center" wrapText="1"/>
    </xf>
    <xf fontId="3" fillId="8" borderId="7" numFmtId="0" xfId="0" applyFont="1" applyFill="1" applyBorder="1" applyAlignment="1">
      <alignment wrapText="1"/>
    </xf>
    <xf fontId="3" fillId="8" borderId="7" numFmtId="0" xfId="0" applyFont="1" applyFill="1" applyBorder="1" applyAlignment="1">
      <alignment horizontal="center" wrapText="1"/>
    </xf>
    <xf fontId="3" fillId="8" borderId="7" numFmtId="0" xfId="0" applyFont="1" applyFill="1" applyBorder="1"/>
    <xf fontId="3" fillId="8" borderId="6" numFmtId="0" xfId="0" applyFont="1" applyFill="1" applyBorder="1" applyAlignment="1">
      <alignment wrapText="1"/>
    </xf>
    <xf fontId="4" fillId="6" borderId="7" numFmtId="0" xfId="0" applyFont="1" applyFill="1" applyBorder="1" applyAlignment="1">
      <alignment horizontal="center" wrapText="1"/>
    </xf>
    <xf fontId="3" fillId="0" borderId="0" numFmtId="0" xfId="0" applyFont="1"/>
    <xf fontId="3" fillId="8" borderId="8" numFmtId="0" xfId="0" applyFont="1" applyFill="1" applyBorder="1" applyAlignment="1">
      <alignment horizontal="center" wrapText="1"/>
    </xf>
    <xf fontId="3" fillId="8" borderId="9" numFmtId="0" xfId="0" applyFont="1" applyFill="1" applyBorder="1" applyAlignment="1">
      <alignment horizontal="center" wrapText="1"/>
    </xf>
    <xf fontId="3" fillId="8" borderId="9" numFmtId="0" xfId="0" applyFont="1" applyFill="1" applyBorder="1"/>
    <xf fontId="3" fillId="8" borderId="8" numFmtId="0" xfId="0" applyFont="1" applyFill="1" applyBorder="1" applyAlignment="1">
      <alignment wrapText="1"/>
    </xf>
    <xf fontId="4" fillId="6" borderId="9" numFmtId="0" xfId="0" applyFont="1" applyFill="1" applyBorder="1" applyAlignment="1">
      <alignment horizontal="center" wrapText="1"/>
    </xf>
    <xf fontId="3" fillId="5" borderId="6" numFmtId="160" xfId="0" applyNumberFormat="1" applyFont="1" applyFill="1" applyBorder="1" applyAlignment="1">
      <alignment horizontal="center" vertical="center" wrapText="1"/>
    </xf>
    <xf fontId="3" fillId="2" borderId="6" numFmtId="161" xfId="0" applyNumberFormat="1" applyFont="1" applyFill="1" applyBorder="1" applyAlignment="1">
      <alignment horizontal="center" vertical="center"/>
    </xf>
    <xf fontId="3" fillId="2" borderId="0" numFmtId="0" xfId="0" applyFont="1" applyFill="1" applyAlignment="1">
      <alignment horizontal="center" vertical="center" wrapText="1"/>
    </xf>
    <xf fontId="3" fillId="2" borderId="0" numFmtId="0" xfId="0" applyFont="1" applyFill="1" applyAlignment="1">
      <alignment horizontal="left" vertical="center"/>
    </xf>
    <xf fontId="3" fillId="2" borderId="0" numFmtId="0" xfId="0" applyFont="1" applyFill="1" applyAlignment="1">
      <alignment horizontal="left" vertical="center" wrapText="1"/>
    </xf>
    <xf fontId="4" fillId="2" borderId="0" numFmtId="0" xfId="0" applyFont="1" applyFill="1" applyAlignment="1">
      <alignment vertical="center"/>
    </xf>
    <xf fontId="3" fillId="2" borderId="0" numFmtId="0" xfId="0" applyFont="1" applyFill="1"/>
    <xf fontId="3" fillId="2" borderId="0" numFmtId="0" xfId="0" applyFont="1" applyFill="1" applyAlignment="1">
      <alignment vertical="center"/>
    </xf>
    <xf fontId="3" fillId="2" borderId="0" numFmtId="0" xfId="0" applyFont="1" applyFill="1" applyAlignment="1">
      <alignment vertical="center" wrapText="1"/>
    </xf>
    <xf fontId="4" fillId="2" borderId="0" numFmtId="0" xfId="0" applyFont="1" applyFill="1" applyAlignment="1">
      <alignment horizontal="center" vertical="center" wrapText="1"/>
    </xf>
    <xf fontId="3" fillId="2" borderId="0" numFmtId="161" xfId="0" applyNumberFormat="1" applyFont="1" applyFill="1" applyAlignment="1">
      <alignment horizontal="center" vertical="center"/>
    </xf>
    <xf fontId="3" fillId="2" borderId="0" numFmtId="162" xfId="0" applyNumberFormat="1" applyFont="1" applyFill="1" applyAlignment="1">
      <alignment horizontal="center" vertical="center" wrapText="1"/>
    </xf>
    <xf fontId="3" fillId="2" borderId="0" numFmtId="160" xfId="0" applyNumberFormat="1" applyFont="1" applyFill="1" applyAlignment="1">
      <alignment horizontal="center" vertical="center" wrapText="1"/>
    </xf>
    <xf fontId="3" fillId="0" borderId="5" numFmtId="0" xfId="0" applyFont="1" applyBorder="1" applyAlignment="1">
      <alignment vertical="center"/>
    </xf>
    <xf fontId="3" fillId="2" borderId="0" numFmtId="161" xfId="0" applyNumberFormat="1" applyFont="1" applyFill="1" applyAlignment="1">
      <alignment vertical="center" wrapText="1"/>
    </xf>
    <xf fontId="3" fillId="2" borderId="0" numFmtId="161" xfId="0" applyNumberFormat="1" applyFont="1" applyFill="1"/>
    <xf fontId="3" fillId="2" borderId="0" numFmtId="161" xfId="0" applyNumberFormat="1" applyFont="1" applyFill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center" vertical="center" wrapText="1"/>
    </xf>
    <xf fontId="3" fillId="0" borderId="6" numFmtId="0" xfId="0" applyFont="1" applyBorder="1" applyAlignment="1">
      <alignment horizontal="center" wrapText="1"/>
    </xf>
    <xf fontId="3" fillId="0" borderId="7" numFmtId="0" xfId="0" applyFont="1" applyBorder="1" applyAlignment="1">
      <alignment wrapText="1"/>
    </xf>
    <xf fontId="3" fillId="9" borderId="7" numFmtId="0" xfId="0" applyFont="1" applyFill="1" applyBorder="1" applyAlignment="1">
      <alignment horizontal="center" wrapText="1"/>
    </xf>
    <xf fontId="3" fillId="9" borderId="7" numFmtId="0" xfId="0" applyFont="1" applyFill="1" applyBorder="1"/>
    <xf fontId="3" fillId="2" borderId="6" numFmtId="0" xfId="0" applyFont="1" applyFill="1" applyBorder="1" applyAlignment="1">
      <alignment wrapText="1"/>
    </xf>
    <xf fontId="3" fillId="0" borderId="8" numFmtId="0" xfId="0" applyFont="1" applyBorder="1" applyAlignment="1">
      <alignment horizontal="center" wrapText="1"/>
    </xf>
    <xf fontId="3" fillId="9" borderId="9" numFmtId="0" xfId="0" applyFont="1" applyFill="1" applyBorder="1" applyAlignment="1">
      <alignment horizontal="center" wrapText="1"/>
    </xf>
    <xf fontId="3" fillId="9" borderId="9" numFmtId="0" xfId="0" applyFont="1" applyFill="1" applyBorder="1"/>
    <xf fontId="3" fillId="2" borderId="8" numFmtId="0" xfId="0" applyFont="1" applyFill="1" applyBorder="1" applyAlignment="1">
      <alignment wrapText="1"/>
    </xf>
    <xf fontId="1" fillId="3" borderId="6" numFmtId="0" xfId="0" applyFont="1" applyFill="1" applyBorder="1" applyAlignment="1">
      <alignment horizontal="center" wrapText="1"/>
    </xf>
    <xf fontId="1" fillId="3" borderId="7" numFmtId="4" xfId="0" applyNumberFormat="1" applyFont="1" applyFill="1" applyBorder="1" applyAlignment="1">
      <alignment horizontal="center" wrapText="1"/>
    </xf>
    <xf fontId="1" fillId="3" borderId="7" numFmtId="0" xfId="0" applyFont="1" applyFill="1" applyBorder="1" applyAlignment="1">
      <alignment horizontal="center" wrapText="1"/>
    </xf>
    <xf fontId="1" fillId="3" borderId="7" numFmtId="160" xfId="0" applyNumberFormat="1" applyFont="1" applyFill="1" applyBorder="1" applyAlignment="1">
      <alignment horizontal="center" wrapText="1"/>
    </xf>
    <xf fontId="5" fillId="3" borderId="7" numFmtId="160" xfId="0" applyNumberFormat="1" applyFont="1" applyFill="1" applyBorder="1" applyAlignment="1">
      <alignment horizontal="center" wrapText="1"/>
    </xf>
    <xf fontId="3" fillId="2" borderId="8" numFmtId="0" xfId="0" applyFont="1" applyFill="1" applyBorder="1" applyAlignment="1">
      <alignment horizontal="center" wrapText="1"/>
    </xf>
    <xf fontId="3" fillId="2" borderId="9" numFmtId="4" xfId="0" applyNumberFormat="1" applyFont="1" applyFill="1" applyBorder="1" applyAlignment="1">
      <alignment horizontal="center" wrapText="1"/>
    </xf>
    <xf fontId="3" fillId="2" borderId="9" numFmtId="0" xfId="0" applyFont="1" applyFill="1" applyBorder="1" applyAlignment="1">
      <alignment wrapText="1"/>
    </xf>
    <xf fontId="3" fillId="2" borderId="9" numFmtId="0" xfId="0" applyFont="1" applyFill="1" applyBorder="1" applyAlignment="1">
      <alignment horizontal="center" wrapText="1"/>
    </xf>
    <xf fontId="3" fillId="10" borderId="9" numFmtId="0" xfId="0" applyFont="1" applyFill="1" applyBorder="1" applyAlignment="1">
      <alignment wrapText="1"/>
    </xf>
    <xf fontId="3" fillId="11" borderId="9" numFmtId="0" xfId="0" applyFont="1" applyFill="1" applyBorder="1" applyAlignment="1">
      <alignment horizontal="center" wrapText="1"/>
    </xf>
    <xf fontId="4" fillId="2" borderId="9" numFmtId="0" xfId="0" applyFont="1" applyFill="1" applyBorder="1" applyAlignment="1">
      <alignment horizontal="center" wrapText="1"/>
    </xf>
    <xf fontId="3" fillId="2" borderId="9" numFmtId="161" xfId="0" applyNumberFormat="1" applyFont="1" applyFill="1" applyBorder="1" applyAlignment="1">
      <alignment horizontal="center"/>
    </xf>
    <xf fontId="3" fillId="2" borderId="9" numFmtId="161" xfId="0" applyNumberFormat="1" applyFont="1" applyFill="1" applyBorder="1" applyAlignment="1">
      <alignment horizontal="center" wrapText="1"/>
    </xf>
    <xf fontId="3" fillId="2" borderId="9" numFmtId="160" xfId="0" applyNumberFormat="1" applyFont="1" applyFill="1" applyBorder="1" applyAlignment="1">
      <alignment horizontal="center"/>
    </xf>
    <xf fontId="3" fillId="2" borderId="9" numFmtId="4" xfId="0" applyNumberFormat="1" applyFont="1" applyFill="1" applyBorder="1"/>
    <xf fontId="3" fillId="2" borderId="9" numFmtId="0" xfId="0" applyFont="1" applyFill="1" applyBorder="1" applyAlignment="1">
      <alignment horizontal="center"/>
    </xf>
    <xf fontId="3" fillId="2" borderId="9" numFmtId="161" xfId="0" applyNumberFormat="1" applyFont="1" applyFill="1" applyBorder="1"/>
    <xf fontId="3" fillId="2" borderId="9" numFmtId="0" xfId="0" applyFont="1" applyFill="1" applyBorder="1"/>
    <xf fontId="3" fillId="2" borderId="9" numFmtId="10" xfId="0" applyNumberFormat="1" applyFont="1" applyFill="1" applyBorder="1" applyAlignment="1">
      <alignment horizontal="center" wrapText="1"/>
    </xf>
    <xf fontId="3" fillId="2" borderId="10" numFmtId="0" xfId="0" applyFont="1" applyFill="1" applyBorder="1"/>
    <xf fontId="3" fillId="2" borderId="0" numFmtId="0" xfId="0" applyFont="1" applyFill="1" applyAlignment="1">
      <alignment horizontal="center"/>
    </xf>
    <xf fontId="3" fillId="2" borderId="0" numFmtId="160" xfId="0" applyNumberFormat="1" applyFont="1" applyFill="1"/>
    <xf fontId="3" fillId="12" borderId="6" numFmtId="0" xfId="0" applyFont="1" applyFill="1" applyBorder="1" applyAlignment="1">
      <alignment horizontal="center" vertical="center" wrapText="1"/>
    </xf>
    <xf fontId="3" fillId="12" borderId="6" numFmtId="0" xfId="0" applyFont="1" applyFill="1" applyBorder="1" applyAlignment="1">
      <alignment horizontal="left" vertical="center" wrapText="1"/>
    </xf>
    <xf fontId="3" fillId="13" borderId="6" numFmtId="0" xfId="0" applyFont="1" applyFill="1" applyBorder="1" applyAlignment="1">
      <alignment horizontal="center" vertical="center" wrapText="1"/>
    </xf>
    <xf fontId="3" fillId="13" borderId="6" numFmtId="0" xfId="0" applyFont="1" applyFill="1" applyBorder="1" applyAlignment="1">
      <alignment horizontal="left" vertical="center" wrapText="1"/>
    </xf>
    <xf fontId="3" fillId="14" borderId="6" numFmtId="0" xfId="0" applyFont="1" applyFill="1" applyBorder="1" applyAlignment="1">
      <alignment horizontal="center" vertical="center" wrapText="1"/>
    </xf>
    <xf fontId="3" fillId="14" borderId="6" numFmtId="0" xfId="0" applyFont="1" applyFill="1" applyBorder="1" applyAlignment="1">
      <alignment horizontal="left" vertical="center" wrapText="1"/>
    </xf>
    <xf fontId="0" fillId="0" borderId="0" numFmtId="0" xfId="0" applyAlignment="1">
      <alignment wrapText="1"/>
    </xf>
    <xf fontId="1" fillId="3" borderId="2" numFmtId="4" xfId="0" applyNumberFormat="1" applyFont="1" applyFill="1" applyBorder="1" applyAlignment="1">
      <alignment horizontal="center" vertical="center" wrapText="1"/>
    </xf>
    <xf fontId="1" fillId="3" borderId="11" numFmtId="4" xfId="0" applyNumberFormat="1" applyFont="1" applyFill="1" applyBorder="1" applyAlignment="1">
      <alignment horizontal="center" vertical="center" wrapText="1"/>
    </xf>
    <xf fontId="1" fillId="3" borderId="12" numFmtId="0" xfId="0" applyFont="1" applyFill="1" applyBorder="1" applyAlignment="1">
      <alignment horizontal="center" vertical="center" wrapText="1"/>
    </xf>
    <xf fontId="1" fillId="3" borderId="13" numFmtId="0" xfId="0" applyFont="1" applyFill="1" applyBorder="1" applyAlignment="1">
      <alignment horizontal="center" vertical="center" wrapText="1"/>
    </xf>
    <xf fontId="1" fillId="3" borderId="14" numFmtId="0" xfId="0" applyFont="1" applyFill="1" applyBorder="1" applyAlignment="1">
      <alignment horizontal="center" vertical="center" wrapText="1"/>
    </xf>
    <xf fontId="1" fillId="3" borderId="15" numFmtId="0" xfId="0" applyFont="1" applyFill="1" applyBorder="1" applyAlignment="1">
      <alignment horizontal="center" vertical="center" wrapText="1"/>
    </xf>
    <xf fontId="6" fillId="0" borderId="15" numFmtId="0" xfId="0" applyFont="1" applyBorder="1" applyAlignment="1">
      <alignment wrapText="1"/>
    </xf>
    <xf fontId="1" fillId="3" borderId="9" numFmtId="0" xfId="0" applyFont="1" applyFill="1" applyBorder="1" applyAlignment="1">
      <alignment horizontal="center" vertical="center" wrapText="1"/>
    </xf>
    <xf fontId="1" fillId="3" borderId="16" numFmtId="0" xfId="0" applyFont="1" applyFill="1" applyBorder="1" applyAlignment="1">
      <alignment horizontal="center" vertical="center" wrapText="1"/>
    </xf>
    <xf fontId="1" fillId="3" borderId="17" numFmtId="0" xfId="0" applyFont="1" applyFill="1" applyBorder="1" applyAlignment="1">
      <alignment horizontal="center" vertical="center" wrapText="1"/>
    </xf>
    <xf fontId="6" fillId="0" borderId="9" numFmtId="0" xfId="0" applyFont="1" applyBorder="1" applyAlignment="1">
      <alignment wrapText="1"/>
    </xf>
    <xf fontId="0" fillId="0" borderId="18" numFmtId="0" xfId="0" applyBorder="1" applyAlignment="1">
      <alignment horizontal="center" vertical="center" wrapText="1"/>
    </xf>
    <xf fontId="0" fillId="0" borderId="18" numFmtId="0" xfId="0" applyBorder="1" applyAlignment="1">
      <alignment wrapText="1"/>
    </xf>
    <xf fontId="7" fillId="0" borderId="18" numFmtId="0" xfId="0" applyFont="1" applyBorder="1" applyAlignment="1">
      <alignment vertical="center" wrapText="1"/>
    </xf>
    <xf fontId="7" fillId="0" borderId="18" numFmtId="3" xfId="0" applyNumberFormat="1" applyFont="1" applyBorder="1" applyAlignment="1">
      <alignment horizontal="center" vertical="center" wrapText="1"/>
    </xf>
    <xf fontId="8" fillId="2" borderId="9" numFmtId="0" xfId="0" applyFont="1" applyFill="1" applyBorder="1" applyAlignment="1">
      <alignment horizontal="center" vertical="center" wrapText="1"/>
    </xf>
    <xf fontId="9" fillId="2" borderId="7" numFmtId="0" xfId="0" applyFont="1" applyFill="1" applyBorder="1" applyAlignment="1">
      <alignment horizontal="center" vertical="center" wrapText="1"/>
    </xf>
    <xf fontId="9" fillId="2" borderId="9" numFmtId="0" xfId="0" applyFont="1" applyFill="1" applyBorder="1" applyAlignment="1">
      <alignment horizontal="center" vertical="center" wrapText="1"/>
    </xf>
    <xf fontId="9" fillId="0" borderId="9" numFmtId="0" xfId="0" applyFont="1" applyBorder="1" applyAlignment="1">
      <alignment horizontal="center" vertical="center" wrapText="1"/>
    </xf>
    <xf fontId="8" fillId="2" borderId="7" numFmtId="0" xfId="0" applyFont="1" applyFill="1" applyBorder="1" applyAlignment="1">
      <alignment horizontal="center" vertical="center" wrapText="1"/>
    </xf>
    <xf fontId="8" fillId="2" borderId="2" numFmtId="0" xfId="0" applyFont="1" applyFill="1" applyBorder="1" applyAlignment="1">
      <alignment horizontal="center" vertical="center" wrapText="1"/>
    </xf>
    <xf fontId="9" fillId="2" borderId="15" numFmtId="0" xfId="0" applyFont="1" applyFill="1" applyBorder="1" applyAlignment="1">
      <alignment horizontal="center" vertical="center" wrapText="1"/>
    </xf>
    <xf fontId="8" fillId="2" borderId="15" numFmtId="0" xfId="0" applyFont="1" applyFill="1" applyBorder="1" applyAlignment="1">
      <alignment horizontal="center" vertical="center" wrapText="1"/>
    </xf>
    <xf fontId="9" fillId="0" borderId="15" numFmtId="0" xfId="0" applyFont="1" applyBorder="1" applyAlignment="1">
      <alignment horizontal="center" vertical="center" wrapText="1"/>
    </xf>
    <xf fontId="8" fillId="0" borderId="19" numFmtId="0" xfId="0" applyFont="1" applyBorder="1" applyAlignment="1">
      <alignment horizontal="center" vertical="center" wrapText="1"/>
    </xf>
    <xf fontId="9" fillId="0" borderId="18" numFmtId="0" xfId="0" applyFont="1" applyBorder="1" applyAlignment="1">
      <alignment horizontal="center" vertical="center" wrapText="1"/>
    </xf>
    <xf fontId="8" fillId="0" borderId="18" numFmtId="0" xfId="0" applyFont="1" applyBorder="1" applyAlignment="1">
      <alignment horizontal="center" vertical="center" wrapText="1"/>
    </xf>
    <xf fontId="0" fillId="15" borderId="18" numFmtId="0" xfId="0" applyFill="1" applyBorder="1" applyAlignment="1">
      <alignment horizontal="center" vertical="center" wrapText="1"/>
    </xf>
    <xf fontId="0" fillId="15" borderId="18" numFmtId="0" xfId="0" applyFill="1" applyBorder="1" applyAlignment="1">
      <alignment wrapText="1"/>
    </xf>
    <xf fontId="7" fillId="15" borderId="18" numFmtId="0" xfId="0" applyFont="1" applyFill="1" applyBorder="1" applyAlignment="1">
      <alignment vertical="center" wrapText="1"/>
    </xf>
    <xf fontId="7" fillId="15" borderId="18" numFmtId="3" xfId="0" applyNumberFormat="1" applyFont="1" applyFill="1" applyBorder="1" applyAlignment="1">
      <alignment horizontal="center" vertical="center" wrapText="1"/>
    </xf>
    <xf fontId="8" fillId="15" borderId="11" numFmtId="0" xfId="0" applyFont="1" applyFill="1" applyBorder="1" applyAlignment="1">
      <alignment horizontal="center" vertical="center" wrapText="1"/>
    </xf>
    <xf fontId="9" fillId="15" borderId="18" numFmtId="0" xfId="0" applyFont="1" applyFill="1" applyBorder="1" applyAlignment="1">
      <alignment horizontal="center" vertical="center" wrapText="1"/>
    </xf>
    <xf fontId="8" fillId="15" borderId="18" numFmtId="0" xfId="0" applyFont="1" applyFill="1" applyBorder="1" applyAlignment="1">
      <alignment horizontal="center" vertical="center" wrapText="1"/>
    </xf>
    <xf fontId="8" fillId="15" borderId="0" numFmtId="0" xfId="0" applyFont="1" applyFill="1" applyAlignment="1">
      <alignment horizontal="center" vertical="center" wrapText="1"/>
    </xf>
    <xf fontId="0" fillId="16" borderId="18" numFmtId="0" xfId="0" applyFill="1" applyBorder="1" applyAlignment="1">
      <alignment horizontal="center" vertical="center" wrapText="1"/>
    </xf>
    <xf fontId="0" fillId="16" borderId="18" numFmtId="0" xfId="0" applyFill="1" applyBorder="1" applyAlignment="1">
      <alignment wrapText="1"/>
    </xf>
    <xf fontId="7" fillId="16" borderId="18" numFmtId="0" xfId="0" applyFont="1" applyFill="1" applyBorder="1" applyAlignment="1">
      <alignment vertical="center" wrapText="1"/>
    </xf>
    <xf fontId="7" fillId="16" borderId="18" numFmtId="3" xfId="0" applyNumberFormat="1" applyFont="1" applyFill="1" applyBorder="1" applyAlignment="1">
      <alignment horizontal="center" vertical="center" wrapText="1"/>
    </xf>
    <xf fontId="0" fillId="15" borderId="0" numFmtId="0" xfId="0" applyFill="1" applyAlignment="1">
      <alignment vertical="center"/>
    </xf>
    <xf fontId="0" fillId="15" borderId="0" numFmtId="0" xfId="0" applyFill="1" applyAlignment="1">
      <alignment wrapText="1"/>
    </xf>
    <xf fontId="0" fillId="16" borderId="0" numFmtId="0" xfId="0" applyFill="1" applyAlignment="1">
      <alignment vertical="center"/>
    </xf>
    <xf fontId="0" fillId="16" borderId="0" numFmtId="0" xfId="0" applyFill="1" applyAlignment="1">
      <alignment wrapText="1"/>
    </xf>
    <xf fontId="1" fillId="3" borderId="3" numFmtId="4" xfId="0" applyNumberFormat="1" applyFont="1" applyFill="1" applyBorder="1" applyAlignment="1">
      <alignment horizontal="center" vertical="center" wrapText="1"/>
    </xf>
    <xf fontId="1" fillId="3" borderId="6" numFmtId="3" xfId="0" applyNumberFormat="1" applyFont="1" applyFill="1" applyBorder="1" applyAlignment="1">
      <alignment horizontal="center" vertical="center" wrapText="1"/>
    </xf>
    <xf fontId="1" fillId="3" borderId="6" numFmtId="4" xfId="0" applyNumberFormat="1" applyFont="1" applyFill="1" applyBorder="1" applyAlignment="1">
      <alignment horizontal="center" vertical="center" wrapText="1"/>
    </xf>
    <xf fontId="1" fillId="3" borderId="7" numFmtId="4" xfId="0" applyNumberFormat="1" applyFont="1" applyFill="1" applyBorder="1" applyAlignment="1">
      <alignment horizontal="center" vertical="center" wrapText="1"/>
    </xf>
    <xf fontId="1" fillId="3" borderId="7" numFmtId="0" xfId="0" applyFont="1" applyFill="1" applyBorder="1" applyAlignment="1">
      <alignment horizontal="center" vertical="center" wrapText="1"/>
    </xf>
    <xf fontId="7" fillId="0" borderId="18" numFmtId="0" xfId="0" applyFont="1" applyBorder="1" applyAlignment="1">
      <alignment wrapText="1"/>
    </xf>
    <xf fontId="7" fillId="17" borderId="18" numFmtId="0" xfId="0" applyFont="1" applyFill="1" applyBorder="1" applyAlignment="1">
      <alignment wrapText="1"/>
    </xf>
    <xf fontId="9" fillId="2" borderId="7" numFmtId="3" xfId="0" applyNumberFormat="1" applyFont="1" applyFill="1" applyBorder="1" applyAlignment="1">
      <alignment horizontal="center" vertical="center"/>
    </xf>
    <xf fontId="8" fillId="2" borderId="9" numFmtId="0" xfId="0" applyFont="1" applyFill="1" applyBorder="1" applyAlignment="1">
      <alignment horizontal="center" vertical="center"/>
    </xf>
    <xf fontId="8" fillId="2" borderId="7" numFmtId="0" xfId="0" applyFont="1" applyFill="1" applyBorder="1" applyAlignment="1">
      <alignment horizontal="center" vertical="center"/>
    </xf>
    <xf fontId="9" fillId="2" borderId="9" numFmtId="3" xfId="0" applyNumberFormat="1" applyFont="1" applyFill="1" applyBorder="1" applyAlignment="1">
      <alignment horizontal="center" vertical="center" wrapText="1"/>
    </xf>
    <xf fontId="7" fillId="17" borderId="18" numFmtId="0" xfId="0" applyFont="1" applyFill="1" applyBorder="1" applyAlignment="1">
      <alignment vertical="center" wrapText="1"/>
    </xf>
    <xf fontId="9" fillId="2" borderId="9" numFmtId="3" xfId="0" applyNumberFormat="1" applyFont="1" applyFill="1" applyBorder="1" applyAlignment="1">
      <alignment horizontal="center" wrapText="1"/>
    </xf>
    <xf fontId="8" fillId="2" borderId="15" numFmtId="0" xfId="0" applyFont="1" applyFill="1" applyBorder="1" applyAlignment="1">
      <alignment horizontal="center" vertical="center"/>
    </xf>
    <xf fontId="9" fillId="2" borderId="0" numFmtId="3" xfId="0" applyNumberFormat="1" applyFont="1" applyFill="1" applyAlignment="1">
      <alignment horizontal="center" vertical="center" wrapText="1"/>
    </xf>
    <xf fontId="9" fillId="2" borderId="18" numFmtId="0" xfId="0" applyFont="1" applyFill="1" applyBorder="1" applyAlignment="1">
      <alignment horizontal="center" vertical="center" wrapText="1"/>
    </xf>
    <xf fontId="8" fillId="2" borderId="20" numFmtId="0" xfId="0" applyFont="1" applyFill="1" applyBorder="1" applyAlignment="1">
      <alignment horizontal="center" vertical="center" wrapText="1"/>
    </xf>
    <xf fontId="8" fillId="2" borderId="18" numFmtId="0" xfId="0" applyFont="1" applyFill="1" applyBorder="1" applyAlignment="1">
      <alignment horizontal="center" vertical="center"/>
    </xf>
    <xf fontId="0" fillId="0" borderId="12" numFmtId="0" xfId="0" applyBorder="1" applyAlignment="1">
      <alignment wrapText="1"/>
    </xf>
    <xf fontId="8" fillId="0" borderId="21" numFmtId="0" xfId="0" applyFont="1" applyBorder="1" applyAlignment="1">
      <alignment horizontal="center" vertical="center" wrapText="1"/>
    </xf>
    <xf fontId="8" fillId="0" borderId="18" numFmtId="0" xfId="0" applyFont="1" applyBorder="1" applyAlignment="1">
      <alignment horizontal="center" vertical="center"/>
    </xf>
    <xf fontId="9" fillId="15" borderId="8" numFmtId="0" xfId="0" applyFont="1" applyFill="1" applyBorder="1" applyAlignment="1">
      <alignment horizontal="center" vertical="center" wrapText="1"/>
    </xf>
    <xf fontId="9" fillId="15" borderId="9" numFmtId="0" xfId="0" applyFont="1" applyFill="1" applyBorder="1" applyAlignment="1">
      <alignment horizontal="center" vertical="center" wrapText="1"/>
    </xf>
    <xf fontId="8" fillId="15" borderId="16" numFmtId="0" xfId="0" applyFont="1" applyFill="1" applyBorder="1" applyAlignment="1">
      <alignment horizontal="center" vertical="center" wrapText="1"/>
    </xf>
    <xf fontId="8" fillId="15" borderId="9" numFmtId="0" xfId="0" applyFont="1" applyFill="1" applyBorder="1" applyAlignment="1">
      <alignment horizontal="center" vertical="center"/>
    </xf>
    <xf fontId="8" fillId="15" borderId="4" numFmtId="0" xfId="0" applyFont="1" applyFill="1" applyBorder="1" applyAlignment="1">
      <alignment horizontal="center" vertical="center" wrapText="1"/>
    </xf>
    <xf fontId="9" fillId="15" borderId="22" numFmtId="0" xfId="0" applyFont="1" applyFill="1" applyBorder="1" applyAlignment="1">
      <alignment horizontal="center" vertical="center" wrapText="1"/>
    </xf>
    <xf fontId="9" fillId="15" borderId="15" numFmtId="0" xfId="0" applyFont="1" applyFill="1" applyBorder="1" applyAlignment="1">
      <alignment horizontal="center" vertical="center" wrapText="1"/>
    </xf>
    <xf fontId="9" fillId="15" borderId="0" numFmtId="0" xfId="0" applyFont="1" applyFill="1" applyAlignment="1">
      <alignment horizontal="center" vertical="center" wrapText="1"/>
    </xf>
    <xf fontId="8" fillId="15" borderId="23" numFmtId="0" xfId="0" applyFont="1" applyFill="1" applyBorder="1" applyAlignment="1">
      <alignment horizontal="center" vertical="center" wrapText="1"/>
    </xf>
    <xf fontId="8" fillId="15" borderId="15" numFmtId="0" xfId="0" applyFont="1" applyFill="1" applyBorder="1" applyAlignment="1">
      <alignment horizontal="center" vertical="center"/>
    </xf>
    <xf fontId="10" fillId="16" borderId="18" numFmtId="3" xfId="0" applyNumberFormat="1" applyFont="1" applyFill="1" applyBorder="1" applyAlignment="1">
      <alignment horizontal="center" vertical="center"/>
    </xf>
    <xf fontId="0" fillId="16" borderId="18" numFmtId="0" xfId="0" applyFill="1" applyBorder="1"/>
    <xf fontId="7" fillId="0" borderId="0" numFmtId="3" xfId="0" applyNumberFormat="1" applyFont="1" applyAlignment="1">
      <alignment horizontal="center" vertical="center"/>
    </xf>
    <xf fontId="0" fillId="15" borderId="0" numFmtId="0" xfId="0" applyFill="1" applyAlignment="1">
      <alignment vertical="center"/>
    </xf>
    <xf fontId="0" fillId="16" borderId="0" numFmtId="0" xfId="0" applyFill="1" applyAlignment="1">
      <alignment vertical="center"/>
    </xf>
    <xf fontId="11" fillId="0" borderId="18" numFmtId="0" xfId="0" applyFont="1" applyBorder="1" applyAlignment="1">
      <alignment horizontal="center" vertical="center" wrapText="1"/>
    </xf>
    <xf fontId="11" fillId="15" borderId="18" numFmtId="0" xfId="0" applyFont="1" applyFill="1" applyBorder="1" applyAlignment="1">
      <alignment horizontal="center" vertical="center" wrapText="1"/>
    </xf>
    <xf fontId="0" fillId="16" borderId="18" numFmtId="0" xfId="0" applyFill="1" applyBorder="1" applyAlignment="1">
      <alignment horizontal="center" vertical="center" wrapText="1"/>
    </xf>
    <xf fontId="11" fillId="16" borderId="18" numFmtId="0" xfId="0" applyFont="1" applyFill="1" applyBorder="1" applyAlignment="1">
      <alignment horizontal="center" vertical="center" wrapText="1"/>
    </xf>
    <xf fontId="0" fillId="15" borderId="0" numFmtId="0" xfId="0" applyFill="1"/>
    <xf fontId="0" fillId="16" borderId="0" numFmtId="0" xfId="0" applyFill="1"/>
    <xf fontId="12" fillId="0" borderId="24" numFmtId="0" xfId="0" applyFont="1" applyBorder="1" applyAlignment="1">
      <alignment vertical="center"/>
    </xf>
    <xf fontId="3" fillId="0" borderId="24" numFmtId="0" xfId="0" applyFont="1" applyBorder="1" applyAlignment="1">
      <alignment horizontal="center" vertical="center" wrapText="1"/>
    </xf>
    <xf fontId="3" fillId="0" borderId="24" numFmtId="0" xfId="0" applyFont="1" applyBorder="1" applyAlignment="1">
      <alignment vertical="center" wrapText="1"/>
    </xf>
    <xf fontId="3" fillId="0" borderId="24" numFmtId="161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vertical="center" wrapText="1"/>
    </xf>
    <xf fontId="3" fillId="0" borderId="0" numFmtId="0" xfId="0" applyFont="1" applyAlignment="1">
      <alignment vertical="center" wrapText="1"/>
    </xf>
    <xf fontId="1" fillId="3" borderId="6" numFmtId="0" xfId="0" applyFont="1" applyFill="1" applyBorder="1" applyAlignment="1" quotePrefix="1">
      <alignment horizontal="center" vertical="center" wrapText="1"/>
    </xf>
    <xf fontId="1" fillId="3" borderId="6" numFmtId="161" xfId="0" applyNumberFormat="1" applyFont="1" applyFill="1" applyBorder="1" applyAlignment="1">
      <alignment horizontal="center" vertical="center" wrapText="1"/>
    </xf>
    <xf fontId="13" fillId="3" borderId="6" numFmtId="0" xfId="0" applyFont="1" applyFill="1" applyBorder="1" applyAlignment="1">
      <alignment horizontal="center" vertical="center" wrapText="1"/>
    </xf>
    <xf fontId="3" fillId="0" borderId="6" numFmtId="0" xfId="0" applyFont="1" applyBorder="1" applyAlignment="1">
      <alignment vertical="center" wrapText="1"/>
    </xf>
    <xf fontId="3" fillId="0" borderId="25" numFmtId="0" xfId="0" applyFont="1" applyBorder="1" applyAlignment="1">
      <alignment vertical="center" wrapText="1"/>
    </xf>
    <xf fontId="3" fillId="0" borderId="26" numFmtId="161" xfId="0" applyNumberFormat="1" applyFont="1" applyBorder="1" applyAlignment="1">
      <alignment horizontal="center" vertical="center" wrapText="1"/>
    </xf>
    <xf fontId="3" fillId="0" borderId="6" numFmtId="161" xfId="0" applyNumberFormat="1" applyFont="1" applyBorder="1" applyAlignment="1">
      <alignment horizontal="center" vertical="center" wrapText="1"/>
    </xf>
    <xf fontId="3" fillId="0" borderId="25" numFmtId="161" xfId="0" applyNumberFormat="1" applyFont="1" applyBorder="1" applyAlignment="1">
      <alignment horizontal="center" vertical="center" wrapText="1"/>
    </xf>
    <xf fontId="14" fillId="0" borderId="6" numFmtId="161" xfId="0" applyNumberFormat="1" applyFont="1" applyBorder="1" applyAlignment="1">
      <alignment horizontal="center" vertical="center" wrapText="1"/>
    </xf>
    <xf fontId="15" fillId="0" borderId="6" numFmtId="0" xfId="0" applyFont="1" applyBorder="1" applyAlignment="1">
      <alignment horizontal="center" vertical="center" wrapText="1"/>
    </xf>
    <xf fontId="14" fillId="0" borderId="6" numFmtId="162" xfId="0" applyNumberFormat="1" applyFont="1" applyBorder="1" applyAlignment="1">
      <alignment horizontal="center" vertical="center" wrapText="1"/>
    </xf>
    <xf fontId="3" fillId="0" borderId="27" numFmtId="0" xfId="0" applyFont="1" applyBorder="1" applyAlignment="1">
      <alignment horizontal="center" vertical="center" wrapText="1"/>
    </xf>
    <xf fontId="3" fillId="18" borderId="26" numFmtId="161" xfId="0" applyNumberFormat="1" applyFont="1" applyFill="1" applyBorder="1" applyAlignment="1">
      <alignment horizontal="center" vertical="center" wrapText="1"/>
    </xf>
    <xf fontId="3" fillId="18" borderId="26" numFmtId="160" xfId="0" applyNumberFormat="1" applyFont="1" applyFill="1" applyBorder="1" applyAlignment="1">
      <alignment horizontal="center" vertical="center" wrapText="1"/>
    </xf>
    <xf fontId="16" fillId="0" borderId="0" numFmtId="0" xfId="0" applyFont="1" applyAlignment="1">
      <alignment horizontal="left" vertical="center"/>
    </xf>
    <xf fontId="1" fillId="2" borderId="0" numFmtId="161" xfId="0" applyNumberFormat="1" applyFont="1" applyFill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3" fillId="0" borderId="6" numFmtId="0" xfId="0" applyFont="1" applyBorder="1" applyAlignment="1">
      <alignment horizontal="center" vertical="center"/>
    </xf>
    <xf fontId="3" fillId="2" borderId="6" numFmtId="4" xfId="0" applyNumberFormat="1" applyFont="1" applyFill="1" applyBorder="1" applyAlignment="1">
      <alignment horizontal="center" vertical="center" wrapText="1"/>
    </xf>
    <xf fontId="3" fillId="0" borderId="6" numFmtId="4" xfId="0" applyNumberFormat="1" applyFont="1" applyBorder="1" applyAlignment="1">
      <alignment horizontal="center" vertical="center"/>
    </xf>
    <xf fontId="3" fillId="19" borderId="6" numFmtId="4" xfId="0" applyNumberFormat="1" applyFont="1" applyFill="1" applyBorder="1" applyAlignment="1">
      <alignment horizontal="center" vertical="center" wrapText="1"/>
    </xf>
    <xf fontId="3" fillId="19" borderId="6" numFmtId="0" xfId="0" applyFont="1" applyFill="1" applyBorder="1" applyAlignment="1">
      <alignment horizontal="center" vertical="center" wrapText="1"/>
    </xf>
    <xf fontId="3" fillId="2" borderId="6" numFmtId="0" xfId="0" applyFont="1" applyFill="1" applyBorder="1" applyAlignment="1">
      <alignment vertical="center" wrapText="1"/>
    </xf>
    <xf fontId="3" fillId="18" borderId="6" numFmtId="0" xfId="0" applyFont="1" applyFill="1" applyBorder="1" applyAlignment="1">
      <alignment horizontal="center" vertical="center" wrapText="1"/>
    </xf>
    <xf fontId="3" fillId="20" borderId="6" numFmtId="0" xfId="0" applyFont="1" applyFill="1" applyBorder="1"/>
    <xf fontId="17" fillId="0" borderId="0" numFmtId="0" xfId="0" applyFont="1" applyAlignment="1">
      <alignment horizontal="left"/>
    </xf>
    <xf fontId="17" fillId="0" borderId="0" numFmtId="0" xfId="0" applyFont="1"/>
    <xf fontId="3" fillId="21" borderId="6" numFmtId="0" xfId="0" applyFont="1" applyFill="1" applyBorder="1"/>
    <xf fontId="3" fillId="22" borderId="6" numFmtId="0" xfId="0" applyFont="1" applyFill="1" applyBorder="1"/>
    <xf fontId="3" fillId="23" borderId="6" numFmtId="0" xfId="0" applyFont="1" applyFill="1" applyBorder="1"/>
    <xf fontId="3" fillId="0" borderId="0" numFmtId="4" xfId="0" applyNumberFormat="1" applyFont="1"/>
    <xf fontId="3" fillId="19" borderId="6" numFmtId="0" xfId="0" applyFont="1" applyFill="1" applyBorder="1" applyAlignment="1">
      <alignment horizontal="center" vertical="center"/>
    </xf>
    <xf fontId="17" fillId="0" borderId="0" numFmtId="0" xfId="0" applyFont="1" applyAlignment="1">
      <alignment horizontal="center"/>
    </xf>
    <xf fontId="4" fillId="2" borderId="6" numFmtId="0" xfId="0" applyFont="1" applyFill="1" applyBorder="1" applyAlignment="1">
      <alignment horizontal="center" vertical="center" wrapText="1"/>
    </xf>
    <xf fontId="18" fillId="2" borderId="6" numFmtId="0" xfId="0" applyFont="1" applyFill="1" applyBorder="1" applyAlignment="1">
      <alignment vertical="center" wrapText="1"/>
    </xf>
    <xf fontId="3" fillId="4" borderId="0" numFmtId="0" xfId="0" applyFont="1" applyFill="1"/>
    <xf fontId="19" fillId="2" borderId="6" numFmtId="0" xfId="0" applyFont="1" applyFill="1" applyBorder="1" applyAlignment="1">
      <alignment horizontal="center" vertical="center" wrapText="1"/>
    </xf>
    <xf fontId="20" fillId="0" borderId="0" numFmtId="0" xfId="0" applyFont="1" applyAlignment="1">
      <alignment wrapText="1"/>
    </xf>
    <xf fontId="3" fillId="24" borderId="0" numFmtId="0" xfId="0" applyFont="1" applyFill="1"/>
    <xf fontId="3" fillId="25" borderId="0" numFmtId="0" xfId="0" applyFont="1" applyFill="1"/>
    <xf fontId="4" fillId="12" borderId="6" numFmtId="0" xfId="0" applyFont="1" applyFill="1" applyBorder="1" applyAlignment="1">
      <alignment horizontal="center" vertical="center" wrapText="1"/>
    </xf>
    <xf fontId="1" fillId="3" borderId="3" numFmtId="161" xfId="0" applyNumberFormat="1" applyFont="1" applyFill="1" applyBorder="1" applyAlignment="1">
      <alignment horizontal="center" vertical="center" wrapText="1"/>
    </xf>
    <xf fontId="3" fillId="0" borderId="28" numFmtId="0" xfId="0" applyFont="1" applyBorder="1" applyAlignment="1">
      <alignment horizontal="center" vertical="center" wrapText="1"/>
    </xf>
    <xf fontId="3" fillId="0" borderId="28" numFmtId="0" xfId="0" applyFont="1" applyBorder="1" applyAlignment="1">
      <alignment horizontal="left" vertical="center" wrapText="1"/>
    </xf>
    <xf fontId="3" fillId="0" borderId="28" numFmtId="0" xfId="0" applyFont="1" applyBorder="1" applyAlignment="1">
      <alignment vertical="center" wrapText="1"/>
    </xf>
    <xf fontId="3" fillId="0" borderId="0" numFmtId="3" xfId="0" applyNumberFormat="1" applyFont="1" applyAlignment="1">
      <alignment wrapText="1"/>
    </xf>
    <xf fontId="3" fillId="0" borderId="29" numFmtId="3" xfId="0" applyNumberFormat="1" applyFont="1" applyBorder="1" applyAlignment="1">
      <alignment wrapText="1"/>
    </xf>
    <xf fontId="17" fillId="2" borderId="24" numFmtId="3" xfId="0" applyNumberFormat="1" applyFont="1" applyFill="1" applyBorder="1" applyAlignment="1">
      <alignment horizontal="center" vertical="center" wrapText="1"/>
    </xf>
    <xf fontId="17" fillId="2" borderId="24" numFmtId="0" xfId="0" applyFont="1" applyFill="1" applyBorder="1" applyAlignment="1">
      <alignment horizontal="center" vertical="center" wrapText="1"/>
    </xf>
    <xf fontId="17" fillId="2" borderId="24" numFmtId="4" xfId="0" applyNumberFormat="1" applyFont="1" applyFill="1" applyBorder="1" applyAlignment="1">
      <alignment horizontal="center" vertical="center" wrapText="1"/>
    </xf>
    <xf fontId="17" fillId="2" borderId="24" numFmtId="161" xfId="0" applyNumberFormat="1" applyFont="1" applyFill="1" applyBorder="1" applyAlignment="1">
      <alignment horizontal="center" wrapText="1"/>
    </xf>
    <xf fontId="17" fillId="2" borderId="24" numFmtId="161" xfId="0" applyNumberFormat="1" applyFont="1" applyFill="1" applyBorder="1" applyAlignment="1">
      <alignment horizontal="left" wrapText="1"/>
    </xf>
    <xf fontId="17" fillId="2" borderId="1" numFmtId="161" xfId="0" applyNumberFormat="1" applyFont="1" applyFill="1" applyBorder="1" applyAlignment="1">
      <alignment horizontal="center" wrapText="1"/>
    </xf>
    <xf fontId="3" fillId="0" borderId="0" numFmtId="0" xfId="0" applyFont="1" applyAlignment="1">
      <alignment wrapText="1"/>
    </xf>
    <xf fontId="3" fillId="0" borderId="30" numFmtId="0" xfId="0" applyFont="1" applyBorder="1" applyAlignment="1">
      <alignment wrapText="1"/>
    </xf>
    <xf fontId="21" fillId="26" borderId="31" numFmtId="0" xfId="0" applyFont="1" applyFill="1" applyBorder="1" applyAlignment="1">
      <alignment horizontal="left" vertical="center" wrapText="1"/>
    </xf>
    <xf fontId="6" fillId="0" borderId="32" numFmtId="0" xfId="0" applyFont="1" applyBorder="1"/>
    <xf fontId="6" fillId="0" borderId="33" numFmtId="0" xfId="0" applyFont="1" applyBorder="1"/>
    <xf fontId="16" fillId="20" borderId="34" numFmtId="0" xfId="0" applyFont="1" applyFill="1" applyBorder="1" applyAlignment="1">
      <alignment horizontal="center" vertical="center" wrapText="1"/>
    </xf>
    <xf fontId="16" fillId="26" borderId="35" numFmtId="0" xfId="0" applyFont="1" applyFill="1" applyBorder="1" applyAlignment="1">
      <alignment wrapText="1"/>
    </xf>
    <xf fontId="22" fillId="26" borderId="36" numFmtId="0" xfId="0" applyFont="1" applyFill="1" applyBorder="1" applyAlignment="1">
      <alignment horizontal="center" vertical="center" wrapText="1"/>
    </xf>
    <xf fontId="23" fillId="26" borderId="37" numFmtId="4" xfId="0" applyNumberFormat="1" applyFont="1" applyFill="1" applyBorder="1" applyAlignment="1">
      <alignment horizontal="center" vertical="center" wrapText="1"/>
    </xf>
    <xf fontId="23" fillId="26" borderId="38" numFmtId="0" xfId="0" applyFont="1" applyFill="1" applyBorder="1" applyAlignment="1">
      <alignment horizontal="center" vertical="center" wrapText="1"/>
    </xf>
    <xf fontId="23" fillId="26" borderId="39" numFmtId="0" xfId="0" applyFont="1" applyFill="1" applyBorder="1" applyAlignment="1">
      <alignment horizontal="center" vertical="center" wrapText="1"/>
    </xf>
    <xf fontId="23" fillId="26" borderId="40" numFmtId="0" xfId="0" applyFont="1" applyFill="1" applyBorder="1" applyAlignment="1">
      <alignment horizontal="center" vertical="center" wrapText="1"/>
    </xf>
    <xf fontId="17" fillId="2" borderId="30" numFmtId="0" xfId="0" applyFont="1" applyFill="1" applyBorder="1" applyAlignment="1">
      <alignment horizontal="center" wrapText="1"/>
    </xf>
    <xf fontId="24" fillId="27" borderId="31" numFmtId="0" xfId="0" applyFont="1" applyFill="1" applyBorder="1" applyAlignment="1">
      <alignment horizontal="center" vertical="center" wrapText="1"/>
    </xf>
    <xf fontId="24" fillId="28" borderId="31" numFmtId="0" xfId="0" applyFont="1" applyFill="1" applyBorder="1" applyAlignment="1">
      <alignment horizontal="center" wrapText="1"/>
    </xf>
    <xf fontId="24" fillId="29" borderId="41" numFmtId="161" xfId="0" applyNumberFormat="1" applyFont="1" applyFill="1" applyBorder="1" applyAlignment="1">
      <alignment horizontal="center" wrapText="1"/>
    </xf>
    <xf fontId="6" fillId="0" borderId="42" numFmtId="0" xfId="0" applyFont="1" applyBorder="1"/>
    <xf fontId="6" fillId="0" borderId="43" numFmtId="0" xfId="0" applyFont="1" applyBorder="1"/>
    <xf fontId="17" fillId="2" borderId="44" numFmtId="161" xfId="0" applyNumberFormat="1" applyFont="1" applyFill="1" applyBorder="1" applyAlignment="1">
      <alignment horizontal="center" wrapText="1"/>
    </xf>
    <xf fontId="6" fillId="0" borderId="45" numFmtId="0" xfId="0" applyFont="1" applyBorder="1"/>
    <xf fontId="6" fillId="0" borderId="46" numFmtId="0" xfId="0" applyFont="1" applyBorder="1"/>
    <xf fontId="16" fillId="21" borderId="47" numFmtId="0" xfId="0" applyFont="1" applyFill="1" applyBorder="1" applyAlignment="1">
      <alignment horizontal="center" vertical="center" wrapText="1"/>
    </xf>
    <xf fontId="16" fillId="26" borderId="48" numFmtId="0" xfId="0" applyFont="1" applyFill="1" applyBorder="1" applyAlignment="1">
      <alignment wrapText="1"/>
    </xf>
    <xf fontId="22" fillId="26" borderId="49" numFmtId="0" xfId="0" applyFont="1" applyFill="1" applyBorder="1" applyAlignment="1">
      <alignment horizontal="center" vertical="center" wrapText="1"/>
    </xf>
    <xf fontId="23" fillId="26" borderId="50" numFmtId="4" xfId="0" applyNumberFormat="1" applyFont="1" applyFill="1" applyBorder="1" applyAlignment="1">
      <alignment horizontal="center" vertical="center" wrapText="1"/>
    </xf>
    <xf fontId="23" fillId="26" borderId="51" numFmtId="0" xfId="0" applyFont="1" applyFill="1" applyBorder="1" applyAlignment="1">
      <alignment horizontal="center" vertical="center" wrapText="1"/>
    </xf>
    <xf fontId="23" fillId="26" borderId="52" numFmtId="0" xfId="0" applyFont="1" applyFill="1" applyBorder="1" applyAlignment="1">
      <alignment horizontal="center" vertical="center" wrapText="1"/>
    </xf>
    <xf fontId="23" fillId="26" borderId="53" numFmtId="0" xfId="0" applyFont="1" applyFill="1" applyBorder="1" applyAlignment="1">
      <alignment horizontal="center" vertical="center" wrapText="1"/>
    </xf>
    <xf fontId="17" fillId="0" borderId="30" numFmtId="0" xfId="0" applyFont="1" applyBorder="1" applyAlignment="1">
      <alignment horizontal="center" wrapText="1"/>
    </xf>
    <xf fontId="25" fillId="26" borderId="54" numFmtId="0" xfId="0" applyFont="1" applyFill="1" applyBorder="1" applyAlignment="1">
      <alignment horizontal="center" wrapText="1"/>
    </xf>
    <xf fontId="6" fillId="0" borderId="55" numFmtId="0" xfId="0" applyFont="1" applyBorder="1"/>
    <xf fontId="25" fillId="26" borderId="54" numFmtId="161" xfId="0" applyNumberFormat="1" applyFont="1" applyFill="1" applyBorder="1" applyAlignment="1">
      <alignment horizontal="center" wrapText="1"/>
    </xf>
    <xf fontId="25" fillId="26" borderId="54" numFmtId="163" xfId="0" applyNumberFormat="1" applyFont="1" applyFill="1" applyBorder="1" applyAlignment="1">
      <alignment horizontal="center" wrapText="1"/>
    </xf>
    <xf fontId="6" fillId="0" borderId="56" numFmtId="0" xfId="0" applyFont="1" applyBorder="1"/>
    <xf fontId="17" fillId="26" borderId="57" numFmtId="0" xfId="0" applyFont="1" applyFill="1" applyBorder="1" applyAlignment="1">
      <alignment horizontal="center" vertical="center" wrapText="1"/>
    </xf>
    <xf fontId="17" fillId="26" borderId="58" numFmtId="0" xfId="0" applyFont="1" applyFill="1" applyBorder="1" applyAlignment="1">
      <alignment horizontal="center" vertical="center" wrapText="1"/>
    </xf>
    <xf fontId="17" fillId="26" borderId="59" numFmtId="0" xfId="0" applyFont="1" applyFill="1" applyBorder="1" applyAlignment="1">
      <alignment horizontal="center" vertical="center" wrapText="1"/>
    </xf>
    <xf fontId="14" fillId="26" borderId="54" numFmtId="0" xfId="0" applyFont="1" applyFill="1" applyBorder="1" applyAlignment="1">
      <alignment horizontal="center" wrapText="1"/>
    </xf>
    <xf fontId="14" fillId="26" borderId="54" numFmtId="3" xfId="0" applyNumberFormat="1" applyFont="1" applyFill="1" applyBorder="1" applyAlignment="1">
      <alignment horizontal="center" wrapText="1"/>
    </xf>
    <xf fontId="14" fillId="26" borderId="54" numFmtId="49" xfId="0" applyNumberFormat="1" applyFont="1" applyFill="1" applyBorder="1" applyAlignment="1">
      <alignment horizontal="center" wrapText="1"/>
    </xf>
    <xf fontId="14" fillId="26" borderId="60" numFmtId="0" xfId="0" applyFont="1" applyFill="1" applyBorder="1" applyAlignment="1">
      <alignment horizontal="center" wrapText="1"/>
    </xf>
    <xf fontId="17" fillId="0" borderId="44" numFmtId="0" xfId="0" applyFont="1" applyBorder="1" applyAlignment="1">
      <alignment horizontal="center" wrapText="1"/>
    </xf>
    <xf fontId="16" fillId="22" borderId="47" numFmtId="0" xfId="0" applyFont="1" applyFill="1" applyBorder="1" applyAlignment="1">
      <alignment horizontal="center" vertical="center" wrapText="1"/>
    </xf>
    <xf fontId="23" fillId="26" borderId="61" numFmtId="0" xfId="0" applyFont="1" applyFill="1" applyBorder="1" applyAlignment="1">
      <alignment horizontal="center" vertical="center" wrapText="1"/>
    </xf>
    <xf fontId="23" fillId="26" borderId="62" numFmtId="4" xfId="0" applyNumberFormat="1" applyFont="1" applyFill="1" applyBorder="1" applyAlignment="1">
      <alignment horizontal="center" vertical="center" wrapText="1"/>
    </xf>
    <xf fontId="23" fillId="26" borderId="63" numFmtId="0" xfId="0" applyFont="1" applyFill="1" applyBorder="1" applyAlignment="1">
      <alignment horizontal="center" vertical="center" wrapText="1"/>
    </xf>
    <xf fontId="23" fillId="26" borderId="64" numFmtId="0" xfId="0" applyFont="1" applyFill="1" applyBorder="1" applyAlignment="1">
      <alignment horizontal="center" vertical="center" wrapText="1"/>
    </xf>
    <xf fontId="23" fillId="26" borderId="65" numFmtId="0" xfId="0" applyFont="1" applyFill="1" applyBorder="1" applyAlignment="1">
      <alignment horizontal="center" vertical="center" wrapText="1"/>
    </xf>
    <xf fontId="17" fillId="0" borderId="30" numFmtId="0" xfId="0" applyFont="1" applyBorder="1" applyAlignment="1">
      <alignment horizontal="center" vertical="center" wrapText="1"/>
    </xf>
    <xf fontId="17" fillId="11" borderId="66" numFmtId="0" xfId="0" applyFont="1" applyFill="1" applyBorder="1" applyAlignment="1">
      <alignment horizontal="center" vertical="center" wrapText="1"/>
    </xf>
    <xf fontId="17" fillId="11" borderId="67" numFmtId="0" xfId="0" applyFont="1" applyFill="1" applyBorder="1" applyAlignment="1">
      <alignment horizontal="center" vertical="center" wrapText="1"/>
    </xf>
    <xf fontId="17" fillId="23" borderId="66" numFmtId="161" xfId="0" applyNumberFormat="1" applyFont="1" applyFill="1" applyBorder="1" applyAlignment="1">
      <alignment horizontal="center" vertical="center" wrapText="1"/>
    </xf>
    <xf fontId="17" fillId="23" borderId="67" numFmtId="161" xfId="0" applyNumberFormat="1" applyFont="1" applyFill="1" applyBorder="1" applyAlignment="1">
      <alignment horizontal="center" vertical="center" wrapText="1"/>
    </xf>
    <xf fontId="17" fillId="30" borderId="68" numFmtId="163" xfId="0" applyNumberFormat="1" applyFont="1" applyFill="1" applyBorder="1" applyAlignment="1">
      <alignment horizontal="center" vertical="center" wrapText="1"/>
    </xf>
    <xf fontId="17" fillId="30" borderId="24" numFmtId="163" xfId="0" applyNumberFormat="1" applyFont="1" applyFill="1" applyBorder="1" applyAlignment="1">
      <alignment horizontal="center" vertical="center" wrapText="1"/>
    </xf>
    <xf fontId="17" fillId="30" borderId="67" numFmtId="1" xfId="0" applyNumberFormat="1" applyFont="1" applyFill="1" applyBorder="1" applyAlignment="1">
      <alignment horizontal="center" vertical="center" wrapText="1"/>
    </xf>
    <xf fontId="17" fillId="9" borderId="66" numFmtId="0" xfId="0" applyFont="1" applyFill="1" applyBorder="1" applyAlignment="1">
      <alignment horizontal="center" vertical="center" wrapText="1"/>
    </xf>
    <xf fontId="17" fillId="9" borderId="24" numFmtId="0" xfId="0" applyFont="1" applyFill="1" applyBorder="1" applyAlignment="1">
      <alignment horizontal="center" vertical="center" wrapText="1"/>
    </xf>
    <xf fontId="17" fillId="9" borderId="24" numFmtId="1" xfId="0" applyNumberFormat="1" applyFont="1" applyFill="1" applyBorder="1" applyAlignment="1">
      <alignment horizontal="center" vertical="center" wrapText="1"/>
    </xf>
    <xf fontId="17" fillId="9" borderId="67" numFmtId="1" xfId="0" applyNumberFormat="1" applyFont="1" applyFill="1" applyBorder="1" applyAlignment="1">
      <alignment horizontal="center" vertical="center" wrapText="1"/>
    </xf>
    <xf fontId="17" fillId="0" borderId="30" numFmtId="1" xfId="0" applyNumberFormat="1" applyFont="1" applyBorder="1" applyAlignment="1">
      <alignment horizontal="center" vertical="center" wrapText="1"/>
    </xf>
    <xf fontId="17" fillId="26" borderId="69" numFmtId="0" xfId="0" applyFont="1" applyFill="1" applyBorder="1" applyAlignment="1">
      <alignment horizontal="center" vertical="center" wrapText="1"/>
    </xf>
    <xf fontId="17" fillId="26" borderId="70" numFmtId="0" xfId="0" applyFont="1" applyFill="1" applyBorder="1" applyAlignment="1">
      <alignment horizontal="center" vertical="center" wrapText="1"/>
    </xf>
    <xf fontId="17" fillId="26" borderId="71" numFmtId="0" xfId="0" applyFont="1" applyFill="1" applyBorder="1" applyAlignment="1">
      <alignment horizontal="center" vertical="center" wrapText="1"/>
    </xf>
    <xf fontId="17" fillId="31" borderId="66" numFmtId="161" xfId="0" applyNumberFormat="1" applyFont="1" applyFill="1" applyBorder="1" applyAlignment="1">
      <alignment horizontal="center" vertical="center" wrapText="1"/>
    </xf>
    <xf fontId="17" fillId="31" borderId="24" numFmtId="161" xfId="0" applyNumberFormat="1" applyFont="1" applyFill="1" applyBorder="1" applyAlignment="1">
      <alignment horizontal="center" vertical="center" wrapText="1"/>
    </xf>
    <xf fontId="17" fillId="31" borderId="67" numFmtId="0" xfId="0" applyFont="1" applyFill="1" applyBorder="1" applyAlignment="1">
      <alignment horizontal="center" vertical="center" wrapText="1"/>
    </xf>
    <xf fontId="17" fillId="32" borderId="66" numFmtId="3" xfId="0" applyNumberFormat="1" applyFont="1" applyFill="1" applyBorder="1" applyAlignment="1">
      <alignment horizontal="center" vertical="center" wrapText="1"/>
    </xf>
    <xf fontId="17" fillId="32" borderId="24" numFmtId="3" xfId="0" applyNumberFormat="1" applyFont="1" applyFill="1" applyBorder="1" applyAlignment="1">
      <alignment horizontal="center" vertical="center" wrapText="1"/>
    </xf>
    <xf fontId="17" fillId="32" borderId="67" numFmtId="0" xfId="0" applyFont="1" applyFill="1" applyBorder="1" applyAlignment="1">
      <alignment horizontal="center" vertical="center" wrapText="1"/>
    </xf>
    <xf fontId="17" fillId="33" borderId="66" numFmtId="49" xfId="0" applyNumberFormat="1" applyFont="1" applyFill="1" applyBorder="1" applyAlignment="1">
      <alignment horizontal="center" vertical="center" wrapText="1"/>
    </xf>
    <xf fontId="17" fillId="33" borderId="24" numFmtId="0" xfId="0" applyFont="1" applyFill="1" applyBorder="1" applyAlignment="1">
      <alignment horizontal="center" vertical="center" wrapText="1"/>
    </xf>
    <xf fontId="17" fillId="33" borderId="67" numFmtId="0" xfId="0" applyFont="1" applyFill="1" applyBorder="1" applyAlignment="1">
      <alignment horizontal="center" vertical="center" wrapText="1"/>
    </xf>
    <xf fontId="17" fillId="34" borderId="46" numFmtId="0" xfId="0" applyFont="1" applyFill="1" applyBorder="1" applyAlignment="1">
      <alignment horizontal="center" vertical="center" wrapText="1"/>
    </xf>
    <xf fontId="6" fillId="0" borderId="72" numFmtId="0" xfId="0" applyFont="1" applyBorder="1"/>
    <xf fontId="6" fillId="0" borderId="73" numFmtId="0" xfId="0" applyFont="1" applyBorder="1"/>
    <xf fontId="6" fillId="0" borderId="74" numFmtId="0" xfId="0" applyFont="1" applyBorder="1"/>
    <xf fontId="16" fillId="23" borderId="47" numFmtId="0" xfId="0" applyFont="1" applyFill="1" applyBorder="1" applyAlignment="1">
      <alignment horizontal="center" vertical="center" wrapText="1"/>
    </xf>
    <xf fontId="6" fillId="0" borderId="75" numFmtId="0" xfId="0" applyFont="1" applyBorder="1"/>
    <xf fontId="6" fillId="0" borderId="76" numFmtId="0" xfId="0" applyFont="1" applyBorder="1"/>
    <xf fontId="6" fillId="0" borderId="77" numFmtId="0" xfId="0" applyFont="1" applyBorder="1"/>
    <xf fontId="6" fillId="0" borderId="27" numFmtId="0" xfId="0" applyFont="1" applyBorder="1"/>
    <xf fontId="6" fillId="0" borderId="60" numFmtId="0" xfId="0" applyFont="1" applyBorder="1"/>
    <xf fontId="6" fillId="0" borderId="78" numFmtId="0" xfId="0" applyFont="1" applyBorder="1"/>
    <xf fontId="6" fillId="0" borderId="79" numFmtId="0" xfId="0" applyFont="1" applyBorder="1"/>
    <xf fontId="17" fillId="0" borderId="0" numFmtId="3" xfId="0" applyNumberFormat="1" applyFont="1" applyAlignment="1">
      <alignment horizontal="center" vertical="center" wrapText="1"/>
    </xf>
    <xf fontId="17" fillId="0" borderId="30" numFmtId="3" xfId="0" applyNumberFormat="1" applyFont="1" applyBorder="1" applyAlignment="1">
      <alignment horizontal="center" vertical="center" wrapText="1"/>
    </xf>
    <xf fontId="26" fillId="0" borderId="80" numFmtId="3" xfId="0" applyNumberFormat="1" applyFont="1" applyBorder="1" applyAlignment="1">
      <alignment horizontal="center" vertical="center" wrapText="1"/>
    </xf>
    <xf fontId="26" fillId="0" borderId="81" numFmtId="0" xfId="0" applyFont="1" applyBorder="1" applyAlignment="1">
      <alignment horizontal="center" vertical="center" wrapText="1"/>
    </xf>
    <xf fontId="26" fillId="0" borderId="82" numFmtId="0" xfId="0" applyFont="1" applyBorder="1" applyAlignment="1">
      <alignment horizontal="center" vertical="center" wrapText="1"/>
    </xf>
    <xf fontId="26" fillId="0" borderId="83" numFmtId="0" xfId="0" applyFont="1" applyBorder="1" applyAlignment="1">
      <alignment horizontal="center" vertical="center" wrapText="1"/>
    </xf>
    <xf fontId="26" fillId="0" borderId="84" numFmtId="0" xfId="0" applyFont="1" applyBorder="1" applyAlignment="1">
      <alignment horizontal="center" vertical="center" wrapText="1"/>
    </xf>
    <xf fontId="26" fillId="0" borderId="85" numFmtId="0" xfId="0" applyFont="1" applyBorder="1" applyAlignment="1">
      <alignment horizontal="center" vertical="center" wrapText="1"/>
    </xf>
    <xf fontId="26" fillId="0" borderId="86" numFmtId="4" xfId="0" applyNumberFormat="1" applyFont="1" applyBorder="1" applyAlignment="1">
      <alignment horizontal="center" vertical="center" wrapText="1"/>
    </xf>
    <xf fontId="26" fillId="0" borderId="30" numFmtId="0" xfId="0" applyFont="1" applyBorder="1" applyAlignment="1">
      <alignment horizontal="center" vertical="center" wrapText="1"/>
    </xf>
    <xf fontId="27" fillId="22" borderId="87" numFmtId="0" xfId="0" applyFont="1" applyFill="1" applyBorder="1" applyAlignment="1">
      <alignment horizontal="center" vertical="center" wrapText="1"/>
    </xf>
    <xf fontId="26" fillId="22" borderId="88" numFmtId="0" xfId="0" applyFont="1" applyFill="1" applyBorder="1" applyAlignment="1">
      <alignment horizontal="center" vertical="center" wrapText="1"/>
    </xf>
    <xf fontId="27" fillId="0" borderId="87" numFmtId="0" xfId="0" applyFont="1" applyBorder="1" applyAlignment="1">
      <alignment horizontal="center" vertical="center" wrapText="1"/>
    </xf>
    <xf fontId="26" fillId="0" borderId="88" numFmtId="161" xfId="0" applyNumberFormat="1" applyFont="1" applyBorder="1" applyAlignment="1">
      <alignment horizontal="center" vertical="center" wrapText="1"/>
    </xf>
    <xf fontId="27" fillId="0" borderId="87" numFmtId="1" xfId="0" applyNumberFormat="1" applyFont="1" applyBorder="1" applyAlignment="1">
      <alignment horizontal="center" vertical="center" wrapText="1"/>
    </xf>
    <xf fontId="27" fillId="0" borderId="89" numFmtId="0" xfId="0" applyFont="1" applyBorder="1" applyAlignment="1">
      <alignment horizontal="center" vertical="center" wrapText="1"/>
    </xf>
    <xf fontId="26" fillId="0" borderId="89" numFmtId="161" xfId="0" applyNumberFormat="1" applyFont="1" applyBorder="1" applyAlignment="1">
      <alignment horizontal="center" vertical="center" wrapText="1"/>
    </xf>
    <xf fontId="26" fillId="0" borderId="89" numFmtId="163" xfId="0" applyNumberFormat="1" applyFont="1" applyBorder="1" applyAlignment="1">
      <alignment horizontal="center" vertical="center" wrapText="1"/>
    </xf>
    <xf fontId="26" fillId="0" borderId="88" numFmtId="1" xfId="0" applyNumberFormat="1" applyFont="1" applyBorder="1" applyAlignment="1">
      <alignment horizontal="center" vertical="center" wrapText="1"/>
    </xf>
    <xf fontId="26" fillId="0" borderId="87" numFmtId="1" xfId="0" applyNumberFormat="1" applyFont="1" applyBorder="1" applyAlignment="1">
      <alignment horizontal="center" vertical="center" wrapText="1"/>
    </xf>
    <xf fontId="26" fillId="0" borderId="89" numFmtId="0" xfId="0" applyFont="1" applyBorder="1" applyAlignment="1">
      <alignment horizontal="center" vertical="center" wrapText="1"/>
    </xf>
    <xf fontId="26" fillId="0" borderId="89" numFmtId="1" xfId="0" applyNumberFormat="1" applyFont="1" applyBorder="1" applyAlignment="1">
      <alignment horizontal="center" vertical="center" wrapText="1"/>
    </xf>
    <xf fontId="26" fillId="0" borderId="30" numFmtId="1" xfId="0" applyNumberFormat="1" applyFont="1" applyBorder="1" applyAlignment="1">
      <alignment horizontal="center" vertical="center" wrapText="1"/>
    </xf>
    <xf fontId="27" fillId="0" borderId="89" numFmtId="3" xfId="0" applyNumberFormat="1" applyFont="1" applyBorder="1" applyAlignment="1">
      <alignment horizontal="center" vertical="center" wrapText="1"/>
    </xf>
    <xf fontId="26" fillId="0" borderId="89" numFmtId="3" xfId="0" applyNumberFormat="1" applyFont="1" applyBorder="1" applyAlignment="1">
      <alignment horizontal="center" vertical="center" wrapText="1"/>
    </xf>
    <xf fontId="26" fillId="0" borderId="88" numFmtId="0" xfId="0" applyFont="1" applyBorder="1" applyAlignment="1">
      <alignment horizontal="center" vertical="center" wrapText="1"/>
    </xf>
    <xf fontId="27" fillId="0" borderId="87" numFmtId="49" xfId="0" applyNumberFormat="1" applyFont="1" applyBorder="1" applyAlignment="1">
      <alignment horizontal="center" vertical="center" wrapText="1"/>
    </xf>
    <xf fontId="26" fillId="0" borderId="90" numFmtId="0" xfId="0" applyFont="1" applyBorder="1" applyAlignment="1">
      <alignment horizontal="center" vertical="center" wrapText="1"/>
    </xf>
    <xf fontId="26" fillId="0" borderId="44" numFmtId="0" xfId="0" applyFont="1" applyBorder="1" applyAlignment="1">
      <alignment horizontal="center" vertical="center" wrapText="1"/>
    </xf>
    <xf fontId="3" fillId="0" borderId="30" numFmtId="3" xfId="0" applyNumberFormat="1" applyFont="1" applyBorder="1" applyAlignment="1">
      <alignment wrapText="1"/>
    </xf>
    <xf fontId="3" fillId="2" borderId="76" numFmtId="3" xfId="0" applyNumberFormat="1" applyFont="1" applyFill="1" applyBorder="1" applyAlignment="1">
      <alignment horizontal="center" vertical="center" wrapText="1"/>
    </xf>
    <xf fontId="3" fillId="2" borderId="77" numFmtId="0" xfId="0" applyFont="1" applyFill="1" applyBorder="1" applyAlignment="1">
      <alignment horizontal="left" vertical="center" wrapText="1"/>
    </xf>
    <xf fontId="3" fillId="2" borderId="77" numFmtId="0" xfId="0" applyFont="1" applyFill="1" applyBorder="1" applyAlignment="1">
      <alignment horizontal="center" vertical="center" wrapText="1"/>
    </xf>
    <xf fontId="3" fillId="2" borderId="77" numFmtId="161" xfId="0" applyNumberFormat="1" applyFont="1" applyFill="1" applyBorder="1" applyAlignment="1">
      <alignment horizontal="center" vertical="center" wrapText="1"/>
    </xf>
    <xf fontId="3" fillId="2" borderId="78" numFmtId="0" xfId="0" applyFont="1" applyFill="1" applyBorder="1" applyAlignment="1">
      <alignment horizontal="center" vertical="center" wrapText="1"/>
    </xf>
    <xf fontId="3" fillId="2" borderId="27" numFmtId="4" xfId="0" applyNumberFormat="1" applyFont="1" applyFill="1" applyBorder="1" applyAlignment="1">
      <alignment horizontal="center" vertical="center" wrapText="1"/>
    </xf>
    <xf fontId="3" fillId="2" borderId="91" numFmtId="0" xfId="0" applyFont="1" applyFill="1" applyBorder="1" applyAlignment="1">
      <alignment horizontal="center" vertical="center" wrapText="1"/>
    </xf>
    <xf fontId="3" fillId="2" borderId="78" numFmtId="0" xfId="0" applyFont="1" applyFill="1" applyBorder="1" applyAlignment="1">
      <alignment horizontal="left" vertical="center" wrapText="1"/>
    </xf>
    <xf fontId="3" fillId="2" borderId="30" numFmtId="161" xfId="0" applyNumberFormat="1" applyFont="1" applyFill="1" applyBorder="1" applyAlignment="1">
      <alignment horizontal="center" vertical="center" wrapText="1"/>
    </xf>
    <xf fontId="3" fillId="2" borderId="76" numFmtId="161" xfId="0" applyNumberFormat="1" applyFont="1" applyFill="1" applyBorder="1" applyAlignment="1">
      <alignment horizontal="center" vertical="center" wrapText="1"/>
    </xf>
    <xf fontId="3" fillId="2" borderId="92" numFmtId="161" xfId="0" applyNumberFormat="1" applyFont="1" applyFill="1" applyBorder="1" applyAlignment="1">
      <alignment horizontal="center" vertical="center" wrapText="1"/>
    </xf>
    <xf fontId="3" fillId="2" borderId="93" numFmtId="161" xfId="0" applyNumberFormat="1" applyFont="1" applyFill="1" applyBorder="1" applyAlignment="1">
      <alignment horizontal="center" vertical="center" wrapText="1"/>
    </xf>
    <xf fontId="3" fillId="2" borderId="93" numFmtId="0" xfId="0" applyFont="1" applyFill="1" applyBorder="1" applyAlignment="1">
      <alignment horizontal="center" vertical="center" wrapText="1"/>
    </xf>
    <xf fontId="3" fillId="2" borderId="77" numFmtId="161" xfId="0" applyNumberFormat="1" applyFont="1" applyFill="1" applyBorder="1" applyAlignment="1">
      <alignment horizontal="left" vertical="center" wrapText="1"/>
    </xf>
    <xf fontId="3" fillId="2" borderId="92" numFmtId="161" xfId="0" applyNumberFormat="1" applyFont="1" applyFill="1" applyBorder="1" applyAlignment="1">
      <alignment horizontal="left" vertical="center" wrapText="1"/>
    </xf>
    <xf fontId="3" fillId="2" borderId="30" numFmtId="0" xfId="0" applyFont="1" applyFill="1" applyBorder="1" applyAlignment="1">
      <alignment horizontal="center" vertical="center" wrapText="1"/>
    </xf>
    <xf fontId="3" fillId="2" borderId="93" numFmtId="0" xfId="0" applyFont="1" applyFill="1" applyBorder="1" applyAlignment="1">
      <alignment horizontal="left" vertical="center" wrapText="1"/>
    </xf>
    <xf fontId="3" fillId="2" borderId="92" numFmtId="0" xfId="0" applyFont="1" applyFill="1" applyBorder="1" applyAlignment="1">
      <alignment horizontal="left" vertical="center" wrapText="1"/>
    </xf>
    <xf fontId="3" fillId="2" borderId="94" numFmtId="0" xfId="0" applyFont="1" applyFill="1" applyBorder="1" applyAlignment="1">
      <alignment horizontal="left" vertical="center" wrapText="1"/>
    </xf>
    <xf fontId="3" fillId="2" borderId="44" numFmtId="0" xfId="0" applyFont="1" applyFill="1" applyBorder="1" applyAlignment="1">
      <alignment horizontal="center" vertical="center" wrapText="1"/>
    </xf>
    <xf fontId="3" fillId="2" borderId="95" numFmtId="3" xfId="0" applyNumberFormat="1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left" vertical="center" wrapText="1"/>
    </xf>
    <xf fontId="3" fillId="2" borderId="1" numFmtId="161" xfId="0" applyNumberFormat="1" applyFont="1" applyFill="1" applyBorder="1" applyAlignment="1">
      <alignment horizontal="center" vertical="center" wrapText="1"/>
    </xf>
    <xf fontId="3" fillId="2" borderId="96" numFmtId="0" xfId="0" applyFont="1" applyFill="1" applyBorder="1" applyAlignment="1">
      <alignment horizontal="center" vertical="center" wrapText="1"/>
    </xf>
    <xf fontId="3" fillId="2" borderId="96" numFmtId="0" xfId="0" applyFont="1" applyFill="1" applyBorder="1" applyAlignment="1">
      <alignment horizontal="left" vertical="center" wrapText="1"/>
    </xf>
    <xf fontId="3" fillId="2" borderId="95" numFmtId="161" xfId="0" applyNumberFormat="1" applyFont="1" applyFill="1" applyBorder="1" applyAlignment="1">
      <alignment horizontal="center" vertical="center" wrapText="1"/>
    </xf>
    <xf fontId="3" fillId="2" borderId="97" numFmtId="161" xfId="0" applyNumberFormat="1" applyFont="1" applyFill="1" applyBorder="1" applyAlignment="1">
      <alignment horizontal="center" vertical="center" wrapText="1"/>
    </xf>
    <xf fontId="3" fillId="2" borderId="98" numFmtId="161" xfId="0" applyNumberFormat="1" applyFont="1" applyFill="1" applyBorder="1" applyAlignment="1">
      <alignment horizontal="center" vertical="center" wrapText="1"/>
    </xf>
    <xf fontId="3" fillId="2" borderId="98" numFmtId="0" xfId="0" applyFont="1" applyFill="1" applyBorder="1" applyAlignment="1">
      <alignment horizontal="center" vertical="center" wrapText="1"/>
    </xf>
    <xf fontId="3" fillId="2" borderId="1" numFmtId="161" xfId="0" applyNumberFormat="1" applyFont="1" applyFill="1" applyBorder="1" applyAlignment="1">
      <alignment horizontal="left" vertical="center" wrapText="1"/>
    </xf>
    <xf fontId="3" fillId="2" borderId="97" numFmtId="161" xfId="0" applyNumberFormat="1" applyFont="1" applyFill="1" applyBorder="1" applyAlignment="1">
      <alignment horizontal="left" vertical="center" wrapText="1"/>
    </xf>
    <xf fontId="3" fillId="2" borderId="98" numFmtId="0" xfId="0" applyFont="1" applyFill="1" applyBorder="1" applyAlignment="1">
      <alignment horizontal="left" vertical="center" wrapText="1"/>
    </xf>
    <xf fontId="3" fillId="2" borderId="97" numFmtId="0" xfId="0" applyFont="1" applyFill="1" applyBorder="1" applyAlignment="1">
      <alignment horizontal="left" vertical="center" wrapText="1"/>
    </xf>
    <xf fontId="3" fillId="2" borderId="99" numFmtId="0" xfId="0" applyFont="1" applyFill="1" applyBorder="1" applyAlignment="1">
      <alignment horizontal="left" vertical="center" wrapText="1"/>
    </xf>
    <xf fontId="3" fillId="2" borderId="98" numFmtId="162" xfId="0" applyNumberFormat="1" applyFont="1" applyFill="1" applyBorder="1" applyAlignment="1">
      <alignment horizontal="center" vertical="center" wrapText="1"/>
    </xf>
    <xf fontId="3" fillId="2" borderId="97" numFmtId="160" xfId="0" applyNumberFormat="1" applyFont="1" applyFill="1" applyBorder="1" applyAlignment="1">
      <alignment horizontal="left" vertical="center" wrapText="1"/>
    </xf>
    <xf fontId="3" fillId="2" borderId="1" numFmtId="160" xfId="0" applyNumberFormat="1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vertical="center" wrapText="1"/>
    </xf>
    <xf fontId="28" fillId="2" borderId="97" numFmtId="161" xfId="0" applyNumberFormat="1" applyFont="1" applyFill="1" applyBorder="1" applyAlignment="1">
      <alignment horizontal="center" vertical="center" wrapText="1"/>
    </xf>
    <xf fontId="28" fillId="2" borderId="97" numFmtId="160" xfId="0" applyNumberFormat="1" applyFont="1" applyFill="1" applyBorder="1" applyAlignment="1">
      <alignment horizontal="left" vertical="center" wrapText="1"/>
    </xf>
    <xf fontId="3" fillId="2" borderId="1" numFmtId="162" xfId="0" applyNumberFormat="1" applyFont="1" applyFill="1" applyBorder="1" applyAlignment="1">
      <alignment horizontal="center" vertical="center" wrapText="1"/>
    </xf>
    <xf fontId="3" fillId="2" borderId="97" numFmtId="162" xfId="0" applyNumberFormat="1" applyFont="1" applyFill="1" applyBorder="1" applyAlignment="1">
      <alignment horizontal="left" vertical="center" wrapText="1"/>
    </xf>
    <xf fontId="3" fillId="2" borderId="98" numFmtId="160" xfId="0" applyNumberFormat="1" applyFont="1" applyFill="1" applyBorder="1" applyAlignment="1">
      <alignment horizontal="center" vertical="center" wrapText="1"/>
    </xf>
    <xf fontId="28" fillId="2" borderId="97" numFmtId="161" xfId="0" applyNumberFormat="1" applyFont="1" applyFill="1" applyBorder="1" applyAlignment="1">
      <alignment horizontal="left" vertical="center" wrapText="1"/>
    </xf>
    <xf fontId="28" fillId="2" borderId="97" numFmtId="0" xfId="0" applyFont="1" applyFill="1" applyBorder="1" applyAlignment="1">
      <alignment horizontal="left" vertical="center" wrapText="1"/>
    </xf>
    <xf fontId="3" fillId="0" borderId="5" numFmtId="0" xfId="0" applyFont="1" applyBorder="1"/>
    <xf fontId="29" fillId="0" borderId="0" numFmtId="0" xfId="0" applyFont="1" applyAlignment="1">
      <alignment wrapText="1"/>
    </xf>
    <xf fontId="30" fillId="2" borderId="97" numFmtId="0" xfId="0" applyFont="1" applyFill="1" applyBorder="1" applyAlignment="1">
      <alignment horizontal="left" vertical="center" wrapText="1"/>
    </xf>
    <xf fontId="30" fillId="2" borderId="99" numFmtId="0" xfId="0" applyFont="1" applyFill="1" applyBorder="1" applyAlignment="1">
      <alignment horizontal="left" vertical="center" wrapText="1"/>
    </xf>
    <xf fontId="28" fillId="2" borderId="1" numFmtId="164" xfId="0" applyNumberFormat="1" applyFont="1" applyFill="1" applyBorder="1" applyAlignment="1">
      <alignment horizontal="center" vertical="center" wrapText="1"/>
    </xf>
    <xf fontId="31" fillId="2" borderId="1" numFmtId="161" xfId="0" applyNumberFormat="1" applyFont="1" applyFill="1" applyBorder="1" applyAlignment="1">
      <alignment horizontal="center" vertical="center" wrapText="1"/>
    </xf>
    <xf fontId="31" fillId="2" borderId="1" numFmtId="0" xfId="0" applyFont="1" applyFill="1" applyBorder="1" applyAlignment="1">
      <alignment horizontal="center" vertical="center" wrapText="1"/>
    </xf>
    <xf fontId="32" fillId="2" borderId="97" numFmtId="0" xfId="0" applyFont="1" applyFill="1" applyBorder="1" applyAlignment="1">
      <alignment horizontal="left" vertical="center" wrapText="1"/>
    </xf>
    <xf fontId="33" fillId="2" borderId="1" numFmtId="0" xfId="0" applyFont="1" applyFill="1" applyBorder="1" applyAlignment="1">
      <alignment horizontal="center" vertical="center" wrapText="1"/>
    </xf>
    <xf fontId="34" fillId="2" borderId="1" numFmtId="0" xfId="0" applyFont="1" applyFill="1" applyBorder="1" applyAlignment="1">
      <alignment horizontal="center" vertical="center" wrapText="1"/>
    </xf>
    <xf fontId="3" fillId="25" borderId="0" numFmtId="3" xfId="0" applyNumberFormat="1" applyFont="1" applyFill="1" applyAlignment="1">
      <alignment wrapText="1"/>
    </xf>
    <xf fontId="3" fillId="0" borderId="5" numFmtId="0" xfId="0" applyFont="1" applyBorder="1" applyAlignment="1">
      <alignment horizontal="center" vertical="center" wrapText="1"/>
    </xf>
    <xf fontId="3" fillId="0" borderId="96" numFmtId="0" xfId="0" applyFont="1" applyBorder="1" applyAlignment="1">
      <alignment horizontal="left" vertical="center" wrapText="1"/>
    </xf>
    <xf fontId="28" fillId="2" borderId="1" numFmtId="160" xfId="0" applyNumberFormat="1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center" wrapText="1"/>
    </xf>
    <xf fontId="3" fillId="0" borderId="1" numFmtId="160" xfId="0" applyNumberFormat="1" applyFont="1" applyBorder="1"/>
    <xf fontId="30" fillId="2" borderId="1" numFmtId="160" xfId="0" applyNumberFormat="1" applyFont="1" applyFill="1" applyBorder="1" applyAlignment="1">
      <alignment horizontal="center" vertical="center" wrapText="1"/>
    </xf>
    <xf fontId="3" fillId="0" borderId="100" numFmtId="0" xfId="0" applyFont="1" applyBorder="1" applyAlignment="1">
      <alignment horizontal="center" wrapText="1"/>
    </xf>
    <xf fontId="3" fillId="2" borderId="30" numFmtId="4" xfId="0" applyNumberFormat="1" applyFont="1" applyFill="1" applyBorder="1" applyAlignment="1">
      <alignment horizontal="center" vertical="center" wrapText="1"/>
    </xf>
    <xf fontId="3" fillId="0" borderId="5" numFmtId="3" xfId="0" applyNumberFormat="1" applyFont="1" applyBorder="1" applyAlignment="1">
      <alignment wrapText="1"/>
    </xf>
    <xf fontId="3" fillId="2" borderId="44" numFmtId="4" xfId="0" applyNumberFormat="1" applyFont="1" applyFill="1" applyBorder="1" applyAlignment="1">
      <alignment horizontal="center" vertical="center" wrapText="1"/>
    </xf>
    <xf fontId="3" fillId="2" borderId="101" numFmtId="0" xfId="0" applyFont="1" applyFill="1" applyBorder="1" applyAlignment="1">
      <alignment horizontal="left" vertical="center" wrapText="1"/>
    </xf>
    <xf fontId="3" fillId="2" borderId="66" numFmtId="3" xfId="0" applyNumberFormat="1" applyFont="1" applyFill="1" applyBorder="1" applyAlignment="1">
      <alignment horizontal="center" vertical="center" wrapText="1"/>
    </xf>
    <xf fontId="3" fillId="2" borderId="24" numFmtId="0" xfId="0" applyFont="1" applyFill="1" applyBorder="1" applyAlignment="1">
      <alignment horizontal="left" vertical="center" wrapText="1"/>
    </xf>
    <xf fontId="3" fillId="2" borderId="24" numFmtId="0" xfId="0" applyFont="1" applyFill="1" applyBorder="1" applyAlignment="1">
      <alignment horizontal="center" vertical="center" wrapText="1"/>
    </xf>
    <xf fontId="3" fillId="2" borderId="24" numFmtId="161" xfId="0" applyNumberFormat="1" applyFont="1" applyFill="1" applyBorder="1" applyAlignment="1">
      <alignment horizontal="center" vertical="center" wrapText="1"/>
    </xf>
    <xf fontId="3" fillId="2" borderId="24" numFmtId="0" xfId="0" applyFont="1" applyFill="1" applyBorder="1" applyAlignment="1">
      <alignment vertical="center" wrapText="1"/>
    </xf>
    <xf fontId="3" fillId="2" borderId="67" numFmtId="0" xfId="0" applyFont="1" applyFill="1" applyBorder="1" applyAlignment="1">
      <alignment horizontal="center" vertical="center" wrapText="1"/>
    </xf>
    <xf fontId="3" fillId="2" borderId="102" numFmtId="4" xfId="0" applyNumberFormat="1" applyFont="1" applyFill="1" applyBorder="1" applyAlignment="1">
      <alignment horizontal="center" vertical="center" wrapText="1"/>
    </xf>
    <xf fontId="3" fillId="2" borderId="67" numFmtId="0" xfId="0" applyFont="1" applyFill="1" applyBorder="1" applyAlignment="1">
      <alignment horizontal="left" vertical="center" wrapText="1"/>
    </xf>
    <xf fontId="3" fillId="2" borderId="103" numFmtId="161" xfId="0" applyNumberFormat="1" applyFont="1" applyFill="1" applyBorder="1" applyAlignment="1">
      <alignment horizontal="center" vertical="center" wrapText="1"/>
    </xf>
    <xf fontId="3" fillId="2" borderId="66" numFmtId="161" xfId="0" applyNumberFormat="1" applyFont="1" applyFill="1" applyBorder="1" applyAlignment="1">
      <alignment horizontal="center" vertical="center" wrapText="1"/>
    </xf>
    <xf fontId="3" fillId="2" borderId="104" numFmtId="161" xfId="0" applyNumberFormat="1" applyFont="1" applyFill="1" applyBorder="1" applyAlignment="1">
      <alignment horizontal="center" vertical="center" wrapText="1"/>
    </xf>
    <xf fontId="3" fillId="2" borderId="105" numFmtId="161" xfId="0" applyNumberFormat="1" applyFont="1" applyFill="1" applyBorder="1" applyAlignment="1">
      <alignment horizontal="center" vertical="center" wrapText="1"/>
    </xf>
    <xf fontId="3" fillId="2" borderId="105" numFmtId="0" xfId="0" applyFont="1" applyFill="1" applyBorder="1" applyAlignment="1">
      <alignment horizontal="center" vertical="center" wrapText="1"/>
    </xf>
    <xf fontId="3" fillId="2" borderId="24" numFmtId="161" xfId="0" applyNumberFormat="1" applyFont="1" applyFill="1" applyBorder="1" applyAlignment="1">
      <alignment horizontal="left" vertical="center" wrapText="1"/>
    </xf>
    <xf fontId="14" fillId="2" borderId="106" numFmtId="0" xfId="0" applyFont="1" applyFill="1" applyBorder="1" applyAlignment="1">
      <alignment horizontal="left" vertical="center"/>
    </xf>
    <xf fontId="3" fillId="0" borderId="107" numFmtId="0" xfId="0" applyFont="1" applyBorder="1" applyAlignment="1">
      <alignment horizontal="center" vertical="center" wrapText="1"/>
    </xf>
    <xf fontId="3" fillId="0" borderId="107" numFmtId="0" xfId="0" applyFont="1" applyBorder="1" applyAlignment="1">
      <alignment horizontal="left" vertical="center" wrapText="1"/>
    </xf>
    <xf fontId="35" fillId="0" borderId="107" numFmtId="0" xfId="0" applyFont="1" applyBorder="1" applyAlignment="1">
      <alignment horizontal="center" vertical="center" wrapText="1"/>
    </xf>
    <xf fontId="3" fillId="2" borderId="107" numFmtId="0" xfId="0" applyFont="1" applyFill="1" applyBorder="1" applyAlignment="1">
      <alignment horizontal="left" vertical="center" wrapText="1"/>
    </xf>
    <xf fontId="3" fillId="2" borderId="107" numFmtId="161" xfId="0" applyNumberFormat="1" applyFont="1" applyFill="1" applyBorder="1" applyAlignment="1">
      <alignment horizontal="center" vertical="center" wrapText="1"/>
    </xf>
    <xf fontId="17" fillId="0" borderId="108" numFmtId="0" xfId="0" applyFont="1" applyBorder="1" applyAlignment="1">
      <alignment horizontal="center" vertical="center"/>
    </xf>
    <xf fontId="3" fillId="0" borderId="109" numFmtId="0" xfId="0" applyFont="1" applyBorder="1" applyAlignment="1">
      <alignment horizontal="center" vertical="center" wrapText="1"/>
    </xf>
    <xf fontId="35" fillId="0" borderId="6" numFmtId="0" xfId="0" applyFont="1" applyBorder="1" applyAlignment="1">
      <alignment horizontal="center" vertical="center" wrapText="1"/>
    </xf>
    <xf fontId="3" fillId="2" borderId="6" numFmtId="161" xfId="0" applyNumberFormat="1" applyFont="1" applyFill="1" applyBorder="1" applyAlignment="1">
      <alignment horizontal="center" vertical="center" wrapText="1"/>
    </xf>
    <xf fontId="3" fillId="35" borderId="6" numFmtId="160" xfId="0" applyNumberFormat="1" applyFont="1" applyFill="1" applyBorder="1" applyAlignment="1">
      <alignment horizontal="center" vertical="center" wrapText="1"/>
    </xf>
    <xf fontId="36" fillId="0" borderId="6" numFmtId="0" xfId="0" applyFont="1" applyBorder="1" applyAlignment="1">
      <alignment horizontal="right"/>
    </xf>
    <xf fontId="36" fillId="0" borderId="22" numFmtId="0" xfId="0" applyFont="1" applyBorder="1" applyAlignment="1">
      <alignment horizontal="right"/>
    </xf>
    <xf fontId="3" fillId="0" borderId="6" numFmtId="0" xfId="0" applyFont="1" applyBorder="1" applyAlignment="1">
      <alignment horizontal="right" vertical="center"/>
    </xf>
    <xf fontId="3" fillId="0" borderId="6" numFmtId="165" xfId="0" applyNumberFormat="1" applyFont="1" applyBorder="1" applyAlignment="1">
      <alignment horizontal="right" vertical="center"/>
    </xf>
    <xf fontId="3" fillId="0" borderId="108" numFmtId="0" xfId="0" applyFont="1" applyBorder="1"/>
    <xf fontId="37" fillId="0" borderId="6" numFmtId="4" xfId="0" applyNumberFormat="1" applyFont="1" applyBorder="1" applyAlignment="1">
      <alignment horizontal="right"/>
    </xf>
    <xf fontId="17" fillId="0" borderId="6" numFmtId="4" xfId="0" applyNumberFormat="1" applyFont="1" applyBorder="1" applyAlignment="1">
      <alignment horizontal="center" vertical="center"/>
    </xf>
    <xf fontId="17" fillId="0" borderId="6" numFmtId="2" xfId="0" applyNumberFormat="1" applyFont="1" applyBorder="1" applyAlignment="1">
      <alignment horizontal="center" vertical="center"/>
    </xf>
    <xf fontId="17" fillId="0" borderId="6" numFmtId="0" xfId="0" applyFont="1" applyBorder="1" applyAlignment="1">
      <alignment horizontal="center" vertical="center"/>
    </xf>
    <xf fontId="17" fillId="0" borderId="6" numFmtId="165" xfId="0" applyNumberFormat="1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 wrapText="1"/>
    </xf>
    <xf fontId="17" fillId="0" borderId="0" numFmtId="0" xfId="0" applyFont="1" applyAlignment="1">
      <alignment horizontal="center" vertical="center"/>
    </xf>
    <xf fontId="3" fillId="36" borderId="6" numFmtId="0" xfId="0" applyFont="1" applyFill="1" applyBorder="1" applyAlignment="1">
      <alignment horizontal="left" vertical="center"/>
    </xf>
    <xf fontId="3" fillId="20" borderId="6" numFmtId="0" xfId="0" applyFont="1" applyFill="1" applyBorder="1" applyAlignment="1">
      <alignment horizontal="center" vertical="center" wrapText="1"/>
    </xf>
    <xf fontId="3" fillId="6" borderId="6" numFmtId="161" xfId="0" applyNumberFormat="1" applyFont="1" applyFill="1" applyBorder="1" applyAlignment="1">
      <alignment vertical="center" wrapText="1"/>
    </xf>
    <xf fontId="17" fillId="0" borderId="0" numFmtId="4" xfId="0" applyNumberFormat="1" applyFont="1" applyAlignment="1">
      <alignment horizontal="center"/>
    </xf>
    <xf fontId="3" fillId="0" borderId="0" numFmtId="0" xfId="0" applyFont="1" applyAlignment="1">
      <alignment horizontal="left" vertical="center"/>
    </xf>
    <xf fontId="17" fillId="0" borderId="0" numFmtId="0" xfId="0" applyFont="1" applyAlignment="1">
      <alignment horizontal="left" vertical="center"/>
    </xf>
    <xf fontId="38" fillId="0" borderId="0" numFmtId="0" xfId="0" applyFont="1" applyAlignment="1">
      <alignment vertical="center"/>
    </xf>
    <xf fontId="3" fillId="21" borderId="6" numFmtId="0" xfId="0" applyFont="1" applyFill="1" applyBorder="1" applyAlignment="1">
      <alignment horizontal="center" vertical="center" wrapText="1"/>
    </xf>
    <xf fontId="3" fillId="7" borderId="6" numFmtId="0" xfId="0" applyFont="1" applyFill="1" applyBorder="1" applyAlignment="1">
      <alignment vertical="center"/>
    </xf>
    <xf fontId="3" fillId="22" borderId="6" numFmtId="0" xfId="0" applyFont="1" applyFill="1" applyBorder="1" applyAlignment="1">
      <alignment horizontal="center" vertical="center" wrapText="1"/>
    </xf>
    <xf fontId="3" fillId="37" borderId="6" numFmtId="0" xfId="0" applyFont="1" applyFill="1" applyBorder="1" applyAlignment="1">
      <alignment vertical="center"/>
    </xf>
    <xf fontId="3" fillId="23" borderId="6" numFmtId="0" xfId="0" applyFont="1" applyFill="1" applyBorder="1" applyAlignment="1">
      <alignment horizontal="center" vertical="center" wrapText="1"/>
    </xf>
    <xf fontId="3" fillId="35" borderId="6" numFmtId="0" xfId="0" applyFont="1" applyFill="1" applyBorder="1" applyAlignment="1">
      <alignment vertical="center"/>
    </xf>
    <xf fontId="3" fillId="9" borderId="6" numFmtId="0" xfId="0" applyFont="1" applyFill="1" applyBorder="1" applyAlignment="1">
      <alignment horizontal="center" vertical="center" wrapText="1"/>
    </xf>
    <xf fontId="22" fillId="0" borderId="0" numFmtId="0" xfId="0" applyFont="1" applyAlignment="1">
      <alignment horizontal="center"/>
    </xf>
    <xf fontId="1" fillId="3" borderId="25" numFmtId="0" xfId="0" applyFont="1" applyFill="1" applyBorder="1" applyAlignment="1">
      <alignment horizontal="center" vertical="center" wrapText="1"/>
    </xf>
    <xf fontId="6" fillId="0" borderId="7" numFmtId="0" xfId="0" applyFont="1" applyBorder="1"/>
    <xf fontId="17" fillId="2" borderId="6" numFmtId="0" xfId="0" applyFont="1" applyFill="1" applyBorder="1" applyAlignment="1">
      <alignment horizontal="center" vertical="center" wrapText="1"/>
    </xf>
    <xf fontId="3" fillId="36" borderId="25" numFmtId="0" xfId="0" applyFont="1" applyFill="1" applyBorder="1" applyAlignment="1">
      <alignment horizontal="left" vertical="center" wrapText="1"/>
    </xf>
    <xf fontId="3" fillId="0" borderId="6" numFmtId="0" xfId="0" applyFont="1" applyBorder="1" applyAlignment="1">
      <alignment wrapText="1"/>
    </xf>
    <xf fontId="3" fillId="0" borderId="6" numFmtId="0" xfId="0" applyFont="1" applyBorder="1" applyAlignment="1">
      <alignment vertical="center"/>
    </xf>
    <xf fontId="18" fillId="2" borderId="25" numFmtId="0" xfId="0" applyFont="1" applyFill="1" applyBorder="1" applyAlignment="1">
      <alignment horizontal="left" vertical="center" wrapText="1"/>
    </xf>
    <xf fontId="3" fillId="26" borderId="6" numFmtId="0" xfId="0" applyFont="1" applyFill="1" applyBorder="1" applyAlignment="1">
      <alignment horizontal="left" vertical="center" wrapText="1"/>
    </xf>
    <xf fontId="18" fillId="36" borderId="25" numFmtId="0" xfId="0" applyFont="1" applyFill="1" applyBorder="1" applyAlignment="1">
      <alignment horizontal="left" vertical="center" wrapText="1"/>
    </xf>
    <xf fontId="4" fillId="6" borderId="6" numFmtId="0" xfId="0" applyFont="1" applyFill="1" applyBorder="1" applyAlignment="1">
      <alignment horizontal="center" vertical="center"/>
    </xf>
    <xf fontId="18" fillId="19" borderId="25" numFmtId="0" xfId="0" applyFont="1" applyFill="1" applyBorder="1" applyAlignment="1">
      <alignment horizontal="left" vertical="center" wrapText="1"/>
    </xf>
    <xf fontId="3" fillId="2" borderId="6" numFmtId="160" xfId="0" applyNumberFormat="1" applyFont="1" applyFill="1" applyBorder="1" applyAlignment="1">
      <alignment horizontal="center" vertical="center" wrapText="1"/>
    </xf>
    <xf fontId="18" fillId="38" borderId="25" numFmtId="0" xfId="0" applyFont="1" applyFill="1" applyBorder="1" applyAlignment="1">
      <alignment horizontal="left" vertical="center" wrapText="1"/>
    </xf>
    <xf fontId="3" fillId="38" borderId="25" numFmtId="0" xfId="0" applyFont="1" applyFill="1" applyBorder="1" applyAlignment="1">
      <alignment vertical="center" wrapText="1"/>
    </xf>
    <xf fontId="3" fillId="36" borderId="6" numFmtId="0" xfId="0" applyFont="1" applyFill="1" applyBorder="1"/>
    <xf fontId="3" fillId="19" borderId="6" numFmtId="0" xfId="0" applyFont="1" applyFill="1" applyBorder="1"/>
    <xf fontId="17" fillId="38" borderId="6" numFmtId="0" xfId="0" applyFont="1" applyFill="1" applyBorder="1"/>
    <xf fontId="3" fillId="2" borderId="6" numFmtId="160" xfId="0" applyNumberFormat="1" applyFont="1" applyFill="1" applyBorder="1" applyAlignment="1">
      <alignment horizontal="center" vertical="center"/>
    </xf>
    <xf fontId="16" fillId="2" borderId="0" numFmtId="0" xfId="0" applyFont="1" applyFill="1" applyAlignment="1">
      <alignment horizontal="left" vertical="top"/>
    </xf>
    <xf fontId="18" fillId="2" borderId="6" numFmtId="0" xfId="0" applyFont="1" applyFill="1" applyBorder="1" applyAlignment="1">
      <alignment horizontal="left" vertical="center" wrapText="1"/>
    </xf>
    <xf fontId="3" fillId="0" borderId="6" numFmtId="4" xfId="0" applyNumberFormat="1" applyFont="1" applyBorder="1" applyAlignment="1">
      <alignment horizontal="center" vertical="center" wrapText="1"/>
    </xf>
    <xf fontId="18" fillId="0" borderId="6" numFmtId="0" xfId="0" applyFont="1" applyBorder="1" applyAlignment="1">
      <alignment horizontal="left" vertical="center" wrapText="1"/>
    </xf>
    <xf fontId="4" fillId="37" borderId="6" numFmtId="0" xfId="0" applyFont="1" applyFill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vertical="center" wrapText="1"/>
    </xf>
    <xf fontId="3" fillId="0" borderId="3" numFmtId="4" xfId="0" applyNumberFormat="1" applyFont="1" applyBorder="1" applyAlignment="1">
      <alignment horizontal="center" vertical="center" wrapText="1"/>
    </xf>
    <xf fontId="3" fillId="0" borderId="3" numFmtId="161" xfId="0" applyNumberFormat="1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left" vertical="center" wrapText="1"/>
    </xf>
    <xf fontId="3" fillId="0" borderId="11" numFmtId="0" xfId="0" applyFont="1" applyBorder="1" applyAlignment="1">
      <alignment vertical="center" wrapText="1"/>
    </xf>
    <xf fontId="4" fillId="2" borderId="11" numFmtId="0" xfId="0" applyFont="1" applyFill="1" applyBorder="1" applyAlignment="1">
      <alignment horizontal="center" vertical="center" wrapText="1"/>
    </xf>
    <xf fontId="3" fillId="2" borderId="11" numFmtId="0" xfId="0" applyFont="1" applyFill="1" applyBorder="1" applyAlignment="1">
      <alignment horizontal="center" vertical="center" wrapText="1"/>
    </xf>
    <xf fontId="3" fillId="2" borderId="11" numFmtId="161" xfId="0" applyNumberFormat="1" applyFont="1" applyFill="1" applyBorder="1" applyAlignment="1">
      <alignment horizontal="center" vertical="center"/>
    </xf>
    <xf fontId="3" fillId="20" borderId="6" numFmtId="0" xfId="0" applyFont="1" applyFill="1" applyBorder="1" applyAlignment="1">
      <alignment horizontal="center" vertical="center"/>
    </xf>
    <xf fontId="3" fillId="6" borderId="6" numFmtId="161" xfId="0" applyNumberFormat="1" applyFont="1" applyFill="1" applyBorder="1" applyAlignment="1">
      <alignment vertical="center"/>
    </xf>
    <xf fontId="17" fillId="2" borderId="0" numFmtId="0" xfId="0" applyFont="1" applyFill="1" applyAlignment="1">
      <alignment horizontal="left" vertical="center"/>
    </xf>
    <xf fontId="17" fillId="2" borderId="0" numFmtId="3" xfId="0" applyNumberFormat="1" applyFont="1" applyFill="1" applyAlignment="1">
      <alignment horizontal="left" vertical="center"/>
    </xf>
    <xf fontId="4" fillId="0" borderId="0" numFmtId="0" xfId="0" applyFont="1" applyAlignment="1">
      <alignment vertical="center"/>
    </xf>
    <xf fontId="17" fillId="2" borderId="0" numFmtId="4" xfId="0" applyNumberFormat="1" applyFont="1" applyFill="1" applyAlignment="1">
      <alignment horizontal="left" vertical="center" wrapText="1"/>
    </xf>
    <xf fontId="3" fillId="21" borderId="6" numFmtId="0" xfId="0" applyFont="1" applyFill="1" applyBorder="1" applyAlignment="1">
      <alignment horizontal="center" vertical="center"/>
    </xf>
    <xf fontId="3" fillId="22" borderId="6" numFmtId="0" xfId="0" applyFont="1" applyFill="1" applyBorder="1" applyAlignment="1">
      <alignment horizontal="center" vertical="center"/>
    </xf>
    <xf fontId="3" fillId="23" borderId="6" numFmtId="0" xfId="0" applyFont="1" applyFill="1" applyBorder="1" applyAlignment="1">
      <alignment horizontal="center" vertical="center"/>
    </xf>
    <xf fontId="1" fillId="3" borderId="8" numFmtId="0" xfId="0" applyFont="1" applyFill="1" applyBorder="1" applyAlignment="1">
      <alignment horizontal="center" vertical="center" wrapText="1"/>
    </xf>
    <xf fontId="1" fillId="3" borderId="8" numFmtId="161" xfId="0" applyNumberFormat="1" applyFont="1" applyFill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left" vertical="center" wrapText="1"/>
    </xf>
    <xf fontId="18" fillId="2" borderId="8" numFmtId="0" xfId="0" applyFont="1" applyFill="1" applyBorder="1" applyAlignment="1">
      <alignment horizontal="left" vertical="center" wrapText="1"/>
    </xf>
    <xf fontId="3" fillId="5" borderId="8" numFmtId="161" xfId="0" applyNumberFormat="1" applyFont="1" applyFill="1" applyBorder="1" applyAlignment="1">
      <alignment horizontal="center" vertical="center"/>
    </xf>
    <xf fontId="18" fillId="0" borderId="0" numFmtId="0" xfId="0" applyFont="1" applyAlignment="1">
      <alignment horizontal="left" vertical="center" wrapText="1"/>
    </xf>
    <xf fontId="3" fillId="2" borderId="0" numFmtId="0" xfId="0" applyFont="1" applyFill="1" applyAlignment="1">
      <alignment horizontal="center" vertical="center"/>
    </xf>
    <xf fontId="18" fillId="0" borderId="0" numFmtId="0" xfId="0" applyFont="1" applyAlignment="1">
      <alignment horizontal="left" vertical="center"/>
    </xf>
  </cellXfs>
  <cellStyles count="1">
    <cellStyle name="Normal" xfId="0" builtinId="0"/>
  </cellStyles>
  <dxfs count="3">
    <dxf>
      <font/>
      <fill>
        <patternFill patternType="solid">
          <fgColor rgb="FFF6F6F6"/>
          <bgColor rgb="FFF6F6F6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78909C"/>
          <bgColor rgb="FF78909C"/>
        </patternFill>
      </fill>
      <border>
        <left style="none"/>
        <right style="none"/>
        <top style="none"/>
        <bottom style="none"/>
        <diagonal style="none"/>
      </border>
    </dxf>
    <dxf>
      <font/>
      <fill>
        <patternFill patternType="solid">
          <fgColor rgb="FFEBEFF1"/>
          <bgColor rgb="FFEBEFF1"/>
        </patternFill>
      </fill>
      <border>
        <left style="none"/>
        <right style="none"/>
        <top style="none"/>
        <bottom style="none"/>
        <diagonal style="none"/>
      </border>
    </dxf>
  </dxfs>
  <tableStyles count="1" defaultTableStyle="TableStyleMedium2" defaultPivotStyle="PivotStyleLight16">
    <tableStyle name="Проверка_сроков-style" pivot="0" count="3">
      <tableStyleElement type="firstRowStripe" size="1" dxfId="0"/>
      <tableStyleElement type="headerRow" size="1" dxfId="1"/>
      <tableStyleElement type="secondRowStripe" size="1" dxfId="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worksheet" Target="worksheets/sheet13.xml"/><Relationship  Id="rId11" Type="http://schemas.openxmlformats.org/officeDocument/2006/relationships/worksheet" Target="worksheets/sheet11.xml"/><Relationship  Id="rId17" Type="http://schemas.openxmlformats.org/officeDocument/2006/relationships/styles" Target="styles.xml"/><Relationship  Id="rId10" Type="http://schemas.openxmlformats.org/officeDocument/2006/relationships/worksheet" Target="worksheets/sheet10.xml"/><Relationship  Id="rId15" Type="http://schemas.openxmlformats.org/officeDocument/2006/relationships/theme" Target="theme/theme1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6" Type="http://schemas.openxmlformats.org/officeDocument/2006/relationships/sharedStrings" Target="sharedStrings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_1" ref="D6:BH1101" headerRowCount="0">
  <tableColumns count="5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  <tableColumn id="29" name="Column29"/>
    <tableColumn id="30" name="Column30"/>
    <tableColumn id="31" name="Column31"/>
    <tableColumn id="32" name="Column32"/>
    <tableColumn id="33" name="Column33"/>
    <tableColumn id="34" name="Column34"/>
    <tableColumn id="35" name="Column35"/>
    <tableColumn id="36" name="Column36"/>
    <tableColumn id="37" name="Column37"/>
    <tableColumn id="38" name="Column38"/>
    <tableColumn id="39" name="Column39"/>
    <tableColumn id="40" name="Column40"/>
    <tableColumn id="41" name="Column41"/>
    <tableColumn id="42" name="Column42"/>
    <tableColumn id="43" name="Column43"/>
    <tableColumn id="44" name="Column44"/>
    <tableColumn id="45" name="Column45"/>
    <tableColumn id="46" name="Column46"/>
    <tableColumn id="47" name="Column47"/>
    <tableColumn id="48" name="Column48"/>
    <tableColumn id="49" name="Column49"/>
    <tableColumn id="50" name="Column50"/>
    <tableColumn id="51" name="Column51"/>
    <tableColumn id="52" name="Column52"/>
    <tableColumn id="53" name="Column53"/>
    <tableColumn id="54" name="Column54"/>
    <tableColumn id="55" name="Column55"/>
    <tableColumn id="56" name="Column56"/>
    <tableColumn id="57" name="Column57"/>
  </tableColumns>
  <tableStyleInfo name="Проверка_сроков-style" showFirstColumn="1" showLastColumn="1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314C59"/>
      </a:dk1>
      <a:lt1>
        <a:srgbClr val="FFFFFF"/>
      </a:lt1>
      <a:dk2>
        <a:srgbClr val="314C59"/>
      </a:dk2>
      <a:lt2>
        <a:srgbClr val="FFFFFF"/>
      </a:lt2>
      <a:accent1>
        <a:srgbClr val="006391"/>
      </a:accent1>
      <a:accent2>
        <a:srgbClr val="E24A38"/>
      </a:accent2>
      <a:accent3>
        <a:srgbClr val="FEB929"/>
      </a:accent3>
      <a:accent4>
        <a:srgbClr val="28998B"/>
      </a:accent4>
      <a:accent5>
        <a:srgbClr val="C0DE00"/>
      </a:accent5>
      <a:accent6>
        <a:srgbClr val="F5959C"/>
      </a:accent6>
      <a:hlink>
        <a:srgbClr val="B15DBA"/>
      </a:hlink>
      <a:folHlink>
        <a:srgbClr val="B15DBA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1.vml"/><Relationship  Id="rId1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2.vml"/><Relationship  Id="rId2" Type="http://schemas.openxmlformats.org/officeDocument/2006/relationships/comments" Target="../comments2.xml"/><Relationship  Id="rId1" Type="http://schemas.openxmlformats.org/officeDocument/2006/relationships/hyperlink" Target="https://docs.google.com/spreadsheets/d/1dJ5Wl-0Hjt9OlSpyJUax0Qo2GxfLWlBTv9Eg9QDnzOE/edit" TargetMode="External"/></Relationships>
</file>

<file path=xl/worksheets/_rels/sheet3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3.vml"/><Relationship  Id="rId1" Type="http://schemas.openxmlformats.org/officeDocument/2006/relationships/comments" Target="../comments3.xml"/></Relationships>
</file>

<file path=xl/worksheets/_rels/sheet9.xml.rels><?xml version="1.0" encoding="UTF-8" standalone="yes"?><Relationships xmlns="http://schemas.openxmlformats.org/package/2006/relationships"><Relationship  Id="rId22" Type="http://schemas.openxmlformats.org/officeDocument/2006/relationships/table" Target="../tables/table1.xml"/><Relationship  Id="rId21" Type="http://schemas.openxmlformats.org/officeDocument/2006/relationships/vmlDrawing" Target="../drawings/vmlDrawing4.vml"/><Relationship  Id="rId13" Type="http://schemas.openxmlformats.org/officeDocument/2006/relationships/hyperlink" Target="https://drive.google.com/open?id=1ylq-c3PVCroNr0HmXmAutV4p6SP5XjBb&amp;authuser=zabashtaviu%40pik.ru&amp;usp=drive_fs" TargetMode="External"/><Relationship  Id="rId11" Type="http://schemas.openxmlformats.org/officeDocument/2006/relationships/hyperlink" Target="https://drive.google.com/file/d/1W7ippdHwyjPxEtep3CQxeV-cG6tMWZI6/view" TargetMode="External"/><Relationship  Id="rId18" Type="http://schemas.openxmlformats.org/officeDocument/2006/relationships/hyperlink" Target="https://drive.google.com/open?id=1XGcIGrLalz2h3ErSmoR_tHWtYpqdqOOw&amp;authuser=balintei%40pik.ru&amp;usp=drive_fs" TargetMode="External"/><Relationship  Id="rId17" Type="http://schemas.openxmlformats.org/officeDocument/2006/relationships/hyperlink" Target="https://drive.google.com/open?id=1G-oaT8zuB9Jx_9FreHSM33HJHrYoihZ4&amp;authuser=balintei%40pik.ru&amp;usp=drive_fs" TargetMode="External"/><Relationship  Id="rId10" Type="http://schemas.openxmlformats.org/officeDocument/2006/relationships/hyperlink" Target="https://drive.google.com/open?id=1NbEdqVt_6wxS75fUyX42YEO3uvyEs3xQ&amp;authuser=golovanoviv%40pik.ru&amp;usp=drive_fs" TargetMode="External"/><Relationship  Id="rId15" Type="http://schemas.openxmlformats.org/officeDocument/2006/relationships/hyperlink" Target="https://drive.google.com/open?id=1MNFGlD0oDfdpL3DQ_lBvj8mkMNtzrahg&amp;authuser=gekkievkr%40pik.ru&amp;usp=drive_fs" TargetMode="External"/><Relationship  Id="rId9" Type="http://schemas.openxmlformats.org/officeDocument/2006/relationships/hyperlink" Target="https://drive.google.com/file/d/1XGJnJGkfS9bL2sV4e9EKlCjZ399HQWef/view" TargetMode="External"/><Relationship  Id="rId20" Type="http://schemas.openxmlformats.org/officeDocument/2006/relationships/comments" Target="../comments4.xml"/><Relationship  Id="rId19" Type="http://schemas.openxmlformats.org/officeDocument/2006/relationships/hyperlink" Target="https://drive.google.com/open?id=1Z0Jqd6QHkZAYyZPSFSQvLfouRlNGdQ6z&amp;authuser=kaliuzhnaiavg%40pik.ru&amp;usp=drive_fs" TargetMode="External"/><Relationship  Id="rId8" Type="http://schemas.openxmlformats.org/officeDocument/2006/relationships/hyperlink" Target="https://drive.google.com/file/d/1W5XRtzpEwLVEW3Z-lPd-tcCvNdsIGomV/view" TargetMode="External"/><Relationship  Id="rId7" Type="http://schemas.openxmlformats.org/officeDocument/2006/relationships/hyperlink" Target="https://drive.google.com/open?id=1k81sJlz-FV8G4hAojMW15lvhOcoKM1gT&amp;authuser=koniukhoviuv%40pik.ru&amp;usp=drive_fs" TargetMode="External"/><Relationship  Id="rId14" Type="http://schemas.openxmlformats.org/officeDocument/2006/relationships/hyperlink" Target="https://drive.google.com/open?id=1a8mIQh1J3VBk7HrCUMpj0Ebbj8C01--W&amp;authuser=zabashtaviu%40pik.ru&amp;usp=drive_fs" TargetMode="External"/><Relationship  Id="rId6" Type="http://schemas.openxmlformats.org/officeDocument/2006/relationships/hyperlink" Target="https://drive.google.com/open?id=1LYiD5ux26ZmbVgT-S073dyuXKw6PMESi&amp;authuser=golovanoviv%40pik.ru&amp;usp=drive_fs" TargetMode="External"/><Relationship  Id="rId5" Type="http://schemas.openxmlformats.org/officeDocument/2006/relationships/hyperlink" Target="https://drive.google.com/open?id=1Xi4eWdLGgO6IXUHfJjnKhmlrG56KINcL&amp;authuser=golovanoviv%40pik.ru&amp;usp=drive_fs" TargetMode="External"/><Relationship  Id="rId4" Type="http://schemas.openxmlformats.org/officeDocument/2006/relationships/hyperlink" Target="https://drive.google.com/open?id=1u8O5vmNNqbGHk60KygU-bO-Z2MNUzs4O&amp;authuser=golovanoviv%40pik.ru&amp;usp=drive_fs" TargetMode="External"/><Relationship  Id="rId16" Type="http://schemas.openxmlformats.org/officeDocument/2006/relationships/hyperlink" Target="https://drive.google.com/open?id=1Mz19vxkKhoJwUAWjmRG4QJFoRHkdBaU8&amp;authuser=gekkievkr%40pik.ru&amp;usp=drive_fs" TargetMode="External"/><Relationship  Id="rId12" Type="http://schemas.openxmlformats.org/officeDocument/2006/relationships/hyperlink" Target="https://drive.google.com/file/d/1VhG4y-KzLKv_wSO5N7bbPIwf3Rfczsia/view" TargetMode="External"/><Relationship  Id="rId3" Type="http://schemas.openxmlformats.org/officeDocument/2006/relationships/hyperlink" Target="https://drive.google.com/open?id=1uG3L05Jpt_u-3vyKmzSaLc_aieAM3-SX&amp;authuser=golovanoviv%40pik.ru&amp;usp=drive_fs" TargetMode="External"/><Relationship  Id="rId2" Type="http://schemas.openxmlformats.org/officeDocument/2006/relationships/hyperlink" Target="https://drive.google.com/open?id=137B2dEr4Y7sljlbsaP9oZeGS-lXkTJXF&amp;authuser=koniukhoviuv%40pik.ru&amp;usp=drive_fs" TargetMode="External"/><Relationship  Id="rId1" Type="http://schemas.openxmlformats.org/officeDocument/2006/relationships/hyperlink" Target="https://docs.google.com/spreadsheets/d/1ht5VKRo9FKcgfVOCA0nAr5clHJ-MUrxjM74cj3g3Afk/edit" TargetMode="External"/></Relationships>
</file>

<file path=xl/worksheets/_rels/sheet14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5.vml"/><Relationship  Id="rId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" customHeight="1" outlineLevelCol="1"/>
  <cols>
    <col customWidth="1" hidden="1" min="1" max="2" width="6.3799999999999999"/>
    <col customWidth="1" hidden="1" min="3" max="3" width="1.3799999999999999"/>
    <col customWidth="1" min="4" max="4" width="5.1299999999999999"/>
    <col customWidth="1" min="5" max="5" width="7.6299999999999999"/>
    <col customWidth="1" min="6" max="6" width="11.380000000000001"/>
    <col customWidth="1" min="7" max="7" width="9.1300000000000008"/>
    <col customWidth="1" min="8" max="8" width="11.380000000000001"/>
    <col customWidth="1" min="9" max="9" outlineLevel="1" width="37.630000000000003"/>
    <col customWidth="1" min="10" max="10" width="11.380000000000001"/>
    <col customWidth="1" min="11" max="12" outlineLevel="1" width="11.380000000000001"/>
    <col customWidth="1" min="13" max="16" width="0.38"/>
  </cols>
  <sheetData>
    <row r="1" ht="15.75" customHeight="1">
      <c r="A1" s="1"/>
      <c r="B1" s="1"/>
      <c r="C1" s="2"/>
      <c r="D1" s="3"/>
      <c r="E1" s="4"/>
      <c r="F1" s="4"/>
      <c r="G1" s="4"/>
      <c r="H1" s="5"/>
      <c r="I1" s="4"/>
      <c r="J1" s="4"/>
      <c r="K1" s="6"/>
      <c r="L1" s="6"/>
      <c r="M1" s="7"/>
      <c r="N1" s="7"/>
      <c r="O1" s="7"/>
      <c r="P1" s="7"/>
    </row>
    <row r="2" ht="15.75" customHeight="1">
      <c r="A2" s="1"/>
      <c r="B2" s="1"/>
      <c r="C2" s="8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7"/>
      <c r="N2" s="7"/>
      <c r="O2" s="7"/>
      <c r="P2" s="7"/>
    </row>
    <row r="3" ht="15.75" customHeight="1">
      <c r="A3" s="10"/>
      <c r="B3" s="10"/>
      <c r="C3" s="11"/>
      <c r="D3" s="12">
        <v>75</v>
      </c>
      <c r="E3" s="12" t="s">
        <v>10</v>
      </c>
      <c r="F3" s="13" t="s">
        <v>11</v>
      </c>
      <c r="G3" s="12" t="s">
        <v>12</v>
      </c>
      <c r="H3" s="13" t="s">
        <v>13</v>
      </c>
      <c r="I3" s="14" t="s">
        <v>14</v>
      </c>
      <c r="J3" s="15" t="s">
        <v>15</v>
      </c>
      <c r="K3" s="16">
        <v>44986</v>
      </c>
      <c r="L3" s="17">
        <v>45231</v>
      </c>
      <c r="M3" s="18"/>
      <c r="N3" s="19"/>
      <c r="O3" s="20"/>
      <c r="P3" s="18"/>
    </row>
    <row r="4" ht="15.75" customHeight="1">
      <c r="A4" s="10"/>
      <c r="B4" s="10"/>
      <c r="C4" s="11"/>
      <c r="D4" s="12">
        <v>76</v>
      </c>
      <c r="E4" s="12" t="s">
        <v>10</v>
      </c>
      <c r="F4" s="13" t="s">
        <v>11</v>
      </c>
      <c r="G4" s="12" t="s">
        <v>12</v>
      </c>
      <c r="H4" s="13" t="s">
        <v>13</v>
      </c>
      <c r="I4" s="14" t="s">
        <v>16</v>
      </c>
      <c r="J4" s="15" t="s">
        <v>15</v>
      </c>
      <c r="K4" s="16">
        <v>44986</v>
      </c>
      <c r="L4" s="17">
        <v>45231</v>
      </c>
      <c r="M4" s="18"/>
      <c r="N4" s="18"/>
      <c r="O4" s="18"/>
      <c r="P4" s="18"/>
    </row>
    <row r="5" ht="15.75" customHeight="1">
      <c r="A5" s="10"/>
      <c r="B5" s="10"/>
      <c r="C5" s="11"/>
      <c r="D5" s="12">
        <v>77</v>
      </c>
      <c r="E5" s="12" t="s">
        <v>10</v>
      </c>
      <c r="F5" s="13" t="s">
        <v>17</v>
      </c>
      <c r="G5" s="12" t="s">
        <v>12</v>
      </c>
      <c r="H5" s="13" t="s">
        <v>13</v>
      </c>
      <c r="I5" s="14" t="s">
        <v>18</v>
      </c>
      <c r="J5" s="21" t="s">
        <v>19</v>
      </c>
      <c r="K5" s="22">
        <v>44470</v>
      </c>
      <c r="L5" s="17">
        <v>44957</v>
      </c>
      <c r="M5" s="18"/>
      <c r="N5" s="18"/>
      <c r="O5" s="18"/>
      <c r="P5" s="18"/>
    </row>
    <row r="6" ht="15.75" customHeight="1">
      <c r="A6" s="10"/>
      <c r="B6" s="10"/>
      <c r="C6" s="11"/>
      <c r="D6" s="12">
        <v>78</v>
      </c>
      <c r="E6" s="12" t="s">
        <v>10</v>
      </c>
      <c r="F6" s="13" t="s">
        <v>11</v>
      </c>
      <c r="G6" s="12" t="s">
        <v>12</v>
      </c>
      <c r="H6" s="13" t="s">
        <v>13</v>
      </c>
      <c r="I6" s="14" t="s">
        <v>20</v>
      </c>
      <c r="J6" s="21" t="s">
        <v>19</v>
      </c>
      <c r="K6" s="22">
        <v>44896</v>
      </c>
      <c r="L6" s="17">
        <v>45139</v>
      </c>
      <c r="M6" s="18"/>
      <c r="N6" s="18"/>
      <c r="O6" s="18"/>
      <c r="P6" s="18"/>
    </row>
    <row r="7" ht="15.75" customHeight="1">
      <c r="A7" s="10"/>
      <c r="B7" s="10"/>
      <c r="C7" s="11"/>
      <c r="D7" s="12">
        <v>83</v>
      </c>
      <c r="E7" s="12" t="s">
        <v>21</v>
      </c>
      <c r="F7" s="13" t="s">
        <v>22</v>
      </c>
      <c r="G7" s="12" t="s">
        <v>12</v>
      </c>
      <c r="H7" s="13" t="s">
        <v>23</v>
      </c>
      <c r="I7" s="14" t="s">
        <v>24</v>
      </c>
      <c r="J7" s="21" t="s">
        <v>25</v>
      </c>
      <c r="K7" s="22">
        <v>44299</v>
      </c>
      <c r="L7" s="17">
        <v>45016</v>
      </c>
      <c r="M7" s="18"/>
      <c r="N7" s="18"/>
      <c r="O7" s="18"/>
      <c r="P7" s="18"/>
    </row>
    <row r="8" ht="15.75" customHeight="1">
      <c r="A8" s="10"/>
      <c r="B8" s="10"/>
      <c r="C8" s="11"/>
      <c r="D8" s="12" t="s">
        <v>26</v>
      </c>
      <c r="E8" s="12" t="s">
        <v>27</v>
      </c>
      <c r="F8" s="13" t="s">
        <v>28</v>
      </c>
      <c r="G8" s="12" t="s">
        <v>12</v>
      </c>
      <c r="H8" s="13" t="s">
        <v>29</v>
      </c>
      <c r="I8" s="14" t="s">
        <v>30</v>
      </c>
      <c r="J8" s="21" t="s">
        <v>19</v>
      </c>
      <c r="K8" s="22">
        <v>44783</v>
      </c>
      <c r="L8" s="17">
        <v>45026</v>
      </c>
      <c r="M8" s="18"/>
      <c r="N8" s="18"/>
      <c r="O8" s="18"/>
      <c r="P8" s="18"/>
    </row>
    <row r="9" ht="15.75" customHeight="1">
      <c r="A9" s="10"/>
      <c r="B9" s="10"/>
      <c r="C9" s="11"/>
      <c r="D9" s="12">
        <v>96</v>
      </c>
      <c r="E9" s="12" t="s">
        <v>27</v>
      </c>
      <c r="F9" s="13" t="s">
        <v>28</v>
      </c>
      <c r="G9" s="12" t="s">
        <v>12</v>
      </c>
      <c r="H9" s="13" t="s">
        <v>29</v>
      </c>
      <c r="I9" s="14" t="s">
        <v>31</v>
      </c>
      <c r="J9" s="21" t="s">
        <v>19</v>
      </c>
      <c r="K9" s="22">
        <v>44409</v>
      </c>
      <c r="L9" s="17">
        <v>45000</v>
      </c>
      <c r="M9" s="18"/>
      <c r="N9" s="18"/>
      <c r="O9" s="18"/>
      <c r="P9" s="18"/>
    </row>
    <row r="10" ht="15.75" customHeight="1">
      <c r="A10" s="10"/>
      <c r="B10" s="10"/>
      <c r="C10" s="11"/>
      <c r="D10" s="12">
        <v>97</v>
      </c>
      <c r="E10" s="12" t="s">
        <v>27</v>
      </c>
      <c r="F10" s="13" t="s">
        <v>28</v>
      </c>
      <c r="G10" s="12" t="s">
        <v>12</v>
      </c>
      <c r="H10" s="13" t="s">
        <v>29</v>
      </c>
      <c r="I10" s="14" t="s">
        <v>32</v>
      </c>
      <c r="J10" s="21" t="s">
        <v>19</v>
      </c>
      <c r="K10" s="22">
        <v>44409</v>
      </c>
      <c r="L10" s="17">
        <v>44985</v>
      </c>
      <c r="M10" s="18"/>
      <c r="N10" s="18"/>
      <c r="O10" s="18"/>
      <c r="P10" s="18"/>
    </row>
    <row r="11" ht="15.75" customHeight="1">
      <c r="A11" s="10"/>
      <c r="B11" s="10"/>
      <c r="C11" s="11"/>
      <c r="D11" s="12">
        <v>141</v>
      </c>
      <c r="E11" s="12" t="s">
        <v>33</v>
      </c>
      <c r="F11" s="13" t="s">
        <v>34</v>
      </c>
      <c r="G11" s="12" t="s">
        <v>35</v>
      </c>
      <c r="H11" s="13" t="s">
        <v>36</v>
      </c>
      <c r="I11" s="14" t="s">
        <v>37</v>
      </c>
      <c r="J11" s="21" t="s">
        <v>38</v>
      </c>
      <c r="K11" s="22">
        <v>44501</v>
      </c>
      <c r="L11" s="17">
        <v>44957</v>
      </c>
      <c r="M11" s="18"/>
      <c r="N11" s="18"/>
      <c r="O11" s="18"/>
      <c r="P11" s="18"/>
    </row>
    <row r="12" ht="15.75" customHeight="1">
      <c r="A12" s="10"/>
      <c r="B12" s="10"/>
      <c r="C12" s="11"/>
      <c r="D12" s="12">
        <v>175</v>
      </c>
      <c r="E12" s="12" t="s">
        <v>39</v>
      </c>
      <c r="F12" s="13" t="s">
        <v>17</v>
      </c>
      <c r="G12" s="12" t="s">
        <v>12</v>
      </c>
      <c r="H12" s="13" t="s">
        <v>40</v>
      </c>
      <c r="I12" s="14" t="s">
        <v>41</v>
      </c>
      <c r="J12" s="21" t="s">
        <v>42</v>
      </c>
      <c r="K12" s="22">
        <v>44317</v>
      </c>
      <c r="L12" s="23">
        <v>45291</v>
      </c>
      <c r="M12" s="18"/>
      <c r="N12" s="18"/>
      <c r="O12" s="18"/>
      <c r="P12" s="18"/>
    </row>
    <row r="13" ht="15.75" customHeight="1">
      <c r="A13" s="10"/>
      <c r="B13" s="10"/>
      <c r="C13" s="24"/>
      <c r="D13" s="12">
        <v>187</v>
      </c>
      <c r="E13" s="12" t="s">
        <v>39</v>
      </c>
      <c r="F13" s="13" t="s">
        <v>17</v>
      </c>
      <c r="G13" s="12" t="s">
        <v>12</v>
      </c>
      <c r="H13" s="13" t="s">
        <v>40</v>
      </c>
      <c r="I13" s="14" t="s">
        <v>43</v>
      </c>
      <c r="J13" s="15" t="s">
        <v>15</v>
      </c>
      <c r="K13" s="16">
        <v>44958</v>
      </c>
      <c r="L13" s="17">
        <v>45199</v>
      </c>
      <c r="M13" s="18"/>
      <c r="N13" s="18"/>
      <c r="O13" s="18"/>
      <c r="P13" s="18"/>
    </row>
    <row r="14" ht="15.75" customHeight="1">
      <c r="A14" s="10"/>
      <c r="B14" s="10"/>
      <c r="C14" s="11"/>
      <c r="D14" s="12">
        <v>189</v>
      </c>
      <c r="E14" s="12" t="s">
        <v>39</v>
      </c>
      <c r="F14" s="13" t="s">
        <v>17</v>
      </c>
      <c r="G14" s="12" t="s">
        <v>12</v>
      </c>
      <c r="H14" s="13" t="s">
        <v>40</v>
      </c>
      <c r="I14" s="14" t="s">
        <v>44</v>
      </c>
      <c r="J14" s="15" t="s">
        <v>15</v>
      </c>
      <c r="K14" s="16">
        <v>45017</v>
      </c>
      <c r="L14" s="23">
        <v>45260</v>
      </c>
      <c r="M14" s="18"/>
      <c r="N14" s="18"/>
      <c r="O14" s="18"/>
      <c r="P14" s="18"/>
    </row>
    <row r="15" ht="15.75" customHeight="1">
      <c r="A15" s="10"/>
      <c r="B15" s="10"/>
      <c r="C15" s="11"/>
      <c r="D15" s="12">
        <v>222</v>
      </c>
      <c r="E15" s="12" t="s">
        <v>45</v>
      </c>
      <c r="F15" s="13" t="s">
        <v>22</v>
      </c>
      <c r="G15" s="12" t="s">
        <v>12</v>
      </c>
      <c r="H15" s="13" t="s">
        <v>46</v>
      </c>
      <c r="I15" s="14" t="s">
        <v>47</v>
      </c>
      <c r="J15" s="15" t="s">
        <v>15</v>
      </c>
      <c r="K15" s="22">
        <v>44927</v>
      </c>
      <c r="L15" s="17">
        <v>45169</v>
      </c>
      <c r="M15" s="18"/>
      <c r="N15" s="18"/>
      <c r="O15" s="18"/>
      <c r="P15" s="18"/>
    </row>
    <row r="16" ht="15.75" customHeight="1">
      <c r="A16" s="10"/>
      <c r="B16" s="10"/>
      <c r="C16" s="24"/>
      <c r="D16" s="12">
        <v>246</v>
      </c>
      <c r="E16" s="12" t="s">
        <v>48</v>
      </c>
      <c r="F16" s="13" t="s">
        <v>34</v>
      </c>
      <c r="G16" s="12" t="s">
        <v>35</v>
      </c>
      <c r="H16" s="13" t="s">
        <v>36</v>
      </c>
      <c r="I16" s="14" t="s">
        <v>49</v>
      </c>
      <c r="J16" s="21" t="s">
        <v>25</v>
      </c>
      <c r="K16" s="22">
        <v>44652</v>
      </c>
      <c r="L16" s="17">
        <v>44958</v>
      </c>
      <c r="M16" s="18"/>
      <c r="N16" s="18"/>
      <c r="O16" s="18"/>
      <c r="P16" s="18"/>
    </row>
    <row r="17" ht="15.75" customHeight="1">
      <c r="A17" s="10"/>
      <c r="B17" s="10"/>
      <c r="C17" s="11"/>
      <c r="D17" s="12">
        <v>263</v>
      </c>
      <c r="E17" s="12" t="s">
        <v>50</v>
      </c>
      <c r="F17" s="13" t="s">
        <v>51</v>
      </c>
      <c r="G17" s="12" t="s">
        <v>52</v>
      </c>
      <c r="H17" s="13" t="s">
        <v>53</v>
      </c>
      <c r="I17" s="14" t="s">
        <v>54</v>
      </c>
      <c r="J17" s="21" t="s">
        <v>42</v>
      </c>
      <c r="K17" s="22">
        <v>44531</v>
      </c>
      <c r="L17" s="23">
        <v>45290</v>
      </c>
      <c r="M17" s="18"/>
      <c r="N17" s="18"/>
      <c r="O17" s="18"/>
      <c r="P17" s="18"/>
    </row>
    <row r="18" ht="15.75" customHeight="1">
      <c r="A18" s="10"/>
      <c r="B18" s="10"/>
      <c r="C18" s="11"/>
      <c r="D18" s="12">
        <v>266</v>
      </c>
      <c r="E18" s="12" t="s">
        <v>50</v>
      </c>
      <c r="F18" s="13" t="s">
        <v>51</v>
      </c>
      <c r="G18" s="12" t="s">
        <v>52</v>
      </c>
      <c r="H18" s="13" t="s">
        <v>55</v>
      </c>
      <c r="I18" s="14" t="s">
        <v>56</v>
      </c>
      <c r="J18" s="21" t="s">
        <v>57</v>
      </c>
      <c r="K18" s="22">
        <v>44866</v>
      </c>
      <c r="L18" s="17">
        <v>45138</v>
      </c>
      <c r="M18" s="18"/>
      <c r="N18" s="18"/>
      <c r="O18" s="18"/>
      <c r="P18" s="18"/>
    </row>
    <row r="19" ht="15.75" customHeight="1">
      <c r="A19" s="10"/>
      <c r="B19" s="10"/>
      <c r="C19" s="11"/>
      <c r="D19" s="12">
        <v>267</v>
      </c>
      <c r="E19" s="12" t="s">
        <v>50</v>
      </c>
      <c r="F19" s="13" t="s">
        <v>51</v>
      </c>
      <c r="G19" s="12" t="s">
        <v>52</v>
      </c>
      <c r="H19" s="13" t="s">
        <v>58</v>
      </c>
      <c r="I19" s="14" t="s">
        <v>59</v>
      </c>
      <c r="J19" s="21" t="s">
        <v>57</v>
      </c>
      <c r="K19" s="22">
        <v>44866</v>
      </c>
      <c r="L19" s="17">
        <v>45138</v>
      </c>
      <c r="M19" s="18"/>
      <c r="N19" s="18"/>
      <c r="O19" s="18"/>
      <c r="P19" s="18"/>
    </row>
    <row r="20" ht="15.75" customHeight="1">
      <c r="A20" s="10"/>
      <c r="B20" s="10"/>
      <c r="C20" s="11"/>
      <c r="D20" s="12">
        <v>268</v>
      </c>
      <c r="E20" s="12" t="s">
        <v>50</v>
      </c>
      <c r="F20" s="13" t="s">
        <v>51</v>
      </c>
      <c r="G20" s="12" t="s">
        <v>52</v>
      </c>
      <c r="H20" s="13" t="s">
        <v>58</v>
      </c>
      <c r="I20" s="14" t="s">
        <v>60</v>
      </c>
      <c r="J20" s="21" t="s">
        <v>57</v>
      </c>
      <c r="K20" s="22">
        <v>44866</v>
      </c>
      <c r="L20" s="17">
        <v>45138</v>
      </c>
      <c r="M20" s="18"/>
      <c r="N20" s="18"/>
      <c r="O20" s="18"/>
      <c r="P20" s="18"/>
    </row>
    <row r="21" ht="15.75" customHeight="1">
      <c r="A21" s="10"/>
      <c r="B21" s="10"/>
      <c r="C21" s="11"/>
      <c r="D21" s="12">
        <v>342</v>
      </c>
      <c r="E21" s="12" t="s">
        <v>61</v>
      </c>
      <c r="F21" s="13" t="s">
        <v>34</v>
      </c>
      <c r="G21" s="12" t="s">
        <v>35</v>
      </c>
      <c r="H21" s="13" t="s">
        <v>62</v>
      </c>
      <c r="I21" s="14" t="s">
        <v>63</v>
      </c>
      <c r="J21" s="21" t="s">
        <v>64</v>
      </c>
      <c r="K21" s="22">
        <v>44440</v>
      </c>
      <c r="L21" s="17">
        <v>45031</v>
      </c>
      <c r="M21" s="18"/>
      <c r="N21" s="18"/>
      <c r="O21" s="18"/>
      <c r="P21" s="18"/>
    </row>
    <row r="22" ht="15.75" customHeight="1">
      <c r="A22" s="10"/>
      <c r="B22" s="10"/>
      <c r="C22" s="11"/>
      <c r="D22" s="12">
        <v>343</v>
      </c>
      <c r="E22" s="12" t="s">
        <v>61</v>
      </c>
      <c r="F22" s="13" t="s">
        <v>34</v>
      </c>
      <c r="G22" s="12" t="s">
        <v>35</v>
      </c>
      <c r="H22" s="13" t="s">
        <v>62</v>
      </c>
      <c r="I22" s="14" t="s">
        <v>65</v>
      </c>
      <c r="J22" s="21" t="s">
        <v>64</v>
      </c>
      <c r="K22" s="22">
        <v>44440</v>
      </c>
      <c r="L22" s="17">
        <v>45031</v>
      </c>
      <c r="M22" s="18"/>
      <c r="N22" s="18"/>
      <c r="O22" s="18"/>
      <c r="P22" s="18"/>
    </row>
    <row r="23" ht="15.75" customHeight="1">
      <c r="A23" s="10"/>
      <c r="B23" s="10"/>
      <c r="C23" s="11"/>
      <c r="D23" s="12">
        <v>344</v>
      </c>
      <c r="E23" s="12" t="s">
        <v>61</v>
      </c>
      <c r="F23" s="13" t="s">
        <v>34</v>
      </c>
      <c r="G23" s="12" t="s">
        <v>35</v>
      </c>
      <c r="H23" s="13" t="s">
        <v>62</v>
      </c>
      <c r="I23" s="14" t="s">
        <v>66</v>
      </c>
      <c r="J23" s="21" t="s">
        <v>64</v>
      </c>
      <c r="K23" s="22">
        <v>44470</v>
      </c>
      <c r="L23" s="17">
        <v>44972</v>
      </c>
      <c r="M23" s="18"/>
      <c r="N23" s="18"/>
      <c r="O23" s="18"/>
      <c r="P23" s="18"/>
    </row>
    <row r="24" ht="15.75" customHeight="1">
      <c r="A24" s="10"/>
      <c r="B24" s="10"/>
      <c r="C24" s="11"/>
      <c r="D24" s="12">
        <v>345</v>
      </c>
      <c r="E24" s="12" t="s">
        <v>61</v>
      </c>
      <c r="F24" s="13" t="s">
        <v>34</v>
      </c>
      <c r="G24" s="12" t="s">
        <v>35</v>
      </c>
      <c r="H24" s="13" t="s">
        <v>36</v>
      </c>
      <c r="I24" s="14" t="s">
        <v>67</v>
      </c>
      <c r="J24" s="25" t="s">
        <v>68</v>
      </c>
      <c r="K24" s="22">
        <v>44682</v>
      </c>
      <c r="L24" s="17">
        <v>44985</v>
      </c>
      <c r="M24" s="18"/>
      <c r="N24" s="18"/>
      <c r="O24" s="18"/>
      <c r="P24" s="18"/>
    </row>
    <row r="25" ht="15.75" customHeight="1">
      <c r="A25" s="10"/>
      <c r="B25" s="10"/>
      <c r="C25" s="11"/>
      <c r="D25" s="26">
        <v>346</v>
      </c>
      <c r="E25" s="12" t="s">
        <v>61</v>
      </c>
      <c r="F25" s="13" t="s">
        <v>34</v>
      </c>
      <c r="G25" s="12" t="s">
        <v>35</v>
      </c>
      <c r="H25" s="13" t="s">
        <v>62</v>
      </c>
      <c r="I25" s="14" t="s">
        <v>69</v>
      </c>
      <c r="J25" s="21" t="s">
        <v>64</v>
      </c>
      <c r="K25" s="22">
        <v>44440</v>
      </c>
      <c r="L25" s="17">
        <v>45000</v>
      </c>
      <c r="M25" s="18"/>
      <c r="N25" s="18"/>
      <c r="O25" s="18"/>
      <c r="P25" s="18"/>
    </row>
    <row r="26" ht="15.75" customHeight="1">
      <c r="A26" s="10"/>
      <c r="B26" s="10"/>
      <c r="C26" s="11"/>
      <c r="D26" s="27">
        <v>384</v>
      </c>
      <c r="E26" s="28" t="s">
        <v>70</v>
      </c>
      <c r="F26" s="29" t="s">
        <v>71</v>
      </c>
      <c r="G26" s="30" t="s">
        <v>52</v>
      </c>
      <c r="H26" s="31" t="str">
        <f t="shared" ref="H26:H27" si="0">IFERROR(VLOOKUP($M$3:$M1000,'Импорт - распределение проектов реновации'!$H$5:$P1000,9,0),"")</f>
        <v/>
      </c>
      <c r="I26" s="32" t="s">
        <v>72</v>
      </c>
      <c r="J26" s="33" t="s">
        <v>19</v>
      </c>
      <c r="K26" s="22">
        <v>44713</v>
      </c>
      <c r="L26" s="17">
        <v>44985</v>
      </c>
      <c r="M26" s="18"/>
      <c r="N26" s="18"/>
      <c r="O26" s="18"/>
      <c r="P26" s="18"/>
      <c r="Q26" s="34" t="s">
        <v>73</v>
      </c>
    </row>
    <row r="27" ht="15.75" customHeight="1">
      <c r="A27" s="10"/>
      <c r="B27" s="10"/>
      <c r="C27" s="11"/>
      <c r="D27" s="35">
        <v>385</v>
      </c>
      <c r="E27" s="28" t="s">
        <v>70</v>
      </c>
      <c r="F27" s="29" t="s">
        <v>71</v>
      </c>
      <c r="G27" s="36" t="s">
        <v>52</v>
      </c>
      <c r="H27" s="37" t="str">
        <f t="shared" si="0"/>
        <v/>
      </c>
      <c r="I27" s="38" t="s">
        <v>74</v>
      </c>
      <c r="J27" s="39" t="s">
        <v>19</v>
      </c>
      <c r="K27" s="22">
        <v>44713</v>
      </c>
      <c r="L27" s="17">
        <v>44985</v>
      </c>
      <c r="M27" s="18"/>
      <c r="N27" s="18"/>
      <c r="O27" s="18"/>
      <c r="P27" s="18"/>
      <c r="Q27" s="34" t="s">
        <v>73</v>
      </c>
    </row>
    <row r="28" ht="15.75" customHeight="1">
      <c r="A28" s="10"/>
      <c r="B28" s="10"/>
      <c r="C28" s="11"/>
      <c r="D28" s="12">
        <v>396</v>
      </c>
      <c r="E28" s="12" t="s">
        <v>75</v>
      </c>
      <c r="F28" s="13" t="s">
        <v>51</v>
      </c>
      <c r="G28" s="12" t="s">
        <v>52</v>
      </c>
      <c r="H28" s="13" t="s">
        <v>55</v>
      </c>
      <c r="I28" s="14" t="s">
        <v>76</v>
      </c>
      <c r="J28" s="21" t="s">
        <v>19</v>
      </c>
      <c r="K28" s="22">
        <v>44621</v>
      </c>
      <c r="L28" s="17">
        <v>44956</v>
      </c>
      <c r="M28" s="18"/>
      <c r="N28" s="18"/>
      <c r="O28" s="18"/>
      <c r="P28" s="18"/>
    </row>
    <row r="29" ht="15.75" customHeight="1">
      <c r="A29" s="10"/>
      <c r="B29" s="10"/>
      <c r="C29" s="11"/>
      <c r="D29" s="12">
        <v>459</v>
      </c>
      <c r="E29" s="12" t="s">
        <v>77</v>
      </c>
      <c r="F29" s="13" t="s">
        <v>78</v>
      </c>
      <c r="G29" s="12" t="s">
        <v>52</v>
      </c>
      <c r="H29" s="13" t="s">
        <v>79</v>
      </c>
      <c r="I29" s="14" t="s">
        <v>80</v>
      </c>
      <c r="J29" s="21" t="s">
        <v>64</v>
      </c>
      <c r="K29" s="22">
        <v>44378</v>
      </c>
      <c r="L29" s="17">
        <v>45000</v>
      </c>
      <c r="M29" s="18"/>
      <c r="N29" s="18"/>
      <c r="O29" s="18"/>
      <c r="P29" s="18"/>
    </row>
    <row r="30" ht="15.75" customHeight="1">
      <c r="A30" s="10"/>
      <c r="B30" s="10"/>
      <c r="C30" s="11"/>
      <c r="D30" s="12">
        <v>460</v>
      </c>
      <c r="E30" s="12" t="s">
        <v>77</v>
      </c>
      <c r="F30" s="13" t="s">
        <v>78</v>
      </c>
      <c r="G30" s="12" t="s">
        <v>52</v>
      </c>
      <c r="H30" s="13" t="s">
        <v>79</v>
      </c>
      <c r="I30" s="14" t="s">
        <v>81</v>
      </c>
      <c r="J30" s="25" t="s">
        <v>68</v>
      </c>
      <c r="K30" s="40">
        <v>44743</v>
      </c>
      <c r="L30" s="17">
        <v>44985</v>
      </c>
      <c r="M30" s="18"/>
      <c r="N30" s="18"/>
      <c r="O30" s="18"/>
      <c r="P30" s="18"/>
    </row>
    <row r="31" ht="15.75" customHeight="1">
      <c r="A31" s="10"/>
      <c r="B31" s="10"/>
      <c r="C31" s="11"/>
      <c r="D31" s="12">
        <v>461</v>
      </c>
      <c r="E31" s="12" t="s">
        <v>77</v>
      </c>
      <c r="F31" s="13" t="s">
        <v>78</v>
      </c>
      <c r="G31" s="12" t="s">
        <v>52</v>
      </c>
      <c r="H31" s="13" t="s">
        <v>79</v>
      </c>
      <c r="I31" s="14" t="s">
        <v>82</v>
      </c>
      <c r="J31" s="21" t="s">
        <v>83</v>
      </c>
      <c r="K31" s="22">
        <v>44378</v>
      </c>
      <c r="L31" s="17">
        <v>44985</v>
      </c>
      <c r="M31" s="18"/>
      <c r="N31" s="18"/>
      <c r="O31" s="18"/>
      <c r="P31" s="18"/>
    </row>
    <row r="32" ht="15.75" customHeight="1">
      <c r="A32" s="10"/>
      <c r="B32" s="10"/>
      <c r="C32" s="11"/>
      <c r="D32" s="12">
        <v>462</v>
      </c>
      <c r="E32" s="12" t="s">
        <v>77</v>
      </c>
      <c r="F32" s="13" t="s">
        <v>78</v>
      </c>
      <c r="G32" s="12" t="s">
        <v>52</v>
      </c>
      <c r="H32" s="13" t="s">
        <v>79</v>
      </c>
      <c r="I32" s="14" t="s">
        <v>84</v>
      </c>
      <c r="J32" s="21" t="s">
        <v>64</v>
      </c>
      <c r="K32" s="22">
        <v>44531</v>
      </c>
      <c r="L32" s="17">
        <v>44972</v>
      </c>
      <c r="M32" s="18"/>
      <c r="N32" s="18"/>
      <c r="O32" s="18"/>
      <c r="P32" s="18"/>
    </row>
    <row r="33" ht="15.75" customHeight="1">
      <c r="A33" s="10"/>
      <c r="B33" s="10"/>
      <c r="C33" s="11"/>
      <c r="D33" s="12">
        <v>471</v>
      </c>
      <c r="E33" s="12" t="s">
        <v>77</v>
      </c>
      <c r="F33" s="13" t="s">
        <v>78</v>
      </c>
      <c r="G33" s="12" t="s">
        <v>52</v>
      </c>
      <c r="H33" s="13"/>
      <c r="I33" s="14" t="s">
        <v>85</v>
      </c>
      <c r="J33" s="15" t="s">
        <v>15</v>
      </c>
      <c r="K33" s="22">
        <v>45017</v>
      </c>
      <c r="L33" s="23">
        <v>45260</v>
      </c>
      <c r="M33" s="18"/>
      <c r="N33" s="18"/>
      <c r="O33" s="18"/>
      <c r="P33" s="18"/>
    </row>
    <row r="34" ht="15.75" customHeight="1">
      <c r="A34" s="10"/>
      <c r="B34" s="10"/>
      <c r="C34" s="11"/>
      <c r="D34" s="12">
        <v>472</v>
      </c>
      <c r="E34" s="12" t="s">
        <v>77</v>
      </c>
      <c r="F34" s="13" t="s">
        <v>78</v>
      </c>
      <c r="G34" s="12" t="s">
        <v>52</v>
      </c>
      <c r="H34" s="13"/>
      <c r="I34" s="14" t="s">
        <v>86</v>
      </c>
      <c r="J34" s="15" t="s">
        <v>15</v>
      </c>
      <c r="K34" s="22">
        <v>45017</v>
      </c>
      <c r="L34" s="23">
        <v>45260</v>
      </c>
      <c r="M34" s="18"/>
      <c r="N34" s="18"/>
      <c r="O34" s="18"/>
      <c r="P34" s="18"/>
    </row>
    <row r="35" ht="15.75" customHeight="1">
      <c r="A35" s="10"/>
      <c r="B35" s="10"/>
      <c r="C35" s="11"/>
      <c r="D35" s="12">
        <v>484</v>
      </c>
      <c r="E35" s="12" t="s">
        <v>77</v>
      </c>
      <c r="F35" s="13" t="s">
        <v>78</v>
      </c>
      <c r="G35" s="12" t="s">
        <v>52</v>
      </c>
      <c r="H35" s="13"/>
      <c r="I35" s="14" t="s">
        <v>87</v>
      </c>
      <c r="J35" s="15" t="s">
        <v>15</v>
      </c>
      <c r="K35" s="22">
        <v>45017</v>
      </c>
      <c r="L35" s="23">
        <v>45260</v>
      </c>
      <c r="M35" s="18"/>
      <c r="N35" s="18"/>
      <c r="O35" s="18"/>
      <c r="P35" s="18"/>
    </row>
    <row r="36" ht="15.75" customHeight="1">
      <c r="A36" s="10"/>
      <c r="B36" s="10"/>
      <c r="C36" s="11"/>
      <c r="D36" s="12">
        <v>514</v>
      </c>
      <c r="E36" s="12" t="s">
        <v>88</v>
      </c>
      <c r="F36" s="13" t="s">
        <v>11</v>
      </c>
      <c r="G36" s="12" t="s">
        <v>12</v>
      </c>
      <c r="H36" s="13" t="s">
        <v>23</v>
      </c>
      <c r="I36" s="14" t="s">
        <v>89</v>
      </c>
      <c r="J36" s="21" t="s">
        <v>90</v>
      </c>
      <c r="K36" s="22">
        <v>44378</v>
      </c>
      <c r="L36" s="17">
        <v>45046</v>
      </c>
      <c r="M36" s="18"/>
      <c r="N36" s="18"/>
      <c r="O36" s="18"/>
      <c r="P36" s="18"/>
    </row>
    <row r="37" ht="15.75" customHeight="1">
      <c r="A37" s="10"/>
      <c r="B37" s="10"/>
      <c r="C37" s="11"/>
      <c r="D37" s="12">
        <v>515</v>
      </c>
      <c r="E37" s="12" t="s">
        <v>88</v>
      </c>
      <c r="F37" s="13" t="s">
        <v>11</v>
      </c>
      <c r="G37" s="12" t="s">
        <v>12</v>
      </c>
      <c r="H37" s="13" t="s">
        <v>23</v>
      </c>
      <c r="I37" s="14" t="s">
        <v>91</v>
      </c>
      <c r="J37" s="21" t="s">
        <v>90</v>
      </c>
      <c r="K37" s="22">
        <v>44378</v>
      </c>
      <c r="L37" s="17">
        <v>45046</v>
      </c>
      <c r="M37" s="18"/>
      <c r="N37" s="18"/>
      <c r="O37" s="18"/>
      <c r="P37" s="18"/>
    </row>
    <row r="38" ht="15.75" customHeight="1">
      <c r="A38" s="10"/>
      <c r="B38" s="10"/>
      <c r="C38" s="11"/>
      <c r="D38" s="12">
        <v>516</v>
      </c>
      <c r="E38" s="12" t="s">
        <v>88</v>
      </c>
      <c r="F38" s="13" t="s">
        <v>11</v>
      </c>
      <c r="G38" s="12" t="s">
        <v>12</v>
      </c>
      <c r="H38" s="13" t="s">
        <v>23</v>
      </c>
      <c r="I38" s="14" t="s">
        <v>92</v>
      </c>
      <c r="J38" s="21" t="s">
        <v>90</v>
      </c>
      <c r="K38" s="22">
        <v>44378</v>
      </c>
      <c r="L38" s="17">
        <v>45046</v>
      </c>
      <c r="M38" s="18"/>
      <c r="N38" s="18"/>
      <c r="O38" s="18"/>
      <c r="P38" s="18"/>
    </row>
    <row r="39" ht="15.75" customHeight="1">
      <c r="A39" s="10"/>
      <c r="B39" s="10"/>
      <c r="C39" s="11"/>
      <c r="D39" s="12">
        <v>517</v>
      </c>
      <c r="E39" s="12" t="s">
        <v>88</v>
      </c>
      <c r="F39" s="13" t="s">
        <v>11</v>
      </c>
      <c r="G39" s="12" t="s">
        <v>12</v>
      </c>
      <c r="H39" s="13" t="s">
        <v>23</v>
      </c>
      <c r="I39" s="14" t="s">
        <v>93</v>
      </c>
      <c r="J39" s="21" t="s">
        <v>90</v>
      </c>
      <c r="K39" s="22">
        <v>44378</v>
      </c>
      <c r="L39" s="17">
        <v>45046</v>
      </c>
      <c r="M39" s="18"/>
      <c r="N39" s="18"/>
      <c r="O39" s="18"/>
      <c r="P39" s="18"/>
    </row>
    <row r="40" ht="15.75" customHeight="1">
      <c r="A40" s="10"/>
      <c r="B40" s="10"/>
      <c r="C40" s="11"/>
      <c r="D40" s="12">
        <v>630</v>
      </c>
      <c r="E40" s="12" t="s">
        <v>94</v>
      </c>
      <c r="F40" s="13" t="s">
        <v>28</v>
      </c>
      <c r="G40" s="12" t="s">
        <v>12</v>
      </c>
      <c r="H40" s="13" t="s">
        <v>95</v>
      </c>
      <c r="I40" s="14" t="s">
        <v>96</v>
      </c>
      <c r="J40" s="21" t="s">
        <v>19</v>
      </c>
      <c r="K40" s="22">
        <v>44774</v>
      </c>
      <c r="L40" s="17">
        <v>45016</v>
      </c>
      <c r="M40" s="18"/>
      <c r="N40" s="18"/>
      <c r="O40" s="18"/>
      <c r="P40" s="18"/>
    </row>
    <row r="41" ht="15.75" customHeight="1">
      <c r="A41" s="10"/>
      <c r="B41" s="10"/>
      <c r="C41" s="11"/>
      <c r="D41" s="12">
        <v>712</v>
      </c>
      <c r="E41" s="12" t="s">
        <v>97</v>
      </c>
      <c r="F41" s="13" t="s">
        <v>98</v>
      </c>
      <c r="G41" s="12" t="s">
        <v>99</v>
      </c>
      <c r="H41" s="13"/>
      <c r="I41" s="14" t="s">
        <v>100</v>
      </c>
      <c r="J41" s="21" t="s">
        <v>19</v>
      </c>
      <c r="K41" s="16">
        <v>44531</v>
      </c>
      <c r="L41" s="17">
        <v>45077</v>
      </c>
      <c r="M41" s="18"/>
      <c r="N41" s="18"/>
      <c r="O41" s="18"/>
      <c r="P41" s="18"/>
    </row>
    <row r="42" ht="15.75" customHeight="1">
      <c r="A42" s="10"/>
      <c r="B42" s="10"/>
      <c r="C42" s="11"/>
      <c r="D42" s="12">
        <v>747</v>
      </c>
      <c r="E42" s="12" t="s">
        <v>21</v>
      </c>
      <c r="F42" s="13" t="s">
        <v>11</v>
      </c>
      <c r="G42" s="12" t="s">
        <v>12</v>
      </c>
      <c r="H42" s="13" t="s">
        <v>13</v>
      </c>
      <c r="I42" s="14" t="s">
        <v>101</v>
      </c>
      <c r="J42" s="15" t="s">
        <v>15</v>
      </c>
      <c r="K42" s="22">
        <v>44896</v>
      </c>
      <c r="L42" s="17">
        <v>45139</v>
      </c>
      <c r="M42" s="18"/>
      <c r="N42" s="18"/>
      <c r="O42" s="18"/>
      <c r="P42" s="18"/>
    </row>
    <row r="43" ht="15.75" customHeight="1">
      <c r="A43" s="10"/>
      <c r="B43" s="10"/>
      <c r="C43" s="11"/>
      <c r="D43" s="12">
        <v>750</v>
      </c>
      <c r="E43" s="12" t="s">
        <v>102</v>
      </c>
      <c r="F43" s="13" t="s">
        <v>103</v>
      </c>
      <c r="G43" s="12" t="s">
        <v>104</v>
      </c>
      <c r="H43" s="13" t="s">
        <v>105</v>
      </c>
      <c r="I43" s="14" t="s">
        <v>106</v>
      </c>
      <c r="J43" s="15" t="s">
        <v>15</v>
      </c>
      <c r="K43" s="22">
        <v>45047</v>
      </c>
      <c r="L43" s="23">
        <v>45291</v>
      </c>
      <c r="M43" s="18"/>
      <c r="N43" s="18"/>
      <c r="O43" s="18"/>
      <c r="P43" s="18"/>
    </row>
    <row r="44" ht="15.75" customHeight="1">
      <c r="A44" s="10"/>
      <c r="B44" s="10"/>
      <c r="C44" s="11"/>
      <c r="D44" s="12">
        <v>779</v>
      </c>
      <c r="E44" s="12" t="s">
        <v>21</v>
      </c>
      <c r="F44" s="13" t="s">
        <v>11</v>
      </c>
      <c r="G44" s="12" t="s">
        <v>12</v>
      </c>
      <c r="H44" s="13" t="s">
        <v>13</v>
      </c>
      <c r="I44" s="14" t="s">
        <v>107</v>
      </c>
      <c r="J44" s="15" t="s">
        <v>15</v>
      </c>
      <c r="K44" s="22">
        <v>44896</v>
      </c>
      <c r="L44" s="17">
        <v>45138</v>
      </c>
      <c r="M44" s="18"/>
      <c r="N44" s="18"/>
      <c r="O44" s="18"/>
      <c r="P44" s="18"/>
    </row>
    <row r="45" ht="15.75" customHeight="1">
      <c r="A45" s="10"/>
      <c r="B45" s="10"/>
      <c r="C45" s="11"/>
      <c r="D45" s="26">
        <v>810</v>
      </c>
      <c r="E45" s="12" t="s">
        <v>108</v>
      </c>
      <c r="F45" s="13" t="s">
        <v>109</v>
      </c>
      <c r="G45" s="12" t="s">
        <v>35</v>
      </c>
      <c r="H45" s="13" t="s">
        <v>110</v>
      </c>
      <c r="I45" s="14" t="s">
        <v>111</v>
      </c>
      <c r="J45" s="21" t="s">
        <v>112</v>
      </c>
      <c r="K45" s="41">
        <v>44617</v>
      </c>
      <c r="L45" s="17">
        <v>45015</v>
      </c>
      <c r="M45" s="18"/>
      <c r="N45" s="18"/>
      <c r="O45" s="18"/>
      <c r="P45" s="18"/>
    </row>
    <row r="46" ht="15.75" customHeight="1">
      <c r="A46" s="10"/>
      <c r="B46" s="10"/>
      <c r="C46" s="11"/>
      <c r="D46" s="26">
        <v>814</v>
      </c>
      <c r="E46" s="12" t="s">
        <v>113</v>
      </c>
      <c r="F46" s="13" t="s">
        <v>114</v>
      </c>
      <c r="G46" s="12" t="s">
        <v>104</v>
      </c>
      <c r="H46" s="13" t="s">
        <v>115</v>
      </c>
      <c r="I46" s="14" t="s">
        <v>116</v>
      </c>
      <c r="J46" s="21" t="s">
        <v>19</v>
      </c>
      <c r="K46" s="41">
        <v>44712</v>
      </c>
      <c r="L46" s="17">
        <v>45000</v>
      </c>
      <c r="M46" s="18"/>
      <c r="N46" s="18"/>
      <c r="O46" s="18"/>
      <c r="P46" s="18"/>
    </row>
    <row r="47" ht="15.75" customHeight="1">
      <c r="A47" s="10"/>
      <c r="B47" s="10"/>
      <c r="C47" s="11"/>
      <c r="D47" s="42"/>
      <c r="E47" s="43"/>
      <c r="F47" s="44"/>
      <c r="G47" s="43"/>
      <c r="H47" s="44"/>
      <c r="I47" s="44"/>
      <c r="J47" s="45"/>
      <c r="K47" s="46"/>
      <c r="L47" s="42"/>
      <c r="M47" s="18"/>
      <c r="N47" s="18"/>
      <c r="O47" s="18"/>
      <c r="P47" s="18"/>
    </row>
    <row r="48" ht="15.75" customHeight="1">
      <c r="A48" s="10"/>
      <c r="B48" s="10"/>
      <c r="C48" s="11"/>
      <c r="D48" s="42"/>
      <c r="E48" s="43"/>
      <c r="F48" s="44"/>
      <c r="G48" s="42"/>
      <c r="H48" s="44"/>
      <c r="I48" s="44"/>
      <c r="J48" s="47"/>
      <c r="K48" s="42"/>
      <c r="L48" s="42"/>
      <c r="M48" s="18"/>
      <c r="N48" s="18"/>
      <c r="O48" s="18"/>
      <c r="P48" s="18"/>
    </row>
    <row r="49" ht="15.75" customHeight="1">
      <c r="A49" s="10"/>
      <c r="B49" s="10"/>
      <c r="C49" s="11"/>
      <c r="D49" s="42"/>
      <c r="E49" s="43"/>
      <c r="F49" s="44"/>
      <c r="G49" s="43"/>
      <c r="H49" s="44"/>
      <c r="I49" s="44"/>
      <c r="J49" s="45"/>
      <c r="K49" s="42"/>
      <c r="L49" s="42"/>
      <c r="M49" s="18"/>
      <c r="N49" s="18"/>
      <c r="O49" s="18"/>
      <c r="P49" s="18"/>
    </row>
    <row r="50" ht="15.75" customHeight="1">
      <c r="A50" s="10"/>
      <c r="B50" s="10"/>
      <c r="C50" s="24"/>
      <c r="D50" s="42"/>
      <c r="E50" s="43"/>
      <c r="F50" s="44"/>
      <c r="G50" s="42"/>
      <c r="H50" s="44"/>
      <c r="I50" s="44"/>
      <c r="J50" s="47"/>
      <c r="K50" s="42"/>
      <c r="L50" s="42"/>
      <c r="M50" s="18"/>
      <c r="N50" s="18"/>
      <c r="O50" s="18"/>
      <c r="P50" s="18"/>
    </row>
    <row r="51" ht="15.75" customHeight="1">
      <c r="A51" s="10"/>
      <c r="B51" s="10"/>
      <c r="C51" s="11"/>
      <c r="D51" s="42"/>
      <c r="E51" s="43"/>
      <c r="F51" s="44"/>
      <c r="G51" s="43"/>
      <c r="H51" s="44"/>
      <c r="I51" s="44"/>
      <c r="J51" s="45"/>
      <c r="K51" s="42"/>
      <c r="L51" s="42"/>
      <c r="M51" s="18"/>
      <c r="N51" s="18"/>
      <c r="O51" s="18"/>
      <c r="P51" s="18"/>
    </row>
    <row r="52" ht="15.75" customHeight="1">
      <c r="A52" s="10"/>
      <c r="B52" s="10"/>
      <c r="C52" s="11"/>
      <c r="D52" s="42"/>
      <c r="E52" s="43"/>
      <c r="F52" s="44"/>
      <c r="G52" s="42"/>
      <c r="H52" s="44"/>
      <c r="I52" s="44"/>
      <c r="J52" s="47"/>
      <c r="K52" s="42"/>
      <c r="L52" s="42"/>
      <c r="M52" s="18"/>
      <c r="N52" s="18"/>
      <c r="O52" s="18"/>
      <c r="P52" s="18"/>
    </row>
    <row r="53" ht="15.75" customHeight="1">
      <c r="A53" s="10"/>
      <c r="B53" s="10"/>
      <c r="C53" s="11"/>
      <c r="D53" s="42"/>
      <c r="E53" s="43"/>
      <c r="F53" s="44"/>
      <c r="G53" s="43"/>
      <c r="H53" s="44"/>
      <c r="I53" s="44"/>
      <c r="J53" s="45"/>
      <c r="K53" s="42"/>
      <c r="L53" s="42"/>
      <c r="M53" s="18"/>
      <c r="N53" s="18"/>
      <c r="O53" s="18"/>
      <c r="P53" s="18"/>
    </row>
    <row r="54" ht="15.75" customHeight="1">
      <c r="A54" s="10"/>
      <c r="B54" s="10"/>
      <c r="C54" s="11"/>
      <c r="D54" s="42"/>
      <c r="E54" s="43"/>
      <c r="F54" s="44"/>
      <c r="G54" s="42"/>
      <c r="H54" s="44"/>
      <c r="I54" s="44"/>
      <c r="J54" s="48"/>
      <c r="K54" s="42"/>
      <c r="L54" s="42"/>
      <c r="M54" s="18"/>
      <c r="N54" s="18"/>
      <c r="O54" s="18"/>
      <c r="P54" s="18"/>
    </row>
    <row r="55" ht="15.75" customHeight="1">
      <c r="A55" s="10"/>
      <c r="B55" s="10"/>
      <c r="C55" s="11"/>
      <c r="D55" s="42"/>
      <c r="E55" s="43"/>
      <c r="F55" s="44"/>
      <c r="G55" s="43"/>
      <c r="H55" s="44"/>
      <c r="I55" s="44"/>
      <c r="J55" s="48"/>
      <c r="K55" s="42"/>
      <c r="L55" s="42"/>
      <c r="M55" s="18"/>
      <c r="N55" s="18"/>
      <c r="O55" s="18"/>
      <c r="P55" s="18"/>
    </row>
    <row r="56" ht="15.75" customHeight="1">
      <c r="A56" s="10"/>
      <c r="B56" s="10"/>
      <c r="C56" s="11"/>
      <c r="D56" s="42"/>
      <c r="E56" s="42"/>
      <c r="F56" s="44"/>
      <c r="G56" s="42"/>
      <c r="H56" s="44"/>
      <c r="I56" s="44"/>
      <c r="J56" s="49"/>
      <c r="K56" s="50"/>
      <c r="L56" s="51"/>
      <c r="M56" s="18"/>
      <c r="N56" s="18"/>
      <c r="O56" s="18"/>
      <c r="P56" s="18"/>
    </row>
    <row r="57" ht="15.75" customHeight="1">
      <c r="A57" s="10"/>
      <c r="B57" s="10"/>
      <c r="C57" s="11"/>
      <c r="D57" s="42"/>
      <c r="E57" s="42"/>
      <c r="F57" s="44"/>
      <c r="G57" s="42"/>
      <c r="H57" s="44"/>
      <c r="I57" s="44"/>
      <c r="J57" s="49"/>
      <c r="K57" s="50"/>
      <c r="L57" s="51"/>
      <c r="M57" s="18"/>
      <c r="N57" s="18"/>
      <c r="O57" s="18"/>
      <c r="P57" s="18"/>
    </row>
    <row r="58" ht="15.75" customHeight="1">
      <c r="A58" s="10"/>
      <c r="B58" s="10"/>
      <c r="C58" s="11"/>
      <c r="D58" s="42"/>
      <c r="E58" s="42"/>
      <c r="F58" s="44"/>
      <c r="G58" s="42"/>
      <c r="H58" s="44"/>
      <c r="I58" s="44"/>
      <c r="J58" s="49"/>
      <c r="K58" s="50"/>
      <c r="L58" s="51"/>
      <c r="M58" s="18"/>
      <c r="N58" s="18"/>
      <c r="O58" s="18"/>
      <c r="P58" s="18"/>
    </row>
    <row r="59" ht="15.75" customHeight="1">
      <c r="A59" s="10"/>
      <c r="B59" s="10"/>
      <c r="C59" s="11"/>
      <c r="D59" s="42"/>
      <c r="E59" s="42"/>
      <c r="F59" s="44"/>
      <c r="G59" s="42"/>
      <c r="H59" s="44"/>
      <c r="I59" s="44"/>
      <c r="J59" s="49"/>
      <c r="K59" s="50"/>
      <c r="L59" s="52"/>
      <c r="M59" s="18"/>
      <c r="N59" s="18"/>
      <c r="O59" s="18"/>
      <c r="P59" s="18"/>
    </row>
    <row r="60" ht="15.75" customHeight="1">
      <c r="A60" s="10"/>
      <c r="B60" s="10"/>
      <c r="C60" s="11"/>
      <c r="D60" s="42"/>
      <c r="E60" s="42"/>
      <c r="F60" s="44"/>
      <c r="G60" s="42"/>
      <c r="H60" s="44"/>
      <c r="I60" s="44"/>
      <c r="J60" s="49"/>
      <c r="K60" s="50"/>
      <c r="L60" s="52"/>
      <c r="M60" s="18"/>
      <c r="N60" s="18"/>
      <c r="O60" s="18"/>
      <c r="P60" s="18"/>
    </row>
    <row r="61" ht="15.75" customHeight="1">
      <c r="A61" s="10"/>
      <c r="B61" s="10"/>
      <c r="C61" s="11"/>
      <c r="D61" s="42"/>
      <c r="E61" s="42"/>
      <c r="F61" s="44"/>
      <c r="G61" s="42"/>
      <c r="H61" s="44"/>
      <c r="I61" s="44"/>
      <c r="J61" s="49"/>
      <c r="K61" s="50"/>
      <c r="L61" s="52"/>
      <c r="M61" s="18"/>
      <c r="N61" s="18"/>
      <c r="O61" s="18"/>
      <c r="P61" s="18"/>
    </row>
    <row r="62" ht="15.75" customHeight="1">
      <c r="A62" s="10"/>
      <c r="B62" s="10"/>
      <c r="C62" s="11"/>
      <c r="D62" s="42"/>
      <c r="E62" s="42"/>
      <c r="F62" s="44"/>
      <c r="G62" s="42"/>
      <c r="H62" s="44"/>
      <c r="I62" s="44"/>
      <c r="J62" s="49"/>
      <c r="K62" s="50"/>
      <c r="L62" s="52"/>
      <c r="M62" s="18"/>
      <c r="N62" s="18"/>
      <c r="O62" s="18"/>
      <c r="P62" s="18"/>
    </row>
    <row r="63" ht="15.75" customHeight="1">
      <c r="A63" s="10"/>
      <c r="B63" s="10"/>
      <c r="C63" s="11"/>
      <c r="D63" s="42"/>
      <c r="E63" s="42"/>
      <c r="F63" s="44"/>
      <c r="G63" s="42"/>
      <c r="H63" s="44"/>
      <c r="I63" s="44"/>
      <c r="J63" s="49"/>
      <c r="K63" s="50"/>
      <c r="L63" s="52"/>
      <c r="M63" s="18"/>
      <c r="N63" s="18"/>
      <c r="O63" s="18"/>
      <c r="P63" s="18"/>
    </row>
    <row r="64" ht="15.75" customHeight="1">
      <c r="A64" s="10"/>
      <c r="B64" s="10"/>
      <c r="C64" s="11"/>
      <c r="D64" s="42"/>
      <c r="E64" s="42"/>
      <c r="F64" s="44"/>
      <c r="G64" s="42"/>
      <c r="H64" s="44"/>
      <c r="I64" s="44"/>
      <c r="J64" s="49"/>
      <c r="K64" s="50"/>
      <c r="L64" s="52"/>
      <c r="M64" s="18"/>
      <c r="N64" s="18"/>
      <c r="O64" s="18"/>
      <c r="P64" s="18"/>
    </row>
    <row r="65" ht="15.75" customHeight="1">
      <c r="A65" s="10"/>
      <c r="B65" s="10"/>
      <c r="C65" s="11"/>
      <c r="D65" s="42"/>
      <c r="E65" s="42"/>
      <c r="F65" s="44"/>
      <c r="G65" s="42"/>
      <c r="H65" s="44"/>
      <c r="I65" s="44"/>
      <c r="J65" s="49"/>
      <c r="K65" s="50"/>
      <c r="L65" s="52"/>
      <c r="M65" s="18"/>
      <c r="N65" s="18"/>
      <c r="O65" s="18"/>
      <c r="P65" s="18"/>
    </row>
    <row r="66" ht="15.75" customHeight="1">
      <c r="A66" s="10"/>
      <c r="B66" s="10"/>
      <c r="C66" s="11"/>
      <c r="D66" s="42"/>
      <c r="E66" s="42"/>
      <c r="F66" s="44"/>
      <c r="G66" s="42"/>
      <c r="H66" s="44"/>
      <c r="I66" s="44"/>
      <c r="J66" s="49"/>
      <c r="K66" s="50"/>
      <c r="L66" s="52"/>
      <c r="M66" s="18"/>
      <c r="N66" s="18"/>
      <c r="O66" s="18"/>
      <c r="P66" s="18"/>
    </row>
    <row r="67" ht="15.75" customHeight="1">
      <c r="A67" s="10"/>
      <c r="B67" s="10"/>
      <c r="C67" s="11"/>
      <c r="D67" s="42"/>
      <c r="E67" s="42"/>
      <c r="F67" s="44"/>
      <c r="G67" s="42"/>
      <c r="H67" s="44"/>
      <c r="I67" s="44"/>
      <c r="J67" s="49"/>
      <c r="K67" s="50"/>
      <c r="L67" s="51"/>
      <c r="M67" s="18"/>
      <c r="N67" s="18"/>
      <c r="O67" s="18"/>
      <c r="P67" s="18"/>
    </row>
    <row r="68" ht="15.75" customHeight="1">
      <c r="A68" s="10"/>
      <c r="B68" s="10"/>
      <c r="C68" s="11"/>
      <c r="D68" s="42"/>
      <c r="E68" s="42"/>
      <c r="F68" s="44"/>
      <c r="G68" s="42"/>
      <c r="H68" s="44"/>
      <c r="I68" s="44"/>
      <c r="J68" s="49"/>
      <c r="K68" s="50"/>
      <c r="L68" s="52"/>
      <c r="M68" s="18"/>
      <c r="N68" s="18"/>
      <c r="O68" s="18"/>
      <c r="P68" s="18"/>
    </row>
    <row r="69" ht="15.75" customHeight="1">
      <c r="A69" s="10"/>
      <c r="B69" s="10"/>
      <c r="C69" s="11"/>
      <c r="D69" s="42"/>
      <c r="E69" s="42"/>
      <c r="F69" s="44"/>
      <c r="G69" s="42"/>
      <c r="H69" s="44"/>
      <c r="I69" s="44"/>
      <c r="J69" s="49"/>
      <c r="K69" s="50"/>
      <c r="L69" s="51"/>
      <c r="M69" s="18"/>
      <c r="N69" s="18"/>
      <c r="O69" s="18"/>
      <c r="P69" s="18"/>
    </row>
    <row r="70" ht="15.75" customHeight="1">
      <c r="A70" s="10"/>
      <c r="B70" s="10"/>
      <c r="C70" s="11"/>
      <c r="D70" s="42"/>
      <c r="E70" s="42"/>
      <c r="F70" s="44"/>
      <c r="G70" s="42"/>
      <c r="H70" s="44"/>
      <c r="I70" s="44"/>
      <c r="J70" s="49"/>
      <c r="K70" s="50"/>
      <c r="L70" s="52"/>
      <c r="M70" s="18"/>
      <c r="N70" s="18"/>
      <c r="O70" s="18"/>
      <c r="P70" s="18"/>
    </row>
    <row r="71" ht="15.75" customHeight="1">
      <c r="A71" s="10"/>
      <c r="B71" s="10"/>
      <c r="C71" s="11"/>
      <c r="D71" s="42"/>
      <c r="E71" s="42"/>
      <c r="F71" s="44"/>
      <c r="G71" s="42"/>
      <c r="H71" s="44"/>
      <c r="I71" s="44"/>
      <c r="J71" s="49"/>
      <c r="K71" s="50"/>
      <c r="L71" s="52"/>
      <c r="M71" s="18"/>
      <c r="N71" s="18"/>
      <c r="O71" s="18"/>
      <c r="P71" s="18"/>
    </row>
    <row r="72" ht="15.75" customHeight="1">
      <c r="A72" s="10"/>
      <c r="B72" s="10"/>
      <c r="C72" s="11"/>
      <c r="D72" s="42"/>
      <c r="E72" s="42"/>
      <c r="F72" s="44"/>
      <c r="G72" s="42"/>
      <c r="H72" s="44"/>
      <c r="I72" s="44"/>
      <c r="J72" s="49"/>
      <c r="K72" s="50"/>
      <c r="L72" s="52"/>
      <c r="M72" s="18"/>
      <c r="N72" s="18"/>
      <c r="O72" s="18"/>
      <c r="P72" s="18"/>
    </row>
    <row r="73" ht="15.75" customHeight="1">
      <c r="A73" s="10"/>
      <c r="B73" s="10"/>
      <c r="C73" s="11"/>
      <c r="D73" s="42"/>
      <c r="E73" s="42"/>
      <c r="F73" s="44"/>
      <c r="G73" s="42"/>
      <c r="H73" s="44"/>
      <c r="I73" s="44"/>
      <c r="J73" s="49"/>
      <c r="K73" s="50"/>
      <c r="L73" s="52"/>
      <c r="M73" s="18"/>
      <c r="N73" s="18"/>
      <c r="O73" s="18"/>
      <c r="P73" s="18"/>
    </row>
    <row r="74" ht="15.75" customHeight="1">
      <c r="A74" s="10"/>
      <c r="B74" s="10"/>
      <c r="C74" s="11"/>
      <c r="D74" s="42"/>
      <c r="E74" s="42"/>
      <c r="F74" s="44"/>
      <c r="G74" s="42"/>
      <c r="H74" s="44"/>
      <c r="I74" s="44"/>
      <c r="J74" s="49"/>
      <c r="K74" s="50"/>
      <c r="L74" s="51"/>
      <c r="M74" s="18"/>
      <c r="N74" s="18"/>
      <c r="O74" s="18"/>
      <c r="P74" s="18"/>
    </row>
    <row r="75" ht="15.75" customHeight="1">
      <c r="A75" s="10"/>
      <c r="B75" s="10"/>
      <c r="C75" s="11"/>
      <c r="D75" s="42"/>
      <c r="E75" s="42"/>
      <c r="F75" s="44"/>
      <c r="G75" s="42"/>
      <c r="H75" s="44"/>
      <c r="I75" s="44"/>
      <c r="J75" s="49"/>
      <c r="K75" s="50"/>
      <c r="L75" s="51"/>
      <c r="M75" s="18"/>
      <c r="N75" s="18"/>
      <c r="O75" s="18"/>
      <c r="P75" s="18"/>
    </row>
    <row r="76" ht="15.75" customHeight="1">
      <c r="A76" s="10"/>
      <c r="B76" s="10"/>
      <c r="C76" s="11"/>
      <c r="D76" s="42"/>
      <c r="E76" s="42"/>
      <c r="F76" s="44"/>
      <c r="G76" s="42"/>
      <c r="H76" s="44"/>
      <c r="I76" s="44"/>
      <c r="J76" s="49"/>
      <c r="K76" s="50"/>
      <c r="L76" s="52"/>
      <c r="M76" s="18"/>
      <c r="N76" s="18"/>
      <c r="O76" s="18"/>
      <c r="P76" s="18"/>
    </row>
    <row r="77" ht="15.75" customHeight="1">
      <c r="A77" s="10"/>
      <c r="B77" s="53"/>
      <c r="C77" s="11"/>
      <c r="D77" s="42"/>
      <c r="E77" s="42"/>
      <c r="F77" s="44"/>
      <c r="G77" s="42"/>
      <c r="H77" s="44"/>
      <c r="I77" s="44"/>
      <c r="J77" s="49"/>
      <c r="K77" s="50"/>
      <c r="L77" s="52"/>
      <c r="M77" s="18"/>
      <c r="N77" s="18"/>
      <c r="O77" s="18"/>
      <c r="P77" s="18"/>
    </row>
    <row r="78" ht="15.75" hidden="1" customHeight="1">
      <c r="A78" s="10"/>
      <c r="B78" s="53"/>
      <c r="C78" s="24"/>
      <c r="D78" s="42"/>
      <c r="E78" s="42"/>
      <c r="F78" s="44"/>
      <c r="G78" s="42"/>
      <c r="H78" s="44"/>
      <c r="I78" s="44"/>
      <c r="J78" s="49"/>
      <c r="K78" s="50"/>
      <c r="L78" s="52"/>
      <c r="M78" s="18"/>
      <c r="N78" s="18"/>
      <c r="O78" s="18"/>
      <c r="P78" s="18"/>
    </row>
    <row r="79" ht="15.75" hidden="1" customHeight="1">
      <c r="A79" s="10"/>
      <c r="B79" s="53"/>
      <c r="C79" s="24"/>
      <c r="D79" s="42"/>
      <c r="E79" s="42"/>
      <c r="F79" s="44"/>
      <c r="G79" s="42"/>
      <c r="H79" s="44"/>
      <c r="I79" s="44"/>
      <c r="J79" s="49"/>
      <c r="K79" s="50"/>
      <c r="L79" s="51"/>
      <c r="M79" s="18"/>
      <c r="N79" s="18"/>
      <c r="O79" s="18"/>
      <c r="P79" s="18"/>
    </row>
    <row r="80" ht="15.75" customHeight="1">
      <c r="A80" s="10"/>
      <c r="B80" s="53"/>
      <c r="C80" s="11"/>
      <c r="D80" s="42"/>
      <c r="E80" s="42"/>
      <c r="F80" s="44"/>
      <c r="G80" s="42"/>
      <c r="H80" s="44"/>
      <c r="I80" s="44"/>
      <c r="J80" s="49"/>
      <c r="K80" s="50"/>
      <c r="L80" s="52"/>
      <c r="M80" s="18"/>
      <c r="N80" s="18"/>
      <c r="O80" s="18"/>
      <c r="P80" s="18"/>
    </row>
    <row r="81" ht="15.75" hidden="1" customHeight="1">
      <c r="A81" s="10"/>
      <c r="B81" s="53"/>
      <c r="C81" s="24"/>
      <c r="D81" s="42"/>
      <c r="E81" s="42"/>
      <c r="F81" s="44"/>
      <c r="G81" s="42"/>
      <c r="H81" s="44"/>
      <c r="I81" s="44"/>
      <c r="J81" s="49"/>
      <c r="K81" s="50"/>
      <c r="L81" s="52"/>
      <c r="M81" s="18"/>
      <c r="N81" s="18"/>
      <c r="O81" s="18"/>
      <c r="P81" s="18"/>
    </row>
    <row r="82" ht="15.75" hidden="1" customHeight="1">
      <c r="A82" s="10"/>
      <c r="B82" s="53"/>
      <c r="C82" s="24"/>
      <c r="D82" s="42"/>
      <c r="E82" s="42"/>
      <c r="F82" s="44"/>
      <c r="G82" s="42"/>
      <c r="H82" s="44"/>
      <c r="I82" s="44"/>
      <c r="J82" s="49"/>
      <c r="K82" s="50"/>
      <c r="L82" s="42"/>
      <c r="M82" s="18"/>
      <c r="N82" s="18"/>
      <c r="O82" s="18"/>
      <c r="P82" s="18"/>
    </row>
    <row r="83" ht="15.75" hidden="1" customHeight="1">
      <c r="A83" s="10"/>
      <c r="B83" s="53"/>
      <c r="C83" s="24"/>
      <c r="D83" s="42"/>
      <c r="E83" s="42"/>
      <c r="F83" s="44"/>
      <c r="G83" s="42"/>
      <c r="H83" s="44"/>
      <c r="I83" s="44"/>
      <c r="J83" s="49"/>
      <c r="K83" s="50"/>
      <c r="L83" s="42"/>
      <c r="M83" s="18"/>
      <c r="N83" s="18"/>
      <c r="O83" s="18"/>
      <c r="P83" s="18"/>
    </row>
    <row r="84" ht="15.75" hidden="1" customHeight="1">
      <c r="A84" s="10"/>
      <c r="B84" s="53"/>
      <c r="C84" s="11"/>
      <c r="D84" s="42"/>
      <c r="E84" s="42"/>
      <c r="F84" s="44"/>
      <c r="G84" s="42"/>
      <c r="H84" s="44"/>
      <c r="I84" s="44"/>
      <c r="J84" s="49"/>
      <c r="K84" s="50"/>
      <c r="L84" s="52"/>
      <c r="M84" s="18"/>
      <c r="N84" s="18"/>
      <c r="O84" s="18"/>
      <c r="P84" s="18"/>
    </row>
    <row r="85" ht="15.75" hidden="1" customHeight="1">
      <c r="A85" s="10"/>
      <c r="B85" s="10"/>
      <c r="C85" s="11"/>
      <c r="D85" s="42"/>
      <c r="E85" s="42"/>
      <c r="F85" s="44"/>
      <c r="G85" s="42"/>
      <c r="H85" s="44"/>
      <c r="I85" s="44"/>
      <c r="J85" s="49"/>
      <c r="K85" s="50"/>
      <c r="L85" s="52"/>
      <c r="M85" s="18"/>
      <c r="N85" s="18"/>
      <c r="O85" s="18"/>
      <c r="P85" s="18"/>
    </row>
    <row r="86" ht="15.75" customHeight="1">
      <c r="A86" s="10"/>
      <c r="B86" s="10"/>
      <c r="C86" s="11"/>
      <c r="D86" s="42"/>
      <c r="E86" s="42"/>
      <c r="F86" s="44"/>
      <c r="G86" s="42"/>
      <c r="H86" s="44"/>
      <c r="I86" s="44"/>
      <c r="J86" s="49"/>
      <c r="K86" s="50"/>
      <c r="L86" s="52"/>
      <c r="M86" s="18"/>
      <c r="N86" s="18"/>
      <c r="O86" s="18"/>
      <c r="P86" s="18"/>
    </row>
    <row r="87" ht="15.75" hidden="1" customHeight="1">
      <c r="A87" s="10"/>
      <c r="B87" s="10"/>
      <c r="C87" s="11"/>
      <c r="D87" s="42"/>
      <c r="E87" s="42"/>
      <c r="F87" s="44"/>
      <c r="G87" s="42"/>
      <c r="H87" s="44"/>
      <c r="I87" s="44"/>
      <c r="J87" s="49"/>
      <c r="K87" s="50"/>
      <c r="L87" s="51"/>
      <c r="M87" s="18"/>
      <c r="N87" s="18"/>
      <c r="O87" s="18"/>
      <c r="P87" s="18"/>
    </row>
    <row r="88" ht="15.75" hidden="1" customHeight="1">
      <c r="A88" s="10"/>
      <c r="B88" s="10"/>
      <c r="C88" s="11"/>
      <c r="D88" s="42"/>
      <c r="E88" s="42"/>
      <c r="F88" s="44"/>
      <c r="G88" s="42"/>
      <c r="H88" s="44"/>
      <c r="I88" s="44"/>
      <c r="J88" s="49"/>
      <c r="K88" s="50"/>
      <c r="L88" s="51"/>
      <c r="M88" s="18"/>
      <c r="N88" s="18"/>
      <c r="O88" s="18"/>
      <c r="P88" s="18"/>
    </row>
    <row r="89" ht="15.75" customHeight="1">
      <c r="A89" s="10"/>
      <c r="B89" s="10"/>
      <c r="C89" s="11"/>
      <c r="D89" s="42"/>
      <c r="E89" s="42"/>
      <c r="F89" s="44"/>
      <c r="G89" s="42"/>
      <c r="H89" s="44"/>
      <c r="I89" s="44"/>
      <c r="J89" s="49"/>
      <c r="K89" s="50"/>
      <c r="L89" s="52"/>
      <c r="M89" s="18"/>
      <c r="N89" s="18"/>
      <c r="O89" s="18"/>
      <c r="P89" s="18"/>
    </row>
    <row r="90" ht="15.75" customHeight="1">
      <c r="A90" s="10"/>
      <c r="B90" s="10"/>
      <c r="C90" s="11"/>
      <c r="D90" s="42"/>
      <c r="E90" s="42"/>
      <c r="F90" s="44"/>
      <c r="G90" s="42"/>
      <c r="H90" s="44"/>
      <c r="I90" s="44"/>
      <c r="J90" s="49"/>
      <c r="K90" s="50"/>
      <c r="L90" s="52"/>
      <c r="M90" s="18"/>
      <c r="N90" s="18"/>
      <c r="O90" s="18"/>
      <c r="P90" s="18"/>
    </row>
    <row r="91" ht="15.75" customHeight="1">
      <c r="A91" s="10"/>
      <c r="B91" s="10"/>
      <c r="C91" s="11"/>
      <c r="D91" s="42"/>
      <c r="E91" s="42"/>
      <c r="F91" s="44"/>
      <c r="G91" s="42"/>
      <c r="H91" s="44"/>
      <c r="I91" s="44"/>
      <c r="J91" s="49"/>
      <c r="K91" s="50"/>
      <c r="L91" s="52"/>
      <c r="M91" s="18"/>
      <c r="N91" s="18"/>
      <c r="O91" s="18"/>
      <c r="P91" s="18"/>
    </row>
    <row r="92" ht="15.75" customHeight="1">
      <c r="A92" s="10"/>
      <c r="B92" s="10"/>
      <c r="C92" s="11"/>
      <c r="D92" s="42"/>
      <c r="E92" s="42"/>
      <c r="F92" s="44"/>
      <c r="G92" s="42"/>
      <c r="H92" s="44"/>
      <c r="I92" s="44"/>
      <c r="J92" s="49"/>
      <c r="K92" s="50"/>
      <c r="L92" s="52"/>
      <c r="M92" s="18"/>
      <c r="N92" s="18"/>
      <c r="O92" s="18"/>
      <c r="P92" s="18"/>
    </row>
    <row r="93" ht="15.75" customHeight="1">
      <c r="A93" s="10"/>
      <c r="B93" s="10"/>
      <c r="C93" s="11"/>
      <c r="D93" s="42"/>
      <c r="E93" s="42"/>
      <c r="F93" s="44"/>
      <c r="G93" s="42"/>
      <c r="H93" s="44"/>
      <c r="I93" s="44"/>
      <c r="J93" s="49"/>
      <c r="K93" s="50"/>
      <c r="L93" s="52"/>
      <c r="M93" s="18"/>
      <c r="N93" s="18"/>
      <c r="O93" s="18"/>
      <c r="P93" s="18"/>
    </row>
    <row r="94" ht="15.75" customHeight="1">
      <c r="A94" s="10"/>
      <c r="B94" s="10"/>
      <c r="C94" s="11"/>
      <c r="D94" s="42"/>
      <c r="E94" s="42"/>
      <c r="F94" s="44"/>
      <c r="G94" s="42"/>
      <c r="H94" s="44"/>
      <c r="I94" s="44"/>
      <c r="J94" s="49"/>
      <c r="K94" s="50"/>
      <c r="L94" s="52"/>
      <c r="M94" s="18"/>
      <c r="N94" s="18"/>
      <c r="O94" s="18"/>
      <c r="P94" s="18"/>
    </row>
    <row r="95" ht="15.75" customHeight="1">
      <c r="A95" s="10"/>
      <c r="B95" s="10"/>
      <c r="C95" s="11"/>
      <c r="D95" s="42"/>
      <c r="E95" s="42"/>
      <c r="F95" s="44"/>
      <c r="G95" s="42"/>
      <c r="H95" s="44"/>
      <c r="I95" s="44"/>
      <c r="J95" s="49"/>
      <c r="K95" s="50"/>
      <c r="L95" s="52"/>
      <c r="M95" s="18"/>
      <c r="N95" s="18"/>
      <c r="O95" s="18"/>
      <c r="P95" s="18"/>
    </row>
    <row r="96" ht="15.75" customHeight="1">
      <c r="A96" s="10"/>
      <c r="B96" s="10"/>
      <c r="C96" s="11"/>
      <c r="D96" s="42"/>
      <c r="E96" s="42"/>
      <c r="F96" s="44"/>
      <c r="G96" s="42"/>
      <c r="H96" s="44"/>
      <c r="I96" s="44"/>
      <c r="J96" s="49"/>
      <c r="K96" s="50"/>
      <c r="L96" s="52"/>
      <c r="M96" s="18"/>
      <c r="N96" s="18"/>
      <c r="O96" s="18"/>
      <c r="P96" s="18"/>
    </row>
    <row r="97" ht="15.75" customHeight="1">
      <c r="A97" s="10"/>
      <c r="B97" s="10"/>
      <c r="C97" s="11"/>
      <c r="D97" s="42"/>
      <c r="E97" s="42"/>
      <c r="F97" s="44"/>
      <c r="G97" s="42"/>
      <c r="H97" s="44"/>
      <c r="I97" s="44"/>
      <c r="J97" s="49"/>
      <c r="K97" s="50"/>
      <c r="L97" s="52"/>
      <c r="M97" s="18"/>
      <c r="N97" s="18"/>
      <c r="O97" s="18"/>
      <c r="P97" s="18"/>
    </row>
    <row r="98" ht="15.75" customHeight="1">
      <c r="A98" s="10"/>
      <c r="B98" s="10"/>
      <c r="C98" s="11"/>
      <c r="D98" s="42"/>
      <c r="E98" s="42"/>
      <c r="F98" s="44"/>
      <c r="G98" s="42"/>
      <c r="H98" s="44"/>
      <c r="I98" s="44"/>
      <c r="J98" s="49"/>
      <c r="K98" s="50"/>
      <c r="L98" s="52"/>
      <c r="M98" s="18"/>
      <c r="N98" s="18"/>
      <c r="O98" s="18"/>
      <c r="P98" s="18"/>
    </row>
    <row r="99" ht="15.75" customHeight="1">
      <c r="A99" s="10"/>
      <c r="B99" s="10"/>
      <c r="C99" s="11"/>
      <c r="D99" s="42"/>
      <c r="E99" s="42"/>
      <c r="F99" s="44"/>
      <c r="G99" s="42"/>
      <c r="H99" s="44"/>
      <c r="I99" s="44"/>
      <c r="J99" s="49"/>
      <c r="K99" s="50"/>
      <c r="L99" s="52"/>
      <c r="M99" s="18"/>
      <c r="N99" s="18"/>
      <c r="O99" s="18"/>
      <c r="P99" s="18"/>
    </row>
    <row r="100" ht="15.75" customHeight="1">
      <c r="A100" s="10"/>
      <c r="B100" s="10"/>
      <c r="C100" s="11"/>
      <c r="D100" s="42"/>
      <c r="E100" s="42"/>
      <c r="F100" s="44"/>
      <c r="G100" s="42"/>
      <c r="H100" s="44"/>
      <c r="I100" s="44"/>
      <c r="J100" s="49"/>
      <c r="K100" s="50"/>
      <c r="L100" s="52"/>
      <c r="M100" s="18"/>
      <c r="N100" s="18"/>
      <c r="O100" s="18"/>
      <c r="P100" s="18"/>
    </row>
    <row r="101" ht="15.75" customHeight="1">
      <c r="A101" s="10"/>
      <c r="B101" s="10"/>
      <c r="C101" s="11"/>
      <c r="D101" s="42"/>
      <c r="E101" s="42"/>
      <c r="F101" s="44"/>
      <c r="G101" s="42"/>
      <c r="H101" s="44"/>
      <c r="I101" s="44"/>
      <c r="J101" s="49"/>
      <c r="K101" s="50"/>
      <c r="L101" s="52"/>
      <c r="M101" s="18"/>
      <c r="N101" s="18"/>
      <c r="O101" s="18"/>
      <c r="P101" s="18"/>
    </row>
    <row r="102" ht="15.75" customHeight="1">
      <c r="A102" s="10"/>
      <c r="B102" s="10"/>
      <c r="C102" s="11"/>
      <c r="D102" s="42"/>
      <c r="E102" s="42"/>
      <c r="F102" s="44"/>
      <c r="G102" s="42"/>
      <c r="H102" s="44"/>
      <c r="I102" s="44"/>
      <c r="J102" s="49"/>
      <c r="K102" s="50"/>
      <c r="L102" s="52"/>
      <c r="M102" s="18"/>
      <c r="N102" s="18"/>
      <c r="O102" s="18"/>
      <c r="P102" s="18"/>
    </row>
    <row r="103" ht="15.75" customHeight="1">
      <c r="A103" s="10"/>
      <c r="B103" s="10"/>
      <c r="C103" s="11"/>
      <c r="D103" s="42"/>
      <c r="E103" s="42"/>
      <c r="F103" s="44"/>
      <c r="G103" s="42"/>
      <c r="H103" s="44"/>
      <c r="I103" s="44"/>
      <c r="J103" s="49"/>
      <c r="K103" s="50"/>
      <c r="L103" s="52"/>
      <c r="M103" s="18"/>
      <c r="N103" s="18"/>
      <c r="O103" s="18"/>
      <c r="P103" s="18"/>
    </row>
    <row r="104" ht="15.75" customHeight="1">
      <c r="A104" s="10"/>
      <c r="B104" s="10"/>
      <c r="C104" s="11"/>
      <c r="D104" s="42"/>
      <c r="E104" s="42"/>
      <c r="F104" s="44"/>
      <c r="G104" s="42"/>
      <c r="H104" s="44"/>
      <c r="I104" s="44"/>
      <c r="J104" s="49"/>
      <c r="K104" s="50"/>
      <c r="L104" s="52"/>
      <c r="M104" s="18"/>
      <c r="N104" s="18"/>
      <c r="O104" s="18"/>
      <c r="P104" s="18"/>
    </row>
    <row r="105" ht="15.75" customHeight="1">
      <c r="A105" s="10"/>
      <c r="B105" s="10"/>
      <c r="C105" s="11"/>
      <c r="D105" s="42"/>
      <c r="E105" s="42"/>
      <c r="F105" s="44"/>
      <c r="G105" s="42"/>
      <c r="H105" s="44"/>
      <c r="I105" s="44"/>
      <c r="J105" s="49"/>
      <c r="K105" s="50"/>
      <c r="L105" s="52"/>
      <c r="M105" s="18"/>
      <c r="N105" s="18"/>
      <c r="O105" s="18"/>
      <c r="P105" s="18"/>
    </row>
    <row r="106" ht="15.75" customHeight="1">
      <c r="A106" s="10"/>
      <c r="B106" s="10"/>
      <c r="C106" s="11"/>
      <c r="D106" s="42"/>
      <c r="E106" s="42"/>
      <c r="F106" s="44"/>
      <c r="G106" s="42"/>
      <c r="H106" s="44"/>
      <c r="I106" s="44"/>
      <c r="J106" s="49"/>
      <c r="K106" s="50"/>
      <c r="L106" s="52"/>
      <c r="M106" s="18"/>
      <c r="N106" s="18"/>
      <c r="O106" s="18"/>
      <c r="P106" s="18"/>
    </row>
    <row r="107" ht="15.75" customHeight="1">
      <c r="A107" s="10"/>
      <c r="B107" s="10"/>
      <c r="C107" s="11"/>
      <c r="D107" s="42"/>
      <c r="E107" s="42"/>
      <c r="F107" s="44"/>
      <c r="G107" s="42"/>
      <c r="H107" s="44"/>
      <c r="I107" s="44"/>
      <c r="J107" s="49"/>
      <c r="K107" s="50"/>
      <c r="L107" s="52"/>
      <c r="M107" s="18"/>
      <c r="N107" s="18"/>
      <c r="O107" s="18"/>
      <c r="P107" s="18"/>
    </row>
    <row r="108" ht="15.75" customHeight="1">
      <c r="A108" s="10"/>
      <c r="B108" s="10"/>
      <c r="C108" s="11"/>
      <c r="D108" s="42"/>
      <c r="E108" s="42"/>
      <c r="F108" s="44"/>
      <c r="G108" s="42"/>
      <c r="H108" s="44"/>
      <c r="I108" s="44"/>
      <c r="J108" s="49"/>
      <c r="K108" s="50"/>
      <c r="L108" s="52"/>
      <c r="M108" s="18"/>
      <c r="N108" s="18"/>
      <c r="O108" s="18"/>
      <c r="P108" s="18"/>
    </row>
    <row r="109" ht="15.75" customHeight="1">
      <c r="A109" s="10"/>
      <c r="B109" s="10"/>
      <c r="C109" s="11"/>
      <c r="D109" s="42"/>
      <c r="E109" s="42"/>
      <c r="F109" s="44"/>
      <c r="G109" s="42"/>
      <c r="H109" s="44"/>
      <c r="I109" s="44"/>
      <c r="J109" s="49"/>
      <c r="K109" s="50"/>
      <c r="L109" s="52"/>
      <c r="M109" s="18"/>
      <c r="N109" s="18"/>
      <c r="O109" s="18"/>
      <c r="P109" s="18"/>
    </row>
    <row r="110" ht="15.75" customHeight="1">
      <c r="A110" s="10"/>
      <c r="B110" s="10"/>
      <c r="C110" s="11"/>
      <c r="D110" s="42"/>
      <c r="E110" s="42"/>
      <c r="F110" s="44"/>
      <c r="G110" s="42"/>
      <c r="H110" s="44"/>
      <c r="I110" s="44"/>
      <c r="J110" s="49"/>
      <c r="K110" s="50"/>
      <c r="L110" s="52"/>
      <c r="M110" s="18"/>
      <c r="N110" s="18"/>
      <c r="O110" s="18"/>
      <c r="P110" s="18"/>
    </row>
    <row r="111" ht="15.75" customHeight="1">
      <c r="A111" s="10"/>
      <c r="B111" s="10"/>
      <c r="C111" s="11"/>
      <c r="D111" s="42"/>
      <c r="E111" s="42"/>
      <c r="F111" s="44"/>
      <c r="G111" s="42"/>
      <c r="H111" s="44"/>
      <c r="I111" s="44"/>
      <c r="J111" s="49"/>
      <c r="K111" s="50"/>
      <c r="L111" s="52"/>
      <c r="M111" s="18"/>
      <c r="N111" s="18"/>
      <c r="O111" s="18"/>
      <c r="P111" s="18"/>
    </row>
    <row r="112" ht="15.75" hidden="1" customHeight="1">
      <c r="A112" s="10"/>
      <c r="B112" s="10"/>
      <c r="C112" s="11"/>
      <c r="D112" s="42"/>
      <c r="E112" s="42"/>
      <c r="F112" s="44"/>
      <c r="G112" s="42"/>
      <c r="H112" s="44"/>
      <c r="I112" s="44"/>
      <c r="J112" s="49"/>
      <c r="K112" s="50"/>
      <c r="L112" s="52"/>
      <c r="M112" s="18"/>
      <c r="N112" s="18"/>
      <c r="O112" s="18"/>
      <c r="P112" s="18"/>
    </row>
    <row r="113" ht="15.75" hidden="1" customHeight="1">
      <c r="A113" s="10"/>
      <c r="B113" s="10"/>
      <c r="C113" s="11"/>
      <c r="D113" s="42"/>
      <c r="E113" s="42"/>
      <c r="F113" s="44"/>
      <c r="G113" s="42"/>
      <c r="H113" s="44"/>
      <c r="I113" s="44"/>
      <c r="J113" s="49"/>
      <c r="K113" s="50"/>
      <c r="L113" s="42"/>
      <c r="M113" s="18"/>
      <c r="N113" s="18"/>
      <c r="O113" s="18"/>
      <c r="P113" s="18"/>
    </row>
    <row r="114" ht="15.75" hidden="1" customHeight="1">
      <c r="A114" s="10"/>
      <c r="B114" s="10"/>
      <c r="C114" s="11"/>
      <c r="D114" s="42"/>
      <c r="E114" s="42"/>
      <c r="F114" s="44"/>
      <c r="G114" s="42"/>
      <c r="H114" s="44"/>
      <c r="I114" s="44"/>
      <c r="J114" s="49"/>
      <c r="K114" s="50"/>
      <c r="L114" s="51"/>
      <c r="M114" s="18"/>
      <c r="N114" s="18"/>
      <c r="O114" s="18"/>
      <c r="P114" s="18"/>
    </row>
    <row r="115" ht="15.75" hidden="1" customHeight="1">
      <c r="A115" s="10"/>
      <c r="B115" s="10"/>
      <c r="C115" s="11"/>
      <c r="D115" s="42"/>
      <c r="E115" s="42"/>
      <c r="F115" s="44"/>
      <c r="G115" s="42"/>
      <c r="H115" s="44"/>
      <c r="I115" s="44"/>
      <c r="J115" s="49"/>
      <c r="K115" s="50"/>
      <c r="L115" s="52"/>
      <c r="M115" s="18"/>
      <c r="N115" s="18"/>
      <c r="O115" s="18"/>
      <c r="P115" s="18"/>
    </row>
    <row r="116" ht="15.75" hidden="1" customHeight="1">
      <c r="A116" s="10"/>
      <c r="B116" s="10"/>
      <c r="C116" s="11"/>
      <c r="D116" s="42"/>
      <c r="E116" s="42"/>
      <c r="F116" s="44"/>
      <c r="G116" s="42"/>
      <c r="H116" s="44"/>
      <c r="I116" s="44"/>
      <c r="J116" s="49"/>
      <c r="K116" s="50"/>
      <c r="L116" s="52"/>
      <c r="M116" s="18"/>
      <c r="N116" s="18"/>
      <c r="O116" s="18"/>
      <c r="P116" s="18"/>
    </row>
    <row r="117" ht="15.75" customHeight="1">
      <c r="A117" s="10"/>
      <c r="B117" s="10"/>
      <c r="C117" s="11"/>
      <c r="D117" s="42"/>
      <c r="E117" s="42"/>
      <c r="F117" s="44"/>
      <c r="G117" s="42"/>
      <c r="H117" s="44"/>
      <c r="I117" s="44"/>
      <c r="J117" s="49"/>
      <c r="K117" s="50"/>
      <c r="L117" s="42"/>
      <c r="M117" s="18"/>
      <c r="N117" s="18"/>
      <c r="O117" s="18"/>
      <c r="P117" s="18"/>
    </row>
    <row r="118" ht="15.75" customHeight="1">
      <c r="A118" s="10"/>
      <c r="B118" s="10"/>
      <c r="C118" s="11"/>
      <c r="D118" s="42"/>
      <c r="E118" s="42"/>
      <c r="F118" s="44"/>
      <c r="G118" s="42"/>
      <c r="H118" s="44"/>
      <c r="I118" s="44"/>
      <c r="J118" s="49"/>
      <c r="K118" s="50"/>
      <c r="L118" s="42"/>
      <c r="M118" s="18"/>
      <c r="N118" s="18"/>
      <c r="O118" s="18"/>
      <c r="P118" s="18"/>
    </row>
    <row r="119" ht="15.75" customHeight="1">
      <c r="A119" s="10"/>
      <c r="B119" s="10"/>
      <c r="C119" s="24"/>
      <c r="D119" s="46"/>
      <c r="E119" s="46"/>
      <c r="F119" s="46"/>
      <c r="G119" s="46"/>
      <c r="H119" s="46"/>
      <c r="I119" s="46"/>
      <c r="J119" s="46"/>
      <c r="K119" s="46"/>
      <c r="L119" s="42"/>
      <c r="M119" s="18"/>
      <c r="N119" s="18"/>
      <c r="O119" s="18"/>
      <c r="P119" s="18"/>
    </row>
    <row r="120" ht="15.75" customHeight="1">
      <c r="A120" s="10"/>
      <c r="B120" s="10"/>
      <c r="C120" s="24"/>
      <c r="D120" s="42"/>
      <c r="E120" s="43"/>
      <c r="F120" s="44"/>
      <c r="G120" s="42"/>
      <c r="H120" s="44"/>
      <c r="I120" s="44"/>
      <c r="J120" s="54"/>
      <c r="K120" s="55"/>
      <c r="L120" s="56"/>
      <c r="M120" s="18"/>
      <c r="N120" s="18"/>
      <c r="O120" s="18"/>
      <c r="P120" s="18"/>
    </row>
    <row r="121" ht="15.75" customHeight="1">
      <c r="A121" s="10"/>
      <c r="B121" s="10"/>
      <c r="C121" s="24"/>
      <c r="D121" s="42"/>
      <c r="E121" s="43"/>
      <c r="F121" s="44"/>
      <c r="G121" s="43"/>
      <c r="H121" s="44"/>
      <c r="I121" s="44"/>
      <c r="J121" s="45"/>
      <c r="K121" s="46"/>
      <c r="L121" s="42"/>
      <c r="M121" s="18"/>
      <c r="N121" s="18"/>
      <c r="O121" s="18"/>
      <c r="P121" s="18"/>
    </row>
    <row r="122" ht="15.75" customHeight="1">
      <c r="A122" s="10"/>
      <c r="B122" s="10"/>
      <c r="C122" s="24"/>
      <c r="D122" s="42"/>
      <c r="E122" s="43"/>
      <c r="F122" s="44"/>
      <c r="G122" s="42"/>
      <c r="H122" s="44"/>
      <c r="I122" s="44"/>
      <c r="J122" s="47"/>
      <c r="K122" s="42"/>
      <c r="L122" s="42"/>
      <c r="M122" s="18"/>
      <c r="N122" s="18"/>
      <c r="O122" s="18"/>
      <c r="P122" s="18"/>
    </row>
    <row r="123" ht="15.75" customHeight="1">
      <c r="A123" s="10"/>
      <c r="B123" s="10"/>
      <c r="C123" s="24"/>
      <c r="D123" s="42"/>
      <c r="E123" s="43"/>
      <c r="F123" s="44"/>
      <c r="G123" s="43"/>
      <c r="H123" s="44"/>
      <c r="I123" s="44"/>
      <c r="J123" s="45"/>
      <c r="K123" s="42"/>
      <c r="L123" s="42"/>
      <c r="M123" s="18"/>
      <c r="N123" s="18"/>
      <c r="O123" s="18"/>
      <c r="P123" s="18"/>
    </row>
    <row r="124" ht="15.75" customHeight="1">
      <c r="A124" s="10"/>
      <c r="B124" s="10"/>
      <c r="C124" s="24"/>
      <c r="D124" s="42"/>
      <c r="E124" s="43"/>
      <c r="F124" s="44"/>
      <c r="G124" s="42"/>
      <c r="H124" s="44"/>
      <c r="I124" s="44"/>
      <c r="J124" s="47"/>
      <c r="K124" s="42"/>
      <c r="L124" s="42"/>
      <c r="M124" s="18"/>
      <c r="N124" s="18"/>
      <c r="O124" s="18"/>
      <c r="P124" s="18"/>
    </row>
    <row r="125" ht="15.75" customHeight="1">
      <c r="A125" s="10"/>
      <c r="B125" s="10"/>
      <c r="C125" s="24"/>
      <c r="D125" s="42"/>
      <c r="E125" s="43"/>
      <c r="F125" s="44"/>
      <c r="G125" s="43"/>
      <c r="H125" s="44"/>
      <c r="I125" s="44"/>
      <c r="J125" s="45"/>
      <c r="K125" s="42"/>
      <c r="L125" s="42"/>
      <c r="M125" s="18"/>
      <c r="N125" s="18"/>
      <c r="O125" s="18"/>
      <c r="P125" s="18"/>
    </row>
    <row r="126" ht="15.75" customHeight="1">
      <c r="A126" s="10"/>
      <c r="B126" s="10"/>
      <c r="C126" s="24"/>
      <c r="D126" s="42"/>
      <c r="E126" s="43"/>
      <c r="F126" s="44"/>
      <c r="G126" s="42"/>
      <c r="H126" s="44"/>
      <c r="I126" s="44"/>
      <c r="J126" s="47"/>
      <c r="K126" s="42"/>
      <c r="L126" s="42"/>
      <c r="M126" s="18"/>
      <c r="N126" s="18"/>
      <c r="O126" s="18"/>
      <c r="P126" s="18"/>
    </row>
    <row r="127" ht="15.75" customHeight="1">
      <c r="A127" s="10"/>
      <c r="B127" s="10"/>
      <c r="C127" s="24"/>
      <c r="D127" s="42"/>
      <c r="E127" s="43"/>
      <c r="F127" s="44"/>
      <c r="G127" s="43"/>
      <c r="H127" s="44"/>
      <c r="I127" s="44"/>
      <c r="J127" s="45"/>
      <c r="K127" s="42"/>
      <c r="L127" s="42"/>
      <c r="M127" s="18"/>
      <c r="N127" s="18"/>
      <c r="O127" s="18"/>
      <c r="P127" s="18"/>
    </row>
    <row r="128" ht="15.75" customHeight="1">
      <c r="A128" s="10"/>
      <c r="B128" s="10"/>
      <c r="C128" s="24"/>
      <c r="D128" s="42"/>
      <c r="E128" s="43"/>
      <c r="F128" s="44"/>
      <c r="G128" s="42"/>
      <c r="H128" s="44"/>
      <c r="I128" s="44"/>
      <c r="J128" s="48"/>
      <c r="K128" s="42"/>
      <c r="L128" s="42"/>
      <c r="M128" s="18"/>
      <c r="N128" s="18"/>
      <c r="O128" s="18"/>
      <c r="P128" s="18"/>
    </row>
    <row r="129" ht="15.75" customHeight="1">
      <c r="A129" s="10"/>
      <c r="B129" s="10"/>
      <c r="C129" s="24"/>
      <c r="D129" s="42"/>
      <c r="E129" s="43"/>
      <c r="F129" s="44"/>
      <c r="G129" s="43"/>
      <c r="H129" s="44"/>
      <c r="I129" s="44"/>
      <c r="J129" s="48"/>
      <c r="K129" s="42"/>
      <c r="L129" s="42"/>
      <c r="M129" s="18"/>
      <c r="N129" s="18"/>
      <c r="O129" s="18"/>
      <c r="P129" s="18"/>
    </row>
    <row r="130" ht="15.75" customHeight="1">
      <c r="A130" s="10"/>
      <c r="B130" s="10"/>
      <c r="C130" s="24"/>
      <c r="D130" s="42"/>
      <c r="E130" s="46"/>
      <c r="F130" s="44"/>
      <c r="G130" s="42"/>
      <c r="H130" s="44"/>
      <c r="I130" s="44"/>
      <c r="J130" s="49"/>
      <c r="K130" s="42"/>
      <c r="L130" s="42"/>
      <c r="M130" s="18"/>
      <c r="N130" s="18"/>
      <c r="O130" s="18"/>
      <c r="P130" s="18"/>
    </row>
    <row r="131" ht="15.75" customHeight="1">
      <c r="A131" s="10"/>
      <c r="B131" s="10"/>
      <c r="C131" s="24"/>
      <c r="D131" s="42"/>
      <c r="E131" s="46"/>
      <c r="F131" s="44"/>
      <c r="G131" s="42"/>
      <c r="H131" s="44"/>
      <c r="I131" s="44"/>
      <c r="J131" s="49"/>
      <c r="K131" s="42"/>
      <c r="L131" s="52"/>
      <c r="M131" s="18"/>
      <c r="N131" s="18"/>
      <c r="O131" s="18"/>
      <c r="P131" s="18"/>
    </row>
    <row r="132" ht="15.75" customHeight="1">
      <c r="A132" s="10"/>
      <c r="B132" s="10"/>
      <c r="C132" s="24"/>
      <c r="D132" s="42"/>
      <c r="E132" s="46"/>
      <c r="F132" s="44"/>
      <c r="G132" s="42"/>
      <c r="H132" s="44"/>
      <c r="I132" s="44"/>
      <c r="J132" s="49"/>
      <c r="K132" s="42"/>
      <c r="L132" s="52"/>
      <c r="M132" s="18"/>
      <c r="N132" s="18"/>
      <c r="O132" s="18"/>
      <c r="P132" s="18"/>
    </row>
    <row r="133" ht="15.75" customHeight="1">
      <c r="A133" s="10"/>
      <c r="B133" s="10"/>
      <c r="C133" s="24"/>
      <c r="D133" s="42"/>
      <c r="E133" s="46"/>
      <c r="F133" s="44"/>
      <c r="G133" s="42"/>
      <c r="H133" s="44"/>
      <c r="I133" s="44"/>
      <c r="J133" s="49"/>
      <c r="K133" s="42"/>
      <c r="L133" s="42"/>
      <c r="M133" s="18"/>
      <c r="N133" s="18"/>
      <c r="O133" s="18"/>
      <c r="P133" s="18"/>
    </row>
    <row r="134" ht="15.75" customHeight="1">
      <c r="A134" s="10"/>
      <c r="B134" s="10"/>
      <c r="C134" s="24"/>
      <c r="D134" s="42"/>
      <c r="E134" s="46"/>
      <c r="F134" s="44"/>
      <c r="G134" s="42"/>
      <c r="H134" s="44"/>
      <c r="I134" s="44"/>
      <c r="J134" s="49"/>
      <c r="K134" s="42"/>
      <c r="L134" s="42"/>
      <c r="M134" s="18"/>
      <c r="N134" s="18"/>
      <c r="O134" s="18"/>
      <c r="P134" s="18"/>
    </row>
    <row r="135" ht="15.75" customHeight="1">
      <c r="A135" s="10"/>
      <c r="B135" s="10"/>
      <c r="C135" s="24"/>
      <c r="D135" s="42"/>
      <c r="E135" s="46"/>
      <c r="F135" s="44"/>
      <c r="G135" s="42"/>
      <c r="H135" s="44"/>
      <c r="I135" s="44"/>
      <c r="J135" s="49"/>
      <c r="K135" s="42"/>
      <c r="L135" s="42"/>
      <c r="M135" s="18"/>
      <c r="N135" s="18"/>
      <c r="O135" s="18"/>
      <c r="P135" s="18"/>
    </row>
    <row r="136" ht="15.75" customHeight="1">
      <c r="A136" s="10"/>
      <c r="B136" s="10"/>
      <c r="C136" s="24"/>
      <c r="D136" s="42"/>
      <c r="E136" s="46"/>
      <c r="F136" s="44"/>
      <c r="G136" s="42"/>
      <c r="H136" s="44"/>
      <c r="I136" s="44"/>
      <c r="J136" s="49"/>
      <c r="K136" s="42"/>
      <c r="L136" s="42"/>
      <c r="M136" s="18"/>
      <c r="N136" s="18"/>
      <c r="O136" s="18"/>
      <c r="P136" s="18"/>
    </row>
    <row r="137" ht="15.75" customHeight="1">
      <c r="A137" s="10"/>
      <c r="B137" s="10"/>
      <c r="C137" s="24"/>
      <c r="D137" s="42"/>
      <c r="E137" s="46"/>
      <c r="F137" s="44"/>
      <c r="G137" s="42"/>
      <c r="H137" s="44"/>
      <c r="I137" s="44"/>
      <c r="J137" s="49"/>
      <c r="K137" s="42"/>
      <c r="L137" s="42"/>
      <c r="M137" s="18"/>
      <c r="N137" s="18"/>
      <c r="O137" s="18"/>
      <c r="P137" s="18"/>
    </row>
    <row r="138" ht="15.75" customHeight="1">
      <c r="A138" s="10"/>
      <c r="B138" s="10"/>
      <c r="C138" s="24"/>
      <c r="D138" s="42"/>
      <c r="E138" s="46"/>
      <c r="F138" s="44"/>
      <c r="G138" s="42"/>
      <c r="H138" s="44"/>
      <c r="I138" s="44"/>
      <c r="J138" s="49"/>
      <c r="K138" s="42"/>
      <c r="L138" s="42"/>
      <c r="M138" s="18"/>
      <c r="N138" s="18"/>
      <c r="O138" s="18"/>
      <c r="P138" s="18"/>
    </row>
    <row r="139" ht="15.75" customHeight="1">
      <c r="A139" s="10"/>
      <c r="B139" s="10"/>
      <c r="C139" s="24"/>
      <c r="D139" s="42"/>
      <c r="E139" s="46"/>
      <c r="F139" s="44"/>
      <c r="G139" s="42"/>
      <c r="H139" s="44"/>
      <c r="I139" s="44"/>
      <c r="J139" s="49"/>
      <c r="K139" s="42"/>
      <c r="L139" s="42"/>
      <c r="M139" s="18"/>
      <c r="N139" s="18"/>
      <c r="O139" s="18"/>
      <c r="P139" s="18"/>
    </row>
    <row r="140" ht="15.75" customHeight="1">
      <c r="A140" s="10"/>
      <c r="B140" s="10"/>
      <c r="C140" s="24"/>
      <c r="D140" s="42"/>
      <c r="E140" s="46"/>
      <c r="F140" s="44"/>
      <c r="G140" s="42"/>
      <c r="H140" s="44"/>
      <c r="I140" s="44"/>
      <c r="J140" s="49"/>
      <c r="K140" s="42"/>
      <c r="L140" s="42"/>
      <c r="M140" s="18"/>
      <c r="N140" s="18"/>
      <c r="O140" s="18"/>
      <c r="P140" s="18"/>
    </row>
    <row r="141" ht="15.75" customHeight="1">
      <c r="A141" s="10"/>
      <c r="B141" s="10"/>
      <c r="C141" s="24"/>
      <c r="D141" s="42"/>
      <c r="E141" s="46"/>
      <c r="F141" s="44"/>
      <c r="G141" s="42"/>
      <c r="H141" s="44"/>
      <c r="I141" s="44"/>
      <c r="J141" s="49"/>
      <c r="K141" s="42"/>
      <c r="L141" s="42"/>
      <c r="M141" s="18"/>
      <c r="N141" s="18"/>
      <c r="O141" s="18"/>
      <c r="P141" s="18"/>
    </row>
    <row r="142" ht="15.75" customHeight="1">
      <c r="A142" s="10"/>
      <c r="B142" s="10"/>
      <c r="C142" s="24"/>
      <c r="D142" s="42"/>
      <c r="E142" s="46"/>
      <c r="F142" s="44"/>
      <c r="G142" s="42"/>
      <c r="H142" s="44"/>
      <c r="I142" s="44"/>
      <c r="J142" s="49"/>
      <c r="K142" s="42"/>
      <c r="L142" s="42"/>
      <c r="M142" s="18"/>
      <c r="N142" s="18"/>
      <c r="O142" s="18"/>
      <c r="P142" s="18"/>
    </row>
    <row r="143" ht="15.75" customHeight="1">
      <c r="A143" s="10"/>
      <c r="B143" s="10"/>
      <c r="C143" s="24"/>
      <c r="D143" s="42"/>
      <c r="E143" s="42"/>
      <c r="F143" s="44"/>
      <c r="G143" s="42"/>
      <c r="H143" s="44"/>
      <c r="I143" s="44"/>
      <c r="J143" s="49"/>
      <c r="K143" s="42"/>
      <c r="L143" s="42"/>
      <c r="M143" s="18"/>
      <c r="N143" s="18"/>
      <c r="O143" s="18"/>
      <c r="P143" s="18"/>
    </row>
    <row r="144" ht="15.75" customHeight="1">
      <c r="A144" s="10"/>
      <c r="B144" s="10"/>
      <c r="C144" s="24"/>
      <c r="D144" s="42"/>
      <c r="E144" s="42"/>
      <c r="F144" s="44"/>
      <c r="G144" s="42"/>
      <c r="H144" s="44"/>
      <c r="I144" s="44"/>
      <c r="J144" s="49"/>
      <c r="K144" s="42"/>
      <c r="L144" s="42"/>
      <c r="M144" s="18"/>
      <c r="N144" s="18"/>
      <c r="O144" s="18"/>
      <c r="P144" s="18"/>
    </row>
    <row r="145" ht="15.75" customHeight="1">
      <c r="A145" s="10"/>
      <c r="B145" s="10"/>
      <c r="C145" s="24"/>
      <c r="D145" s="42"/>
      <c r="E145" s="42"/>
      <c r="F145" s="44"/>
      <c r="G145" s="42"/>
      <c r="H145" s="44"/>
      <c r="I145" s="44"/>
      <c r="J145" s="49"/>
      <c r="K145" s="42"/>
      <c r="L145" s="42"/>
      <c r="M145" s="18"/>
      <c r="N145" s="18"/>
      <c r="O145" s="18"/>
      <c r="P145" s="18"/>
    </row>
    <row r="146" ht="15.75" customHeight="1">
      <c r="A146" s="10"/>
      <c r="B146" s="10"/>
      <c r="C146" s="24"/>
      <c r="D146" s="42"/>
      <c r="E146" s="42"/>
      <c r="F146" s="44"/>
      <c r="G146" s="42"/>
      <c r="H146" s="44"/>
      <c r="I146" s="44"/>
      <c r="J146" s="49"/>
      <c r="K146" s="42"/>
      <c r="L146" s="42"/>
      <c r="M146" s="18"/>
      <c r="N146" s="18"/>
      <c r="O146" s="18"/>
      <c r="P146" s="18"/>
    </row>
    <row r="147" ht="15.75" customHeight="1">
      <c r="A147" s="10"/>
      <c r="B147" s="10"/>
      <c r="C147" s="24"/>
      <c r="D147" s="42"/>
      <c r="E147" s="42"/>
      <c r="F147" s="44"/>
      <c r="G147" s="42"/>
      <c r="H147" s="44"/>
      <c r="I147" s="44"/>
      <c r="J147" s="49"/>
      <c r="K147" s="42"/>
      <c r="L147" s="42"/>
      <c r="M147" s="18"/>
      <c r="N147" s="18"/>
      <c r="O147" s="18"/>
      <c r="P147" s="18"/>
    </row>
    <row r="148" ht="15.75" customHeight="1">
      <c r="A148" s="10"/>
      <c r="B148" s="10"/>
      <c r="C148" s="24"/>
      <c r="D148" s="42"/>
      <c r="E148" s="42"/>
      <c r="F148" s="44"/>
      <c r="G148" s="42"/>
      <c r="H148" s="44"/>
      <c r="I148" s="44"/>
      <c r="J148" s="49"/>
      <c r="K148" s="42"/>
      <c r="L148" s="42"/>
      <c r="M148" s="18"/>
      <c r="N148" s="18"/>
      <c r="O148" s="18"/>
      <c r="P148" s="18"/>
    </row>
    <row r="149" ht="15.75" customHeight="1">
      <c r="A149" s="10"/>
      <c r="B149" s="10"/>
      <c r="C149" s="24"/>
      <c r="D149" s="42"/>
      <c r="E149" s="42"/>
      <c r="F149" s="44"/>
      <c r="G149" s="42"/>
      <c r="H149" s="44"/>
      <c r="I149" s="44"/>
      <c r="J149" s="49"/>
      <c r="K149" s="42"/>
      <c r="L149" s="42"/>
      <c r="M149" s="18"/>
      <c r="N149" s="18"/>
      <c r="O149" s="18"/>
      <c r="P149" s="18"/>
    </row>
    <row r="150" ht="15.75" customHeight="1">
      <c r="A150" s="10"/>
      <c r="B150" s="10"/>
      <c r="C150" s="24"/>
      <c r="D150" s="42"/>
      <c r="E150" s="42"/>
      <c r="F150" s="44"/>
      <c r="G150" s="42"/>
      <c r="H150" s="44"/>
      <c r="I150" s="44"/>
      <c r="J150" s="49"/>
      <c r="K150" s="42"/>
      <c r="L150" s="42"/>
      <c r="M150" s="18"/>
      <c r="N150" s="18"/>
      <c r="O150" s="18"/>
      <c r="P150" s="18"/>
    </row>
    <row r="151" ht="15.75" customHeight="1">
      <c r="A151" s="10"/>
      <c r="B151" s="10"/>
      <c r="C151" s="24"/>
      <c r="D151" s="42"/>
      <c r="E151" s="42"/>
      <c r="F151" s="44"/>
      <c r="G151" s="42"/>
      <c r="H151" s="44"/>
      <c r="I151" s="44"/>
      <c r="J151" s="49"/>
      <c r="K151" s="42"/>
      <c r="L151" s="42"/>
      <c r="M151" s="18"/>
      <c r="N151" s="18"/>
      <c r="O151" s="18"/>
      <c r="P151" s="18"/>
    </row>
    <row r="152" ht="15.75" customHeight="1">
      <c r="A152" s="10"/>
      <c r="B152" s="10"/>
      <c r="C152" s="24"/>
      <c r="D152" s="42"/>
      <c r="E152" s="42"/>
      <c r="F152" s="44"/>
      <c r="G152" s="42"/>
      <c r="H152" s="44"/>
      <c r="I152" s="44"/>
      <c r="J152" s="49"/>
      <c r="K152" s="42"/>
      <c r="L152" s="42"/>
      <c r="M152" s="18"/>
      <c r="N152" s="18"/>
      <c r="O152" s="18"/>
      <c r="P152" s="18"/>
    </row>
    <row r="153" ht="15.75" customHeight="1">
      <c r="A153" s="10"/>
      <c r="B153" s="10"/>
      <c r="C153" s="24"/>
      <c r="D153" s="42"/>
      <c r="E153" s="42"/>
      <c r="F153" s="44"/>
      <c r="G153" s="42"/>
      <c r="H153" s="44"/>
      <c r="I153" s="44"/>
      <c r="J153" s="49"/>
      <c r="K153" s="42"/>
      <c r="L153" s="42"/>
      <c r="M153" s="18"/>
      <c r="N153" s="18"/>
      <c r="O153" s="18"/>
      <c r="P153" s="18"/>
    </row>
    <row r="154" ht="15.75" customHeight="1">
      <c r="A154" s="10"/>
      <c r="B154" s="10"/>
      <c r="C154" s="24"/>
      <c r="D154" s="42"/>
      <c r="E154" s="42"/>
      <c r="F154" s="44"/>
      <c r="G154" s="42"/>
      <c r="H154" s="44"/>
      <c r="I154" s="44"/>
      <c r="J154" s="49"/>
      <c r="K154" s="42"/>
      <c r="L154" s="42"/>
      <c r="M154" s="18"/>
      <c r="N154" s="18"/>
      <c r="O154" s="18"/>
      <c r="P154" s="18"/>
    </row>
    <row r="155" ht="15.75" customHeight="1">
      <c r="A155" s="10"/>
      <c r="B155" s="10"/>
      <c r="C155" s="24"/>
      <c r="D155" s="42"/>
      <c r="E155" s="42"/>
      <c r="F155" s="44"/>
      <c r="G155" s="42"/>
      <c r="H155" s="44"/>
      <c r="I155" s="44"/>
      <c r="J155" s="49"/>
      <c r="K155" s="42"/>
      <c r="L155" s="42"/>
      <c r="M155" s="18"/>
      <c r="N155" s="18"/>
      <c r="O155" s="18"/>
      <c r="P155" s="18"/>
    </row>
    <row r="156" ht="15.75" customHeight="1">
      <c r="A156" s="10"/>
      <c r="B156" s="10"/>
      <c r="C156" s="24"/>
      <c r="D156" s="42"/>
      <c r="E156" s="42"/>
      <c r="F156" s="44"/>
      <c r="G156" s="42"/>
      <c r="H156" s="44"/>
      <c r="I156" s="44"/>
      <c r="J156" s="49"/>
      <c r="K156" s="42"/>
      <c r="L156" s="42"/>
      <c r="M156" s="18"/>
      <c r="N156" s="18"/>
      <c r="O156" s="18"/>
      <c r="P156" s="18"/>
    </row>
    <row r="157" ht="15.75" customHeight="1">
      <c r="A157" s="10"/>
      <c r="B157" s="10"/>
      <c r="C157" s="24"/>
      <c r="D157" s="42"/>
      <c r="E157" s="42"/>
      <c r="F157" s="44"/>
      <c r="G157" s="42"/>
      <c r="H157" s="44"/>
      <c r="I157" s="44"/>
      <c r="J157" s="49"/>
      <c r="K157" s="42"/>
      <c r="L157" s="42"/>
      <c r="M157" s="18"/>
      <c r="N157" s="18"/>
      <c r="O157" s="18"/>
      <c r="P157" s="18"/>
    </row>
    <row r="158" ht="15.75" customHeight="1">
      <c r="A158" s="10"/>
      <c r="B158" s="10"/>
      <c r="C158" s="24"/>
      <c r="D158" s="42"/>
      <c r="E158" s="42"/>
      <c r="F158" s="44"/>
      <c r="G158" s="42"/>
      <c r="H158" s="44"/>
      <c r="I158" s="44"/>
      <c r="J158" s="49"/>
      <c r="K158" s="42"/>
      <c r="L158" s="42"/>
      <c r="M158" s="18"/>
      <c r="N158" s="18"/>
      <c r="O158" s="18"/>
      <c r="P158" s="18"/>
    </row>
    <row r="159" ht="15.75" customHeight="1">
      <c r="A159" s="10"/>
      <c r="B159" s="10"/>
      <c r="C159" s="24"/>
      <c r="D159" s="42"/>
      <c r="E159" s="42"/>
      <c r="F159" s="44"/>
      <c r="G159" s="42"/>
      <c r="H159" s="44"/>
      <c r="I159" s="44"/>
      <c r="J159" s="49"/>
      <c r="K159" s="42"/>
      <c r="L159" s="42"/>
      <c r="M159" s="18"/>
      <c r="N159" s="18"/>
      <c r="O159" s="18"/>
      <c r="P159" s="18"/>
    </row>
    <row r="160" ht="15.75" customHeight="1">
      <c r="A160" s="10"/>
      <c r="B160" s="10"/>
      <c r="C160" s="24"/>
      <c r="D160" s="42"/>
      <c r="E160" s="42"/>
      <c r="F160" s="44"/>
      <c r="G160" s="42"/>
      <c r="H160" s="44"/>
      <c r="I160" s="44"/>
      <c r="J160" s="49"/>
      <c r="K160" s="42"/>
      <c r="L160" s="42"/>
      <c r="M160" s="18"/>
      <c r="N160" s="18"/>
      <c r="O160" s="18"/>
      <c r="P160" s="18"/>
    </row>
    <row r="161" ht="15.75" customHeight="1">
      <c r="A161" s="10"/>
      <c r="B161" s="10"/>
      <c r="C161" s="24"/>
      <c r="D161" s="42"/>
      <c r="E161" s="42"/>
      <c r="F161" s="44"/>
      <c r="G161" s="42"/>
      <c r="H161" s="44"/>
      <c r="I161" s="44"/>
      <c r="J161" s="49"/>
      <c r="K161" s="42"/>
      <c r="L161" s="42"/>
      <c r="M161" s="18"/>
      <c r="N161" s="18"/>
      <c r="O161" s="18"/>
      <c r="P161" s="18"/>
    </row>
    <row r="162" ht="15.75" customHeight="1">
      <c r="A162" s="10"/>
      <c r="B162" s="10"/>
      <c r="C162" s="24"/>
      <c r="D162" s="42"/>
      <c r="E162" s="42"/>
      <c r="F162" s="44"/>
      <c r="G162" s="42"/>
      <c r="H162" s="44"/>
      <c r="I162" s="44"/>
      <c r="J162" s="49"/>
      <c r="K162" s="42"/>
      <c r="L162" s="42"/>
      <c r="M162" s="18"/>
      <c r="N162" s="18"/>
      <c r="O162" s="18"/>
      <c r="P162" s="18"/>
    </row>
    <row r="163" ht="15.75" customHeight="1">
      <c r="A163" s="10"/>
      <c r="B163" s="10"/>
      <c r="C163" s="24"/>
      <c r="D163" s="42"/>
      <c r="E163" s="42"/>
      <c r="F163" s="44"/>
      <c r="G163" s="42"/>
      <c r="H163" s="44"/>
      <c r="I163" s="44"/>
      <c r="J163" s="49"/>
      <c r="K163" s="42"/>
      <c r="L163" s="42"/>
      <c r="M163" s="18"/>
      <c r="N163" s="18"/>
      <c r="O163" s="18"/>
      <c r="P163" s="18"/>
    </row>
    <row r="164" ht="15.75" customHeight="1">
      <c r="A164" s="10"/>
      <c r="B164" s="10"/>
      <c r="C164" s="24"/>
      <c r="D164" s="42"/>
      <c r="E164" s="42"/>
      <c r="F164" s="44"/>
      <c r="G164" s="42"/>
      <c r="H164" s="44"/>
      <c r="I164" s="44"/>
      <c r="J164" s="49"/>
      <c r="K164" s="42"/>
      <c r="L164" s="42"/>
      <c r="M164" s="18"/>
      <c r="N164" s="18"/>
      <c r="O164" s="18"/>
      <c r="P164" s="18"/>
    </row>
    <row r="165" ht="15.75" customHeight="1">
      <c r="A165" s="10"/>
      <c r="B165" s="10"/>
      <c r="C165" s="24"/>
      <c r="D165" s="42"/>
      <c r="E165" s="42"/>
      <c r="F165" s="44"/>
      <c r="G165" s="42"/>
      <c r="H165" s="44"/>
      <c r="I165" s="44"/>
      <c r="J165" s="49"/>
      <c r="K165" s="42"/>
      <c r="L165" s="42"/>
      <c r="M165" s="18"/>
      <c r="N165" s="18"/>
      <c r="O165" s="18"/>
      <c r="P165" s="18"/>
    </row>
    <row r="166" ht="15.75" customHeight="1">
      <c r="A166" s="10"/>
      <c r="B166" s="10"/>
      <c r="C166" s="24"/>
      <c r="D166" s="42"/>
      <c r="E166" s="42"/>
      <c r="F166" s="44"/>
      <c r="G166" s="42"/>
      <c r="H166" s="44"/>
      <c r="I166" s="44"/>
      <c r="J166" s="49"/>
      <c r="K166" s="42"/>
      <c r="L166" s="42"/>
      <c r="M166" s="18"/>
      <c r="N166" s="18"/>
      <c r="O166" s="18"/>
      <c r="P166" s="18"/>
    </row>
    <row r="167" ht="15.75" customHeight="1">
      <c r="A167" s="10"/>
      <c r="B167" s="10"/>
      <c r="C167" s="24"/>
      <c r="D167" s="42"/>
      <c r="E167" s="42"/>
      <c r="F167" s="44"/>
      <c r="G167" s="42"/>
      <c r="H167" s="44"/>
      <c r="I167" s="44"/>
      <c r="J167" s="49"/>
      <c r="K167" s="42"/>
      <c r="L167" s="42"/>
      <c r="M167" s="18"/>
      <c r="N167" s="18"/>
      <c r="O167" s="18"/>
      <c r="P167" s="18"/>
    </row>
    <row r="168" ht="15.75" customHeight="1">
      <c r="A168" s="10"/>
      <c r="B168" s="10"/>
      <c r="C168" s="24"/>
      <c r="D168" s="42"/>
      <c r="E168" s="42"/>
      <c r="F168" s="44"/>
      <c r="G168" s="42"/>
      <c r="H168" s="44"/>
      <c r="I168" s="44"/>
      <c r="J168" s="49"/>
      <c r="K168" s="42"/>
      <c r="L168" s="42"/>
      <c r="M168" s="18"/>
      <c r="N168" s="18"/>
      <c r="O168" s="18"/>
      <c r="P168" s="18"/>
    </row>
    <row r="169" ht="15.75" customHeight="1">
      <c r="A169" s="10"/>
      <c r="B169" s="10"/>
      <c r="C169" s="24"/>
      <c r="D169" s="42"/>
      <c r="E169" s="42"/>
      <c r="F169" s="44"/>
      <c r="G169" s="42"/>
      <c r="H169" s="44"/>
      <c r="I169" s="44"/>
      <c r="J169" s="49"/>
      <c r="K169" s="42"/>
      <c r="L169" s="42"/>
      <c r="M169" s="18"/>
      <c r="N169" s="18"/>
      <c r="O169" s="18"/>
      <c r="P169" s="18"/>
    </row>
    <row r="170" ht="15.75" customHeight="1">
      <c r="A170" s="10"/>
      <c r="B170" s="10"/>
      <c r="C170" s="24"/>
      <c r="D170" s="42"/>
      <c r="E170" s="42"/>
      <c r="F170" s="44"/>
      <c r="G170" s="42"/>
      <c r="H170" s="44"/>
      <c r="I170" s="44"/>
      <c r="J170" s="49"/>
      <c r="K170" s="42"/>
      <c r="L170" s="42"/>
      <c r="M170" s="18"/>
      <c r="N170" s="18"/>
      <c r="O170" s="18"/>
      <c r="P170" s="18"/>
    </row>
    <row r="171" ht="15.75" customHeight="1">
      <c r="A171" s="10"/>
      <c r="B171" s="10"/>
      <c r="C171" s="24"/>
      <c r="D171" s="42"/>
      <c r="E171" s="42"/>
      <c r="F171" s="44"/>
      <c r="G171" s="42"/>
      <c r="H171" s="44"/>
      <c r="I171" s="44"/>
      <c r="J171" s="49"/>
      <c r="K171" s="42"/>
      <c r="L171" s="42"/>
      <c r="M171" s="18"/>
      <c r="N171" s="18"/>
      <c r="O171" s="18"/>
      <c r="P171" s="18"/>
    </row>
    <row r="172" ht="15.75" customHeight="1">
      <c r="A172" s="10"/>
      <c r="B172" s="10"/>
      <c r="C172" s="24"/>
      <c r="D172" s="42"/>
      <c r="E172" s="42"/>
      <c r="F172" s="44"/>
      <c r="G172" s="42"/>
      <c r="H172" s="44"/>
      <c r="I172" s="44"/>
      <c r="J172" s="49"/>
      <c r="K172" s="42"/>
      <c r="L172" s="42"/>
      <c r="M172" s="18"/>
      <c r="N172" s="18"/>
      <c r="O172" s="18"/>
      <c r="P172" s="18"/>
    </row>
    <row r="173" ht="15.75" customHeight="1">
      <c r="A173" s="10"/>
      <c r="B173" s="10"/>
      <c r="C173" s="24"/>
      <c r="D173" s="42"/>
      <c r="E173" s="42"/>
      <c r="F173" s="44"/>
      <c r="G173" s="42"/>
      <c r="H173" s="44"/>
      <c r="I173" s="44"/>
      <c r="J173" s="49"/>
      <c r="K173" s="42"/>
      <c r="L173" s="42"/>
      <c r="M173" s="18"/>
      <c r="N173" s="18"/>
      <c r="O173" s="18"/>
      <c r="P173" s="18"/>
    </row>
    <row r="174" ht="15.75" customHeight="1">
      <c r="A174" s="10"/>
      <c r="B174" s="10"/>
      <c r="C174" s="24"/>
      <c r="D174" s="42"/>
      <c r="E174" s="42"/>
      <c r="F174" s="44"/>
      <c r="G174" s="42"/>
      <c r="H174" s="44"/>
      <c r="I174" s="44"/>
      <c r="J174" s="49"/>
      <c r="K174" s="42"/>
      <c r="L174" s="42"/>
      <c r="M174" s="18"/>
      <c r="N174" s="18"/>
      <c r="O174" s="18"/>
      <c r="P174" s="18"/>
    </row>
    <row r="175" ht="15.75" customHeight="1">
      <c r="A175" s="10"/>
      <c r="B175" s="10"/>
      <c r="C175" s="24"/>
      <c r="D175" s="42"/>
      <c r="E175" s="42"/>
      <c r="F175" s="44"/>
      <c r="G175" s="42"/>
      <c r="H175" s="44"/>
      <c r="I175" s="44"/>
      <c r="J175" s="49"/>
      <c r="K175" s="42"/>
      <c r="L175" s="42"/>
      <c r="M175" s="18"/>
      <c r="N175" s="18"/>
      <c r="O175" s="18"/>
      <c r="P175" s="18"/>
    </row>
    <row r="176" ht="15.75" customHeight="1">
      <c r="A176" s="10"/>
      <c r="B176" s="10"/>
      <c r="C176" s="24"/>
      <c r="D176" s="42"/>
      <c r="E176" s="42"/>
      <c r="F176" s="44"/>
      <c r="G176" s="42"/>
      <c r="H176" s="44"/>
      <c r="I176" s="44"/>
      <c r="J176" s="49"/>
      <c r="K176" s="42"/>
      <c r="L176" s="42"/>
      <c r="M176" s="18"/>
      <c r="N176" s="18"/>
      <c r="O176" s="18"/>
      <c r="P176" s="18"/>
    </row>
    <row r="177" ht="15.75" customHeight="1">
      <c r="A177" s="10"/>
      <c r="B177" s="10"/>
      <c r="C177" s="57"/>
      <c r="D177" s="42"/>
      <c r="E177" s="42"/>
      <c r="F177" s="44"/>
      <c r="G177" s="42"/>
      <c r="H177" s="44"/>
      <c r="I177" s="44"/>
      <c r="J177" s="49"/>
      <c r="K177" s="42"/>
      <c r="L177" s="42"/>
      <c r="M177" s="18"/>
      <c r="N177" s="18"/>
      <c r="O177" s="18"/>
      <c r="P177" s="18"/>
    </row>
    <row r="178" ht="15.75" customHeight="1">
      <c r="A178" s="10"/>
      <c r="B178" s="10"/>
      <c r="C178" s="57"/>
      <c r="D178" s="42"/>
      <c r="E178" s="42"/>
      <c r="F178" s="44"/>
      <c r="G178" s="42"/>
      <c r="H178" s="44"/>
      <c r="I178" s="44"/>
      <c r="J178" s="49"/>
      <c r="K178" s="42"/>
      <c r="L178" s="42"/>
      <c r="M178" s="18"/>
      <c r="N178" s="18"/>
      <c r="O178" s="18"/>
      <c r="P178" s="18"/>
    </row>
    <row r="179" ht="15.75" customHeight="1">
      <c r="A179" s="10"/>
      <c r="B179" s="10"/>
      <c r="C179" s="57"/>
      <c r="D179" s="42"/>
      <c r="E179" s="42"/>
      <c r="F179" s="44"/>
      <c r="G179" s="42"/>
      <c r="H179" s="44"/>
      <c r="I179" s="44"/>
      <c r="J179" s="49"/>
      <c r="K179" s="42"/>
      <c r="L179" s="42"/>
      <c r="M179" s="18"/>
      <c r="N179" s="18"/>
      <c r="O179" s="18"/>
      <c r="P179" s="18"/>
    </row>
    <row r="180" ht="15.75" customHeight="1">
      <c r="A180" s="10"/>
      <c r="B180" s="10"/>
      <c r="C180" s="57"/>
      <c r="D180" s="42"/>
      <c r="E180" s="42"/>
      <c r="F180" s="44"/>
      <c r="G180" s="42"/>
      <c r="H180" s="44"/>
      <c r="I180" s="44"/>
      <c r="J180" s="49"/>
      <c r="K180" s="42"/>
      <c r="L180" s="42"/>
      <c r="M180" s="18"/>
      <c r="N180" s="18"/>
      <c r="O180" s="18"/>
      <c r="P180" s="18"/>
    </row>
    <row r="181" ht="15.75" customHeight="1">
      <c r="A181" s="10"/>
      <c r="B181" s="10"/>
      <c r="C181" s="57"/>
      <c r="D181" s="42"/>
      <c r="E181" s="42"/>
      <c r="F181" s="44"/>
      <c r="G181" s="42"/>
      <c r="H181" s="44"/>
      <c r="I181" s="44"/>
      <c r="J181" s="49"/>
      <c r="K181" s="42"/>
      <c r="L181" s="42"/>
      <c r="M181" s="18"/>
      <c r="N181" s="18"/>
      <c r="O181" s="18"/>
      <c r="P181" s="18"/>
    </row>
    <row r="182" ht="15.75" customHeight="1">
      <c r="A182" s="10"/>
      <c r="B182" s="10"/>
      <c r="C182" s="57"/>
      <c r="D182" s="42"/>
      <c r="E182" s="42"/>
      <c r="F182" s="44"/>
      <c r="G182" s="42"/>
      <c r="H182" s="44"/>
      <c r="I182" s="44"/>
      <c r="J182" s="49"/>
      <c r="K182" s="42"/>
      <c r="L182" s="42"/>
      <c r="M182" s="18"/>
      <c r="N182" s="18"/>
      <c r="O182" s="18"/>
      <c r="P182" s="18"/>
    </row>
    <row r="183" ht="15.75" customHeight="1">
      <c r="A183" s="10"/>
      <c r="B183" s="10"/>
      <c r="C183" s="57"/>
      <c r="D183" s="42"/>
      <c r="E183" s="42"/>
      <c r="F183" s="44"/>
      <c r="G183" s="42"/>
      <c r="H183" s="44"/>
      <c r="I183" s="44"/>
      <c r="J183" s="49"/>
      <c r="K183" s="42"/>
      <c r="L183" s="42"/>
      <c r="M183" s="18"/>
      <c r="N183" s="18"/>
      <c r="O183" s="18"/>
      <c r="P183" s="18"/>
    </row>
    <row r="184" ht="15.75" customHeight="1">
      <c r="A184" s="10"/>
      <c r="B184" s="10"/>
      <c r="C184" s="57"/>
      <c r="D184" s="42"/>
      <c r="E184" s="42"/>
      <c r="F184" s="44"/>
      <c r="G184" s="42"/>
      <c r="H184" s="44"/>
      <c r="I184" s="44"/>
      <c r="J184" s="49"/>
      <c r="K184" s="42"/>
      <c r="L184" s="42"/>
      <c r="M184" s="18"/>
      <c r="N184" s="18"/>
      <c r="O184" s="18"/>
      <c r="P184" s="18"/>
    </row>
    <row r="185" ht="15.75" customHeight="1">
      <c r="A185" s="10"/>
      <c r="B185" s="10"/>
      <c r="C185" s="57"/>
      <c r="D185" s="42"/>
      <c r="E185" s="42"/>
      <c r="F185" s="44"/>
      <c r="G185" s="42"/>
      <c r="H185" s="44"/>
      <c r="I185" s="44"/>
      <c r="J185" s="49"/>
      <c r="K185" s="42"/>
      <c r="L185" s="42"/>
      <c r="M185" s="18"/>
      <c r="N185" s="18"/>
      <c r="O185" s="18"/>
      <c r="P185" s="18"/>
    </row>
    <row r="186" ht="15.75" customHeight="1">
      <c r="A186" s="10"/>
      <c r="B186" s="10"/>
      <c r="C186" s="57"/>
      <c r="D186" s="42"/>
      <c r="E186" s="42"/>
      <c r="F186" s="44"/>
      <c r="G186" s="42"/>
      <c r="H186" s="44"/>
      <c r="I186" s="44"/>
      <c r="J186" s="49"/>
      <c r="K186" s="42"/>
      <c r="L186" s="42"/>
      <c r="M186" s="18"/>
      <c r="N186" s="18"/>
      <c r="O186" s="18"/>
      <c r="P186" s="18"/>
    </row>
    <row r="187" ht="15.75" customHeight="1">
      <c r="A187" s="10"/>
      <c r="B187" s="10"/>
      <c r="C187" s="57"/>
      <c r="D187" s="58"/>
      <c r="E187" s="58"/>
      <c r="F187" s="59"/>
      <c r="G187" s="58"/>
      <c r="H187" s="59"/>
      <c r="I187" s="59"/>
      <c r="J187" s="60"/>
      <c r="K187" s="58"/>
      <c r="L187" s="58"/>
      <c r="M187" s="18"/>
      <c r="N187" s="18"/>
      <c r="O187" s="18"/>
      <c r="P187" s="18"/>
    </row>
    <row r="188" ht="15.75" customHeight="1">
      <c r="A188" s="10"/>
      <c r="B188" s="10"/>
      <c r="C188" s="57"/>
      <c r="D188" s="58"/>
      <c r="E188" s="58"/>
      <c r="F188" s="59"/>
      <c r="G188" s="58"/>
      <c r="H188" s="59"/>
      <c r="I188" s="59"/>
      <c r="J188" s="60"/>
      <c r="K188" s="58"/>
      <c r="L188" s="58"/>
      <c r="M188" s="18"/>
      <c r="N188" s="18"/>
      <c r="O188" s="18"/>
      <c r="P188" s="18"/>
    </row>
    <row r="189" ht="15.75" customHeight="1">
      <c r="A189" s="10"/>
      <c r="B189" s="10"/>
      <c r="C189" s="57"/>
      <c r="D189" s="58"/>
      <c r="E189" s="58"/>
      <c r="F189" s="59"/>
      <c r="G189" s="58"/>
      <c r="H189" s="59"/>
      <c r="I189" s="59"/>
      <c r="J189" s="60"/>
      <c r="K189" s="58"/>
      <c r="L189" s="58"/>
      <c r="M189" s="18"/>
      <c r="N189" s="18"/>
      <c r="O189" s="18"/>
      <c r="P189" s="18"/>
    </row>
    <row r="190" ht="15.75" customHeight="1">
      <c r="A190" s="10"/>
      <c r="B190" s="10"/>
      <c r="C190" s="57"/>
      <c r="D190" s="58"/>
      <c r="E190" s="58"/>
      <c r="F190" s="59"/>
      <c r="G190" s="58"/>
      <c r="H190" s="59"/>
      <c r="I190" s="59"/>
      <c r="J190" s="60"/>
      <c r="K190" s="58"/>
      <c r="L190" s="58"/>
      <c r="M190" s="18"/>
      <c r="N190" s="18"/>
      <c r="O190" s="18"/>
      <c r="P190" s="18"/>
    </row>
    <row r="191" ht="15.75" customHeight="1">
      <c r="A191" s="10"/>
      <c r="B191" s="10"/>
      <c r="C191" s="57"/>
      <c r="D191" s="58"/>
      <c r="E191" s="58"/>
      <c r="F191" s="59"/>
      <c r="G191" s="58"/>
      <c r="H191" s="59"/>
      <c r="I191" s="59"/>
      <c r="J191" s="60"/>
      <c r="K191" s="58"/>
      <c r="L191" s="58"/>
      <c r="M191" s="18"/>
      <c r="N191" s="18"/>
      <c r="O191" s="18"/>
      <c r="P191" s="18"/>
    </row>
    <row r="192" ht="15.75" customHeight="1">
      <c r="A192" s="10"/>
      <c r="B192" s="10"/>
      <c r="C192" s="57"/>
      <c r="D192" s="58"/>
      <c r="E192" s="58"/>
      <c r="F192" s="59"/>
      <c r="G192" s="58"/>
      <c r="H192" s="59"/>
      <c r="I192" s="59"/>
      <c r="J192" s="60"/>
      <c r="K192" s="58"/>
      <c r="L192" s="58"/>
      <c r="M192" s="18"/>
      <c r="N192" s="18"/>
      <c r="O192" s="18"/>
      <c r="P192" s="18"/>
    </row>
    <row r="193" ht="15.75" customHeight="1">
      <c r="A193" s="10"/>
      <c r="B193" s="10"/>
      <c r="C193" s="57"/>
      <c r="D193" s="58"/>
      <c r="E193" s="58"/>
      <c r="F193" s="59"/>
      <c r="G193" s="58"/>
      <c r="H193" s="59"/>
      <c r="I193" s="59"/>
      <c r="J193" s="60"/>
      <c r="K193" s="58"/>
      <c r="L193" s="58"/>
      <c r="M193" s="18"/>
      <c r="N193" s="18"/>
      <c r="O193" s="18"/>
      <c r="P193" s="18"/>
    </row>
    <row r="194" ht="15.75" customHeight="1">
      <c r="A194" s="10"/>
      <c r="B194" s="10"/>
      <c r="C194" s="57"/>
      <c r="D194" s="58"/>
      <c r="E194" s="58"/>
      <c r="F194" s="59"/>
      <c r="G194" s="58"/>
      <c r="H194" s="59"/>
      <c r="I194" s="59"/>
      <c r="J194" s="60"/>
      <c r="K194" s="58"/>
      <c r="L194" s="58"/>
      <c r="M194" s="18"/>
      <c r="N194" s="18"/>
      <c r="O194" s="18"/>
      <c r="P194" s="18"/>
    </row>
    <row r="195" ht="15.75" customHeight="1">
      <c r="A195" s="10"/>
      <c r="B195" s="10"/>
      <c r="C195" s="57"/>
      <c r="D195" s="58"/>
      <c r="E195" s="58"/>
      <c r="F195" s="59"/>
      <c r="G195" s="58"/>
      <c r="H195" s="59"/>
      <c r="I195" s="59"/>
      <c r="J195" s="60"/>
      <c r="K195" s="58"/>
      <c r="L195" s="58"/>
      <c r="M195" s="18"/>
      <c r="N195" s="18"/>
      <c r="O195" s="18"/>
      <c r="P195" s="18"/>
    </row>
    <row r="196" ht="15.75" customHeight="1">
      <c r="A196" s="10"/>
      <c r="B196" s="10"/>
      <c r="C196" s="57"/>
      <c r="D196" s="58"/>
      <c r="E196" s="58"/>
      <c r="F196" s="59"/>
      <c r="G196" s="58"/>
      <c r="H196" s="59"/>
      <c r="I196" s="59"/>
      <c r="J196" s="60"/>
      <c r="K196" s="58"/>
      <c r="L196" s="58"/>
      <c r="M196" s="18"/>
      <c r="N196" s="18"/>
      <c r="O196" s="18"/>
      <c r="P196" s="18"/>
    </row>
    <row r="197" ht="15.75" customHeight="1">
      <c r="A197" s="10"/>
      <c r="B197" s="10"/>
      <c r="C197" s="57"/>
      <c r="D197" s="58"/>
      <c r="E197" s="58"/>
      <c r="F197" s="59"/>
      <c r="G197" s="58"/>
      <c r="H197" s="59"/>
      <c r="I197" s="59"/>
      <c r="J197" s="60"/>
      <c r="K197" s="58"/>
      <c r="L197" s="58"/>
      <c r="M197" s="18"/>
      <c r="N197" s="18"/>
      <c r="O197" s="18"/>
      <c r="P197" s="18"/>
    </row>
    <row r="198" ht="15.75" customHeight="1">
      <c r="A198" s="10"/>
      <c r="B198" s="10"/>
      <c r="C198" s="57"/>
      <c r="D198" s="58"/>
      <c r="E198" s="58"/>
      <c r="F198" s="59"/>
      <c r="G198" s="58"/>
      <c r="H198" s="59"/>
      <c r="I198" s="59"/>
      <c r="J198" s="60"/>
      <c r="K198" s="58"/>
      <c r="L198" s="58"/>
      <c r="M198" s="18"/>
      <c r="N198" s="18"/>
      <c r="O198" s="18"/>
      <c r="P198" s="18"/>
    </row>
    <row r="199" ht="15.75" customHeight="1">
      <c r="A199" s="10"/>
      <c r="B199" s="10"/>
      <c r="C199" s="57"/>
      <c r="D199" s="58"/>
      <c r="E199" s="58"/>
      <c r="F199" s="59"/>
      <c r="G199" s="58"/>
      <c r="H199" s="59"/>
      <c r="I199" s="59"/>
      <c r="J199" s="60"/>
      <c r="K199" s="58"/>
      <c r="L199" s="58"/>
      <c r="M199" s="18"/>
      <c r="N199" s="18"/>
      <c r="O199" s="18"/>
      <c r="P199" s="18"/>
    </row>
    <row r="200" ht="15.75" customHeight="1">
      <c r="A200" s="10"/>
      <c r="B200" s="10"/>
      <c r="C200" s="57"/>
      <c r="D200" s="58"/>
      <c r="E200" s="58"/>
      <c r="F200" s="59"/>
      <c r="G200" s="58"/>
      <c r="H200" s="59"/>
      <c r="I200" s="59"/>
      <c r="J200" s="60"/>
      <c r="K200" s="58"/>
      <c r="L200" s="58"/>
      <c r="M200" s="18"/>
      <c r="N200" s="18"/>
      <c r="O200" s="18"/>
      <c r="P200" s="18"/>
    </row>
    <row r="201" ht="15.75" customHeight="1">
      <c r="A201" s="10"/>
      <c r="B201" s="10"/>
      <c r="C201" s="57"/>
      <c r="D201" s="58"/>
      <c r="E201" s="58"/>
      <c r="F201" s="59"/>
      <c r="G201" s="58"/>
      <c r="H201" s="59"/>
      <c r="I201" s="59"/>
      <c r="J201" s="60"/>
      <c r="K201" s="58"/>
      <c r="L201" s="58"/>
      <c r="M201" s="18"/>
      <c r="N201" s="18"/>
      <c r="O201" s="18"/>
      <c r="P201" s="18"/>
    </row>
    <row r="202" ht="15.75" customHeight="1">
      <c r="A202" s="10"/>
      <c r="B202" s="10"/>
      <c r="C202" s="57"/>
      <c r="D202" s="58"/>
      <c r="E202" s="58"/>
      <c r="F202" s="59"/>
      <c r="G202" s="58"/>
      <c r="H202" s="59"/>
      <c r="I202" s="59"/>
      <c r="J202" s="60"/>
      <c r="K202" s="58"/>
      <c r="L202" s="58"/>
      <c r="M202" s="18"/>
      <c r="N202" s="18"/>
      <c r="O202" s="18"/>
      <c r="P202" s="18"/>
    </row>
    <row r="203" ht="15.75" customHeight="1">
      <c r="A203" s="10"/>
      <c r="B203" s="10"/>
      <c r="C203" s="57"/>
      <c r="D203" s="58"/>
      <c r="E203" s="58"/>
      <c r="F203" s="59"/>
      <c r="G203" s="58"/>
      <c r="H203" s="59"/>
      <c r="I203" s="59"/>
      <c r="J203" s="60"/>
      <c r="K203" s="58"/>
      <c r="L203" s="58"/>
      <c r="M203" s="18"/>
      <c r="N203" s="18"/>
      <c r="O203" s="18"/>
      <c r="P203" s="18"/>
    </row>
    <row r="204" ht="15.75" customHeight="1">
      <c r="A204" s="10"/>
      <c r="B204" s="10"/>
      <c r="C204" s="57"/>
      <c r="D204" s="58"/>
      <c r="E204" s="58"/>
      <c r="F204" s="59"/>
      <c r="G204" s="58"/>
      <c r="H204" s="59"/>
      <c r="I204" s="59"/>
      <c r="J204" s="60"/>
      <c r="K204" s="58"/>
      <c r="L204" s="58"/>
      <c r="M204" s="18"/>
      <c r="N204" s="18"/>
      <c r="O204" s="18"/>
      <c r="P204" s="18"/>
    </row>
    <row r="205" ht="15.75" customHeight="1">
      <c r="A205" s="10"/>
      <c r="B205" s="10"/>
      <c r="C205" s="57"/>
      <c r="D205" s="58"/>
      <c r="E205" s="58"/>
      <c r="F205" s="59"/>
      <c r="G205" s="58"/>
      <c r="H205" s="59"/>
      <c r="I205" s="59"/>
      <c r="J205" s="60"/>
      <c r="K205" s="58"/>
      <c r="L205" s="58"/>
      <c r="M205" s="18"/>
      <c r="N205" s="18"/>
      <c r="O205" s="18"/>
      <c r="P205" s="18"/>
    </row>
    <row r="206" ht="15.75" customHeight="1">
      <c r="A206" s="10"/>
      <c r="B206" s="10"/>
      <c r="C206" s="57"/>
      <c r="D206" s="58"/>
      <c r="E206" s="58"/>
      <c r="F206" s="59"/>
      <c r="G206" s="58"/>
      <c r="H206" s="59"/>
      <c r="I206" s="59"/>
      <c r="J206" s="60"/>
      <c r="K206" s="58"/>
      <c r="L206" s="58"/>
      <c r="M206" s="18"/>
      <c r="N206" s="18"/>
      <c r="O206" s="18"/>
      <c r="P206" s="18"/>
    </row>
    <row r="207" ht="15.75" customHeight="1">
      <c r="A207" s="10"/>
      <c r="B207" s="10"/>
      <c r="C207" s="57"/>
      <c r="D207" s="58"/>
      <c r="E207" s="58"/>
      <c r="F207" s="59"/>
      <c r="G207" s="58"/>
      <c r="H207" s="59"/>
      <c r="I207" s="59"/>
      <c r="J207" s="60"/>
      <c r="K207" s="58"/>
      <c r="L207" s="58"/>
      <c r="M207" s="18"/>
      <c r="N207" s="18"/>
      <c r="O207" s="18"/>
      <c r="P207" s="18"/>
    </row>
    <row r="208" ht="15.75" customHeight="1">
      <c r="A208" s="10"/>
      <c r="B208" s="10"/>
      <c r="C208" s="57"/>
      <c r="D208" s="58"/>
      <c r="E208" s="58"/>
      <c r="F208" s="59"/>
      <c r="G208" s="58"/>
      <c r="H208" s="59"/>
      <c r="I208" s="59"/>
      <c r="J208" s="60"/>
      <c r="K208" s="58"/>
      <c r="L208" s="58"/>
      <c r="M208" s="18"/>
      <c r="N208" s="18"/>
      <c r="O208" s="18"/>
      <c r="P208" s="18"/>
    </row>
    <row r="209" ht="15.75" customHeight="1">
      <c r="A209" s="10"/>
      <c r="B209" s="10"/>
      <c r="C209" s="57"/>
      <c r="D209" s="58"/>
      <c r="E209" s="58"/>
      <c r="F209" s="59"/>
      <c r="G209" s="58"/>
      <c r="H209" s="59"/>
      <c r="I209" s="59"/>
      <c r="J209" s="60"/>
      <c r="K209" s="58"/>
      <c r="L209" s="58"/>
      <c r="M209" s="18"/>
      <c r="N209" s="18"/>
      <c r="O209" s="18"/>
      <c r="P209" s="18"/>
    </row>
    <row r="210" ht="15.75" customHeight="1">
      <c r="A210" s="10"/>
      <c r="B210" s="10"/>
      <c r="C210" s="57"/>
      <c r="D210" s="58"/>
      <c r="E210" s="58"/>
      <c r="F210" s="59"/>
      <c r="G210" s="58"/>
      <c r="H210" s="59"/>
      <c r="I210" s="59"/>
      <c r="J210" s="60"/>
      <c r="K210" s="58"/>
      <c r="L210" s="58"/>
      <c r="M210" s="18"/>
      <c r="N210" s="18"/>
      <c r="O210" s="18"/>
      <c r="P210" s="18"/>
    </row>
    <row r="211" ht="15.75" customHeight="1">
      <c r="A211" s="10"/>
      <c r="B211" s="10"/>
      <c r="C211" s="57"/>
      <c r="D211" s="58"/>
      <c r="E211" s="58"/>
      <c r="F211" s="59"/>
      <c r="G211" s="58"/>
      <c r="H211" s="59"/>
      <c r="I211" s="59"/>
      <c r="J211" s="60"/>
      <c r="K211" s="58"/>
      <c r="L211" s="58"/>
      <c r="M211" s="18"/>
      <c r="N211" s="18"/>
      <c r="O211" s="18"/>
      <c r="P211" s="18"/>
    </row>
    <row r="212" ht="15.75" customHeight="1">
      <c r="A212" s="10"/>
      <c r="B212" s="10"/>
      <c r="C212" s="57"/>
      <c r="D212" s="58"/>
      <c r="E212" s="58"/>
      <c r="F212" s="59"/>
      <c r="G212" s="58"/>
      <c r="H212" s="59"/>
      <c r="I212" s="59"/>
      <c r="J212" s="60"/>
      <c r="K212" s="58"/>
      <c r="L212" s="58"/>
      <c r="M212" s="18"/>
      <c r="N212" s="18"/>
      <c r="O212" s="18"/>
      <c r="P212" s="18"/>
    </row>
    <row r="213" ht="15.75" customHeight="1">
      <c r="A213" s="10"/>
      <c r="B213" s="10"/>
      <c r="C213" s="57"/>
      <c r="D213" s="58"/>
      <c r="E213" s="58"/>
      <c r="F213" s="59"/>
      <c r="G213" s="58"/>
      <c r="H213" s="59"/>
      <c r="I213" s="59"/>
      <c r="J213" s="60"/>
      <c r="K213" s="58"/>
      <c r="L213" s="58"/>
      <c r="M213" s="18"/>
      <c r="N213" s="18"/>
      <c r="O213" s="18"/>
      <c r="P213" s="18"/>
    </row>
    <row r="214" ht="15.75" customHeight="1">
      <c r="A214" s="10"/>
      <c r="B214" s="10"/>
      <c r="C214" s="57"/>
      <c r="D214" s="58"/>
      <c r="E214" s="58"/>
      <c r="F214" s="59"/>
      <c r="G214" s="58"/>
      <c r="H214" s="59"/>
      <c r="I214" s="59"/>
      <c r="J214" s="60"/>
      <c r="K214" s="58"/>
      <c r="L214" s="58"/>
      <c r="M214" s="18"/>
      <c r="N214" s="18"/>
      <c r="O214" s="18"/>
      <c r="P214" s="18"/>
    </row>
    <row r="215" ht="15.75" customHeight="1">
      <c r="A215" s="10"/>
      <c r="B215" s="10"/>
      <c r="C215" s="57"/>
      <c r="D215" s="58"/>
      <c r="E215" s="58"/>
      <c r="F215" s="59"/>
      <c r="G215" s="58"/>
      <c r="H215" s="59"/>
      <c r="I215" s="59"/>
      <c r="J215" s="60"/>
      <c r="K215" s="58"/>
      <c r="L215" s="58"/>
      <c r="M215" s="18"/>
      <c r="N215" s="18"/>
      <c r="O215" s="18"/>
      <c r="P215" s="18"/>
    </row>
    <row r="216" ht="15.75" customHeight="1">
      <c r="A216" s="10"/>
      <c r="B216" s="10"/>
      <c r="C216" s="57"/>
      <c r="D216" s="58"/>
      <c r="E216" s="58"/>
      <c r="F216" s="59"/>
      <c r="G216" s="58"/>
      <c r="H216" s="59"/>
      <c r="I216" s="59"/>
      <c r="J216" s="60"/>
      <c r="K216" s="58"/>
      <c r="L216" s="58"/>
      <c r="M216" s="18"/>
      <c r="N216" s="18"/>
      <c r="O216" s="18"/>
      <c r="P216" s="18"/>
    </row>
    <row r="217" ht="15.75" customHeight="1">
      <c r="A217" s="10"/>
      <c r="B217" s="10"/>
      <c r="C217" s="57"/>
      <c r="D217" s="58"/>
      <c r="E217" s="58"/>
      <c r="F217" s="59"/>
      <c r="G217" s="58"/>
      <c r="H217" s="59"/>
      <c r="I217" s="59"/>
      <c r="J217" s="60"/>
      <c r="K217" s="58"/>
      <c r="L217" s="58"/>
      <c r="M217" s="18"/>
      <c r="N217" s="18"/>
      <c r="O217" s="18"/>
      <c r="P217" s="18"/>
    </row>
    <row r="218" ht="15.75" customHeight="1">
      <c r="A218" s="10"/>
      <c r="B218" s="10"/>
      <c r="C218" s="57"/>
      <c r="D218" s="58"/>
      <c r="E218" s="58"/>
      <c r="F218" s="59"/>
      <c r="G218" s="58"/>
      <c r="H218" s="59"/>
      <c r="I218" s="59"/>
      <c r="J218" s="60"/>
      <c r="K218" s="58"/>
      <c r="L218" s="58"/>
      <c r="M218" s="18"/>
      <c r="N218" s="18"/>
      <c r="O218" s="18"/>
      <c r="P218" s="18"/>
    </row>
    <row r="219" ht="15.75" customHeight="1">
      <c r="A219" s="10"/>
      <c r="B219" s="10"/>
      <c r="C219" s="57"/>
      <c r="D219" s="58"/>
      <c r="E219" s="58"/>
      <c r="F219" s="59"/>
      <c r="G219" s="58"/>
      <c r="H219" s="59"/>
      <c r="I219" s="59"/>
      <c r="J219" s="60"/>
      <c r="K219" s="58"/>
      <c r="L219" s="58"/>
      <c r="M219" s="18"/>
      <c r="N219" s="18"/>
      <c r="O219" s="18"/>
      <c r="P219" s="18"/>
    </row>
    <row r="220" ht="15.75" customHeight="1">
      <c r="A220" s="10"/>
      <c r="B220" s="10"/>
      <c r="C220" s="57"/>
      <c r="D220" s="58"/>
      <c r="E220" s="58"/>
      <c r="F220" s="59"/>
      <c r="G220" s="58"/>
      <c r="H220" s="59"/>
      <c r="I220" s="59"/>
      <c r="J220" s="60"/>
      <c r="K220" s="58"/>
      <c r="L220" s="58"/>
      <c r="M220" s="18"/>
      <c r="N220" s="18"/>
      <c r="O220" s="18"/>
      <c r="P220" s="18"/>
    </row>
    <row r="221" ht="15.75" customHeight="1">
      <c r="A221" s="10"/>
      <c r="B221" s="10"/>
      <c r="C221" s="57"/>
      <c r="D221" s="58"/>
      <c r="E221" s="58"/>
      <c r="F221" s="59"/>
      <c r="G221" s="58"/>
      <c r="H221" s="59"/>
      <c r="I221" s="59"/>
      <c r="J221" s="60"/>
      <c r="K221" s="58"/>
      <c r="L221" s="58"/>
      <c r="M221" s="18"/>
      <c r="N221" s="18"/>
      <c r="O221" s="18"/>
      <c r="P221" s="18"/>
    </row>
    <row r="222" ht="15.75" customHeight="1">
      <c r="A222" s="10"/>
      <c r="B222" s="10"/>
      <c r="C222" s="57"/>
      <c r="D222" s="58"/>
      <c r="E222" s="58"/>
      <c r="F222" s="59"/>
      <c r="G222" s="58"/>
      <c r="H222" s="59"/>
      <c r="I222" s="59"/>
      <c r="J222" s="60"/>
      <c r="K222" s="58"/>
      <c r="L222" s="58"/>
      <c r="M222" s="18"/>
      <c r="N222" s="18"/>
      <c r="O222" s="18"/>
      <c r="P222" s="18"/>
    </row>
    <row r="223" ht="15.75" customHeight="1">
      <c r="A223" s="10"/>
      <c r="B223" s="10"/>
      <c r="C223" s="57"/>
      <c r="D223" s="58"/>
      <c r="E223" s="58"/>
      <c r="F223" s="59"/>
      <c r="G223" s="58"/>
      <c r="H223" s="59"/>
      <c r="I223" s="59"/>
      <c r="J223" s="60"/>
      <c r="K223" s="58"/>
      <c r="L223" s="58"/>
      <c r="M223" s="18"/>
      <c r="N223" s="18"/>
      <c r="O223" s="18"/>
      <c r="P223" s="18"/>
    </row>
    <row r="224" ht="15.75" customHeight="1">
      <c r="A224" s="10"/>
      <c r="B224" s="10"/>
      <c r="C224" s="57"/>
      <c r="D224" s="58"/>
      <c r="E224" s="58"/>
      <c r="F224" s="59"/>
      <c r="G224" s="58"/>
      <c r="H224" s="59"/>
      <c r="I224" s="59"/>
      <c r="J224" s="60"/>
      <c r="K224" s="58"/>
      <c r="L224" s="58"/>
      <c r="M224" s="18"/>
      <c r="N224" s="18"/>
      <c r="O224" s="18"/>
      <c r="P224" s="18"/>
    </row>
    <row r="225" ht="15.75" customHeight="1">
      <c r="A225" s="10"/>
      <c r="B225" s="10"/>
      <c r="C225" s="57"/>
      <c r="D225" s="58"/>
      <c r="E225" s="58"/>
      <c r="F225" s="59"/>
      <c r="G225" s="58"/>
      <c r="H225" s="59"/>
      <c r="I225" s="59"/>
      <c r="J225" s="60"/>
      <c r="K225" s="58"/>
      <c r="L225" s="58"/>
      <c r="M225" s="18"/>
      <c r="N225" s="18"/>
      <c r="O225" s="18"/>
      <c r="P225" s="18"/>
    </row>
    <row r="226" ht="15.75" customHeight="1">
      <c r="A226" s="10"/>
      <c r="B226" s="10"/>
      <c r="C226" s="57"/>
      <c r="D226" s="58"/>
      <c r="E226" s="58"/>
      <c r="F226" s="59"/>
      <c r="G226" s="58"/>
      <c r="H226" s="59"/>
      <c r="I226" s="59"/>
      <c r="J226" s="60"/>
      <c r="K226" s="58"/>
      <c r="L226" s="58"/>
      <c r="M226" s="18"/>
      <c r="N226" s="18"/>
      <c r="O226" s="18"/>
      <c r="P226" s="18"/>
    </row>
    <row r="227" ht="15.75" customHeight="1">
      <c r="A227" s="10"/>
      <c r="B227" s="10"/>
      <c r="C227" s="57"/>
      <c r="D227" s="58"/>
      <c r="E227" s="58"/>
      <c r="F227" s="59"/>
      <c r="G227" s="58"/>
      <c r="H227" s="59"/>
      <c r="I227" s="59"/>
      <c r="J227" s="60"/>
      <c r="K227" s="58"/>
      <c r="L227" s="58"/>
      <c r="M227" s="18"/>
      <c r="N227" s="18"/>
      <c r="O227" s="18"/>
      <c r="P227" s="18"/>
    </row>
    <row r="228" ht="15.75" customHeight="1">
      <c r="A228" s="10"/>
      <c r="B228" s="10"/>
      <c r="C228" s="57"/>
      <c r="D228" s="58"/>
      <c r="E228" s="58"/>
      <c r="F228" s="59"/>
      <c r="G228" s="58"/>
      <c r="H228" s="59"/>
      <c r="I228" s="59"/>
      <c r="J228" s="60"/>
      <c r="K228" s="58"/>
      <c r="L228" s="58"/>
      <c r="M228" s="18"/>
      <c r="N228" s="18"/>
      <c r="O228" s="18"/>
      <c r="P228" s="18"/>
    </row>
    <row r="229" ht="15.75" customHeight="1">
      <c r="A229" s="10"/>
      <c r="B229" s="10"/>
      <c r="C229" s="57"/>
      <c r="D229" s="58"/>
      <c r="E229" s="58"/>
      <c r="F229" s="59"/>
      <c r="G229" s="58"/>
      <c r="H229" s="59"/>
      <c r="I229" s="59"/>
      <c r="J229" s="60"/>
      <c r="K229" s="58"/>
      <c r="L229" s="58"/>
      <c r="M229" s="18"/>
      <c r="N229" s="18"/>
      <c r="O229" s="18"/>
      <c r="P229" s="18"/>
    </row>
    <row r="230" ht="15.75" customHeight="1">
      <c r="A230" s="10"/>
      <c r="B230" s="10"/>
      <c r="C230" s="57"/>
      <c r="D230" s="58"/>
      <c r="E230" s="58"/>
      <c r="F230" s="59"/>
      <c r="G230" s="58"/>
      <c r="H230" s="59"/>
      <c r="I230" s="59"/>
      <c r="J230" s="60"/>
      <c r="K230" s="58"/>
      <c r="L230" s="58"/>
      <c r="M230" s="18"/>
      <c r="N230" s="18"/>
      <c r="O230" s="18"/>
      <c r="P230" s="18"/>
    </row>
    <row r="231" ht="15.75" customHeight="1">
      <c r="A231" s="10"/>
      <c r="B231" s="10"/>
      <c r="C231" s="57"/>
      <c r="D231" s="58"/>
      <c r="E231" s="58"/>
      <c r="F231" s="59"/>
      <c r="G231" s="58"/>
      <c r="H231" s="59"/>
      <c r="I231" s="59"/>
      <c r="J231" s="60"/>
      <c r="K231" s="58"/>
      <c r="L231" s="58"/>
      <c r="M231" s="18"/>
      <c r="N231" s="18"/>
      <c r="O231" s="18"/>
      <c r="P231" s="18"/>
    </row>
    <row r="232" ht="15.75" customHeight="1">
      <c r="A232" s="10"/>
      <c r="B232" s="10"/>
      <c r="C232" s="57"/>
      <c r="D232" s="58"/>
      <c r="E232" s="58"/>
      <c r="F232" s="59"/>
      <c r="G232" s="58"/>
      <c r="H232" s="59"/>
      <c r="I232" s="59"/>
      <c r="J232" s="60"/>
      <c r="K232" s="58"/>
      <c r="L232" s="58"/>
      <c r="M232" s="18"/>
      <c r="N232" s="18"/>
      <c r="O232" s="18"/>
      <c r="P232" s="18"/>
    </row>
    <row r="233" ht="15.75" customHeight="1">
      <c r="A233" s="10"/>
      <c r="B233" s="10"/>
      <c r="C233" s="57"/>
      <c r="D233" s="58"/>
      <c r="E233" s="58"/>
      <c r="F233" s="59"/>
      <c r="G233" s="58"/>
      <c r="H233" s="59"/>
      <c r="I233" s="59"/>
      <c r="J233" s="60"/>
      <c r="K233" s="58"/>
      <c r="L233" s="58"/>
      <c r="M233" s="18"/>
      <c r="N233" s="18"/>
      <c r="O233" s="18"/>
      <c r="P233" s="18"/>
    </row>
    <row r="234" ht="15.75" customHeight="1">
      <c r="A234" s="10"/>
      <c r="B234" s="10"/>
      <c r="C234" s="57"/>
      <c r="D234" s="58"/>
      <c r="E234" s="58"/>
      <c r="F234" s="59"/>
      <c r="G234" s="58"/>
      <c r="H234" s="59"/>
      <c r="I234" s="59"/>
      <c r="J234" s="60"/>
      <c r="K234" s="58"/>
      <c r="L234" s="58"/>
      <c r="M234" s="18"/>
      <c r="N234" s="18"/>
      <c r="O234" s="18"/>
      <c r="P234" s="18"/>
    </row>
    <row r="235" ht="15.75" customHeight="1">
      <c r="A235" s="10"/>
      <c r="B235" s="10"/>
      <c r="C235" s="57"/>
      <c r="D235" s="58"/>
      <c r="E235" s="58"/>
      <c r="F235" s="59"/>
      <c r="G235" s="58"/>
      <c r="H235" s="59"/>
      <c r="I235" s="59"/>
      <c r="J235" s="60"/>
      <c r="K235" s="58"/>
      <c r="L235" s="58"/>
      <c r="M235" s="18"/>
      <c r="N235" s="18"/>
      <c r="O235" s="18"/>
      <c r="P235" s="18"/>
    </row>
    <row r="236" ht="15.75" customHeight="1">
      <c r="A236" s="10"/>
      <c r="B236" s="10"/>
      <c r="C236" s="57"/>
      <c r="D236" s="58"/>
      <c r="E236" s="58"/>
      <c r="F236" s="59"/>
      <c r="G236" s="58"/>
      <c r="H236" s="59"/>
      <c r="I236" s="59"/>
      <c r="J236" s="60"/>
      <c r="K236" s="58"/>
      <c r="L236" s="58"/>
      <c r="M236" s="18"/>
      <c r="N236" s="18"/>
      <c r="O236" s="18"/>
      <c r="P236" s="18"/>
    </row>
    <row r="237" ht="15.75" customHeight="1">
      <c r="A237" s="10"/>
      <c r="B237" s="10"/>
      <c r="C237" s="57"/>
      <c r="D237" s="58"/>
      <c r="E237" s="58"/>
      <c r="F237" s="59"/>
      <c r="G237" s="58"/>
      <c r="H237" s="59"/>
      <c r="I237" s="59"/>
      <c r="J237" s="60"/>
      <c r="K237" s="58"/>
      <c r="L237" s="58"/>
      <c r="M237" s="18"/>
      <c r="N237" s="18"/>
      <c r="O237" s="18"/>
      <c r="P237" s="18"/>
    </row>
    <row r="238" ht="15.75" customHeight="1">
      <c r="A238" s="10"/>
      <c r="B238" s="10"/>
      <c r="C238" s="57"/>
      <c r="D238" s="58"/>
      <c r="E238" s="58"/>
      <c r="F238" s="59"/>
      <c r="G238" s="58"/>
      <c r="H238" s="59"/>
      <c r="I238" s="59"/>
      <c r="J238" s="60"/>
      <c r="K238" s="58"/>
      <c r="L238" s="58"/>
      <c r="M238" s="18"/>
      <c r="N238" s="18"/>
      <c r="O238" s="18"/>
      <c r="P238" s="18"/>
    </row>
    <row r="239" ht="15.75" customHeight="1">
      <c r="A239" s="10"/>
      <c r="B239" s="10"/>
      <c r="C239" s="57"/>
      <c r="D239" s="58"/>
      <c r="E239" s="58"/>
      <c r="F239" s="59"/>
      <c r="G239" s="58"/>
      <c r="H239" s="59"/>
      <c r="I239" s="59"/>
      <c r="J239" s="60"/>
      <c r="K239" s="58"/>
      <c r="L239" s="58"/>
      <c r="M239" s="18"/>
      <c r="N239" s="18"/>
      <c r="O239" s="18"/>
      <c r="P239" s="18"/>
    </row>
    <row r="240" ht="15.75" customHeight="1">
      <c r="A240" s="10"/>
      <c r="B240" s="10"/>
      <c r="C240" s="57"/>
      <c r="D240" s="58"/>
      <c r="E240" s="58"/>
      <c r="F240" s="59"/>
      <c r="G240" s="58"/>
      <c r="H240" s="59"/>
      <c r="I240" s="59"/>
      <c r="J240" s="60"/>
      <c r="K240" s="58"/>
      <c r="L240" s="58"/>
      <c r="M240" s="18"/>
      <c r="N240" s="18"/>
      <c r="O240" s="18"/>
      <c r="P240" s="18"/>
    </row>
    <row r="241" ht="15.75" customHeight="1">
      <c r="A241" s="10"/>
      <c r="B241" s="10"/>
      <c r="C241" s="57"/>
      <c r="D241" s="58"/>
      <c r="E241" s="58"/>
      <c r="F241" s="59"/>
      <c r="G241" s="58"/>
      <c r="H241" s="59"/>
      <c r="I241" s="59"/>
      <c r="J241" s="60"/>
      <c r="K241" s="58"/>
      <c r="L241" s="58"/>
      <c r="M241" s="18"/>
      <c r="N241" s="18"/>
      <c r="O241" s="18"/>
      <c r="P241" s="18"/>
    </row>
    <row r="242" ht="15.75" customHeight="1">
      <c r="A242" s="10"/>
      <c r="B242" s="10"/>
      <c r="C242" s="57"/>
      <c r="D242" s="58"/>
      <c r="E242" s="58"/>
      <c r="F242" s="59"/>
      <c r="G242" s="58"/>
      <c r="H242" s="59"/>
      <c r="I242" s="59"/>
      <c r="J242" s="60"/>
      <c r="K242" s="58"/>
      <c r="L242" s="58"/>
      <c r="M242" s="18"/>
      <c r="N242" s="18"/>
      <c r="O242" s="18"/>
      <c r="P242" s="18"/>
    </row>
    <row r="243" ht="15.75" customHeight="1">
      <c r="A243" s="10"/>
      <c r="B243" s="10"/>
      <c r="C243" s="57"/>
      <c r="D243" s="58"/>
      <c r="E243" s="58"/>
      <c r="F243" s="59"/>
      <c r="G243" s="58"/>
      <c r="H243" s="59"/>
      <c r="I243" s="59"/>
      <c r="J243" s="60"/>
      <c r="K243" s="58"/>
      <c r="L243" s="58"/>
      <c r="M243" s="18"/>
      <c r="N243" s="18"/>
      <c r="O243" s="18"/>
      <c r="P243" s="18"/>
    </row>
    <row r="244" ht="15.75" customHeight="1">
      <c r="A244" s="10"/>
      <c r="B244" s="10"/>
      <c r="C244" s="57"/>
      <c r="D244" s="58"/>
      <c r="E244" s="58"/>
      <c r="F244" s="59"/>
      <c r="G244" s="58"/>
      <c r="H244" s="59"/>
      <c r="I244" s="59"/>
      <c r="J244" s="60"/>
      <c r="K244" s="58"/>
      <c r="L244" s="58"/>
      <c r="M244" s="18"/>
      <c r="N244" s="18"/>
      <c r="O244" s="18"/>
      <c r="P244" s="18"/>
    </row>
    <row r="245" ht="15.75" customHeight="1">
      <c r="A245" s="10"/>
      <c r="B245" s="10"/>
      <c r="C245" s="57"/>
      <c r="D245" s="58"/>
      <c r="E245" s="58"/>
      <c r="F245" s="59"/>
      <c r="G245" s="58"/>
      <c r="H245" s="59"/>
      <c r="I245" s="59"/>
      <c r="J245" s="60"/>
      <c r="K245" s="58"/>
      <c r="L245" s="58"/>
      <c r="M245" s="18"/>
      <c r="N245" s="18"/>
      <c r="O245" s="18"/>
      <c r="P245" s="18"/>
    </row>
    <row r="246" ht="15.75" customHeight="1">
      <c r="A246" s="10"/>
      <c r="B246" s="10"/>
      <c r="C246" s="57"/>
      <c r="D246" s="58"/>
      <c r="E246" s="58"/>
      <c r="F246" s="59"/>
      <c r="G246" s="58"/>
      <c r="H246" s="59"/>
      <c r="I246" s="59"/>
      <c r="J246" s="60"/>
      <c r="K246" s="58"/>
      <c r="L246" s="58"/>
      <c r="M246" s="18"/>
      <c r="N246" s="18"/>
      <c r="O246" s="18"/>
      <c r="P246" s="18"/>
    </row>
    <row r="247" ht="15.75" customHeight="1">
      <c r="A247" s="10"/>
      <c r="B247" s="10"/>
      <c r="C247" s="57"/>
      <c r="D247" s="58"/>
      <c r="E247" s="58"/>
      <c r="F247" s="59"/>
      <c r="G247" s="58"/>
      <c r="H247" s="59"/>
      <c r="I247" s="59"/>
      <c r="J247" s="60"/>
      <c r="K247" s="58"/>
      <c r="L247" s="58"/>
      <c r="M247" s="18"/>
      <c r="N247" s="18"/>
      <c r="O247" s="18"/>
      <c r="P247" s="18"/>
    </row>
    <row r="248" ht="15.75" customHeight="1">
      <c r="A248" s="10"/>
      <c r="B248" s="10"/>
      <c r="C248" s="57"/>
      <c r="D248" s="58"/>
      <c r="E248" s="58"/>
      <c r="F248" s="59"/>
      <c r="G248" s="58"/>
      <c r="H248" s="59"/>
      <c r="I248" s="59"/>
      <c r="J248" s="60"/>
      <c r="K248" s="58"/>
      <c r="L248" s="58"/>
      <c r="M248" s="18"/>
      <c r="N248" s="18"/>
      <c r="O248" s="18"/>
      <c r="P248" s="18"/>
    </row>
    <row r="249" ht="15.75" customHeight="1">
      <c r="A249" s="10"/>
      <c r="B249" s="10"/>
      <c r="C249" s="57"/>
      <c r="D249" s="58"/>
      <c r="E249" s="58"/>
      <c r="F249" s="59"/>
      <c r="G249" s="58"/>
      <c r="H249" s="59"/>
      <c r="I249" s="59"/>
      <c r="J249" s="60"/>
      <c r="K249" s="58"/>
      <c r="L249" s="58"/>
      <c r="M249" s="18"/>
      <c r="N249" s="18"/>
      <c r="O249" s="18"/>
      <c r="P249" s="18"/>
    </row>
    <row r="250" ht="15.75" customHeight="1">
      <c r="A250" s="10"/>
      <c r="B250" s="10"/>
      <c r="C250" s="57"/>
      <c r="D250" s="58"/>
      <c r="E250" s="58"/>
      <c r="F250" s="59"/>
      <c r="G250" s="58"/>
      <c r="H250" s="59"/>
      <c r="I250" s="59"/>
      <c r="J250" s="60"/>
      <c r="K250" s="58"/>
      <c r="L250" s="58"/>
      <c r="M250" s="18"/>
      <c r="N250" s="18"/>
      <c r="O250" s="18"/>
      <c r="P250" s="18"/>
    </row>
    <row r="251" ht="15.75" customHeight="1">
      <c r="A251" s="10"/>
      <c r="B251" s="10"/>
      <c r="C251" s="57"/>
      <c r="D251" s="58"/>
      <c r="E251" s="58"/>
      <c r="F251" s="59"/>
      <c r="G251" s="58"/>
      <c r="H251" s="59"/>
      <c r="I251" s="59"/>
      <c r="J251" s="60"/>
      <c r="K251" s="58"/>
      <c r="L251" s="58"/>
      <c r="M251" s="18"/>
      <c r="N251" s="18"/>
      <c r="O251" s="18"/>
      <c r="P251" s="18"/>
    </row>
    <row r="252" ht="15.75" customHeight="1">
      <c r="A252" s="10"/>
      <c r="B252" s="10"/>
      <c r="C252" s="57"/>
      <c r="D252" s="58"/>
      <c r="E252" s="58"/>
      <c r="F252" s="59"/>
      <c r="G252" s="58"/>
      <c r="H252" s="59"/>
      <c r="I252" s="59"/>
      <c r="J252" s="60"/>
      <c r="K252" s="58"/>
      <c r="L252" s="58"/>
      <c r="M252" s="18"/>
      <c r="N252" s="18"/>
      <c r="O252" s="18"/>
      <c r="P252" s="18"/>
    </row>
    <row r="253" ht="15.75" customHeight="1">
      <c r="A253" s="10"/>
      <c r="B253" s="10"/>
      <c r="C253" s="57"/>
      <c r="D253" s="58"/>
      <c r="E253" s="58"/>
      <c r="F253" s="59"/>
      <c r="G253" s="58"/>
      <c r="H253" s="59"/>
      <c r="I253" s="59"/>
      <c r="J253" s="60"/>
      <c r="K253" s="58"/>
      <c r="L253" s="58"/>
      <c r="M253" s="18"/>
      <c r="N253" s="18"/>
      <c r="O253" s="18"/>
      <c r="P253" s="18"/>
    </row>
    <row r="254" ht="15.75" customHeight="1">
      <c r="A254" s="10"/>
      <c r="B254" s="10"/>
      <c r="C254" s="57"/>
      <c r="D254" s="58"/>
      <c r="E254" s="58"/>
      <c r="F254" s="59"/>
      <c r="G254" s="58"/>
      <c r="H254" s="59"/>
      <c r="I254" s="59"/>
      <c r="J254" s="60"/>
      <c r="K254" s="58"/>
      <c r="L254" s="58"/>
      <c r="M254" s="18"/>
      <c r="N254" s="18"/>
      <c r="O254" s="18"/>
      <c r="P254" s="18"/>
    </row>
    <row r="255" ht="15.75" customHeight="1">
      <c r="A255" s="10"/>
      <c r="B255" s="10"/>
      <c r="C255" s="57"/>
      <c r="D255" s="58"/>
      <c r="E255" s="58"/>
      <c r="F255" s="59"/>
      <c r="G255" s="58"/>
      <c r="H255" s="59"/>
      <c r="I255" s="59"/>
      <c r="J255" s="60"/>
      <c r="K255" s="58"/>
      <c r="L255" s="58"/>
      <c r="M255" s="18"/>
      <c r="N255" s="18"/>
      <c r="O255" s="18"/>
      <c r="P255" s="18"/>
    </row>
    <row r="256" ht="15.75" customHeight="1">
      <c r="A256" s="10"/>
      <c r="B256" s="10"/>
      <c r="C256" s="57"/>
      <c r="D256" s="58"/>
      <c r="E256" s="58"/>
      <c r="F256" s="59"/>
      <c r="G256" s="58"/>
      <c r="H256" s="59"/>
      <c r="I256" s="59"/>
      <c r="J256" s="60"/>
      <c r="K256" s="58"/>
      <c r="L256" s="58"/>
      <c r="M256" s="18"/>
      <c r="N256" s="18"/>
      <c r="O256" s="18"/>
      <c r="P256" s="18"/>
    </row>
    <row r="257" ht="15.75" customHeight="1">
      <c r="A257" s="10"/>
      <c r="B257" s="10"/>
      <c r="C257" s="57"/>
      <c r="D257" s="58"/>
      <c r="E257" s="58"/>
      <c r="F257" s="59"/>
      <c r="G257" s="58"/>
      <c r="H257" s="59"/>
      <c r="I257" s="59"/>
      <c r="J257" s="60"/>
      <c r="K257" s="58"/>
      <c r="L257" s="58"/>
      <c r="M257" s="18"/>
      <c r="N257" s="18"/>
      <c r="O257" s="18"/>
      <c r="P257" s="18"/>
    </row>
    <row r="258" ht="15.75" customHeight="1">
      <c r="A258" s="10"/>
      <c r="B258" s="10"/>
      <c r="C258" s="57"/>
      <c r="D258" s="58"/>
      <c r="E258" s="58"/>
      <c r="F258" s="59"/>
      <c r="G258" s="58"/>
      <c r="H258" s="59"/>
      <c r="I258" s="59"/>
      <c r="J258" s="60"/>
      <c r="K258" s="58"/>
      <c r="L258" s="58"/>
      <c r="M258" s="18"/>
      <c r="N258" s="18"/>
      <c r="O258" s="18"/>
      <c r="P258" s="18"/>
    </row>
    <row r="259" ht="15.75" customHeight="1">
      <c r="A259" s="10"/>
      <c r="B259" s="10"/>
      <c r="C259" s="57"/>
      <c r="D259" s="58"/>
      <c r="E259" s="58"/>
      <c r="F259" s="59"/>
      <c r="G259" s="58"/>
      <c r="H259" s="59"/>
      <c r="I259" s="59"/>
      <c r="J259" s="60"/>
      <c r="K259" s="58"/>
      <c r="L259" s="58"/>
      <c r="M259" s="18"/>
      <c r="N259" s="18"/>
      <c r="O259" s="18"/>
      <c r="P259" s="18"/>
    </row>
    <row r="260" ht="15.75" customHeight="1">
      <c r="A260" s="10"/>
      <c r="B260" s="10"/>
      <c r="C260" s="57"/>
      <c r="D260" s="58"/>
      <c r="E260" s="58"/>
      <c r="F260" s="59"/>
      <c r="G260" s="58"/>
      <c r="H260" s="59"/>
      <c r="I260" s="59"/>
      <c r="J260" s="60"/>
      <c r="K260" s="58"/>
      <c r="L260" s="58"/>
      <c r="M260" s="18"/>
      <c r="N260" s="18"/>
      <c r="O260" s="18"/>
      <c r="P260" s="18"/>
    </row>
    <row r="261" ht="15.75" customHeight="1">
      <c r="A261" s="10"/>
      <c r="B261" s="10"/>
      <c r="C261" s="57"/>
      <c r="D261" s="58"/>
      <c r="E261" s="58"/>
      <c r="F261" s="59"/>
      <c r="G261" s="58"/>
      <c r="H261" s="59"/>
      <c r="I261" s="59"/>
      <c r="J261" s="60"/>
      <c r="K261" s="58"/>
      <c r="L261" s="58"/>
      <c r="M261" s="18"/>
      <c r="N261" s="18"/>
      <c r="O261" s="18"/>
      <c r="P261" s="18"/>
    </row>
    <row r="262" ht="15.75" customHeight="1">
      <c r="A262" s="10"/>
      <c r="B262" s="10"/>
      <c r="C262" s="57"/>
      <c r="D262" s="58"/>
      <c r="E262" s="58"/>
      <c r="F262" s="59"/>
      <c r="G262" s="58"/>
      <c r="H262" s="59"/>
      <c r="I262" s="59"/>
      <c r="J262" s="60"/>
      <c r="K262" s="58"/>
      <c r="L262" s="58"/>
      <c r="M262" s="18"/>
      <c r="N262" s="18"/>
      <c r="O262" s="18"/>
      <c r="P262" s="18"/>
    </row>
    <row r="263" ht="15.75" customHeight="1">
      <c r="A263" s="10"/>
      <c r="B263" s="10"/>
      <c r="C263" s="57"/>
      <c r="D263" s="58"/>
      <c r="E263" s="58"/>
      <c r="F263" s="59"/>
      <c r="G263" s="58"/>
      <c r="H263" s="59"/>
      <c r="I263" s="59"/>
      <c r="J263" s="60"/>
      <c r="K263" s="58"/>
      <c r="L263" s="58"/>
      <c r="M263" s="18"/>
      <c r="N263" s="18"/>
      <c r="O263" s="18"/>
      <c r="P263" s="18"/>
    </row>
    <row r="264" ht="15.75" customHeight="1">
      <c r="A264" s="10"/>
      <c r="B264" s="10"/>
      <c r="C264" s="57"/>
      <c r="D264" s="58"/>
      <c r="E264" s="58"/>
      <c r="F264" s="59"/>
      <c r="G264" s="58"/>
      <c r="H264" s="59"/>
      <c r="I264" s="59"/>
      <c r="J264" s="60"/>
      <c r="K264" s="58"/>
      <c r="L264" s="58"/>
      <c r="M264" s="18"/>
      <c r="N264" s="18"/>
      <c r="O264" s="18"/>
      <c r="P264" s="18"/>
    </row>
    <row r="265" ht="15.75" customHeight="1">
      <c r="A265" s="10"/>
      <c r="B265" s="10"/>
      <c r="C265" s="57"/>
      <c r="D265" s="58"/>
      <c r="E265" s="58"/>
      <c r="F265" s="59"/>
      <c r="G265" s="58"/>
      <c r="H265" s="59"/>
      <c r="I265" s="59"/>
      <c r="J265" s="60"/>
      <c r="K265" s="58"/>
      <c r="L265" s="58"/>
      <c r="M265" s="18"/>
      <c r="N265" s="18"/>
      <c r="O265" s="18"/>
      <c r="P265" s="18"/>
    </row>
    <row r="266" ht="15.75" customHeight="1">
      <c r="A266" s="10"/>
      <c r="B266" s="10"/>
      <c r="C266" s="57"/>
      <c r="D266" s="58"/>
      <c r="E266" s="58"/>
      <c r="F266" s="59"/>
      <c r="G266" s="58"/>
      <c r="H266" s="59"/>
      <c r="I266" s="59"/>
      <c r="J266" s="60"/>
      <c r="K266" s="58"/>
      <c r="L266" s="58"/>
      <c r="M266" s="18"/>
      <c r="N266" s="18"/>
      <c r="O266" s="18"/>
      <c r="P266" s="18"/>
    </row>
    <row r="267" ht="15.75" customHeight="1">
      <c r="A267" s="10"/>
      <c r="B267" s="10"/>
      <c r="C267" s="57"/>
      <c r="D267" s="58"/>
      <c r="E267" s="58"/>
      <c r="F267" s="59"/>
      <c r="G267" s="58"/>
      <c r="H267" s="59"/>
      <c r="I267" s="59"/>
      <c r="J267" s="60"/>
      <c r="K267" s="58"/>
      <c r="L267" s="58"/>
      <c r="M267" s="18"/>
      <c r="N267" s="18"/>
      <c r="O267" s="18"/>
      <c r="P267" s="18"/>
    </row>
    <row r="268" ht="15.75" customHeight="1">
      <c r="A268" s="10"/>
      <c r="B268" s="10"/>
      <c r="C268" s="57"/>
      <c r="D268" s="58"/>
      <c r="E268" s="58"/>
      <c r="F268" s="59"/>
      <c r="G268" s="58"/>
      <c r="H268" s="59"/>
      <c r="I268" s="59"/>
      <c r="J268" s="60"/>
      <c r="K268" s="58"/>
      <c r="L268" s="58"/>
      <c r="M268" s="18"/>
      <c r="N268" s="18"/>
      <c r="O268" s="18"/>
      <c r="P268" s="18"/>
    </row>
    <row r="269" ht="15.75" customHeight="1">
      <c r="A269" s="10"/>
      <c r="B269" s="10"/>
      <c r="C269" s="57"/>
      <c r="D269" s="58"/>
      <c r="E269" s="58"/>
      <c r="F269" s="59"/>
      <c r="G269" s="58"/>
      <c r="H269" s="59"/>
      <c r="I269" s="59"/>
      <c r="J269" s="60"/>
      <c r="K269" s="58"/>
      <c r="L269" s="58"/>
      <c r="M269" s="18"/>
      <c r="N269" s="18"/>
      <c r="O269" s="18"/>
      <c r="P269" s="18"/>
    </row>
    <row r="270" ht="15.75" customHeight="1">
      <c r="A270" s="10"/>
      <c r="B270" s="10"/>
      <c r="C270" s="57"/>
      <c r="D270" s="58"/>
      <c r="E270" s="58"/>
      <c r="F270" s="59"/>
      <c r="G270" s="58"/>
      <c r="H270" s="59"/>
      <c r="I270" s="59"/>
      <c r="J270" s="60"/>
      <c r="K270" s="58"/>
      <c r="L270" s="58"/>
      <c r="M270" s="18"/>
      <c r="N270" s="18"/>
      <c r="O270" s="18"/>
      <c r="P270" s="18"/>
    </row>
    <row r="271" ht="15.75" customHeight="1">
      <c r="A271" s="10"/>
      <c r="B271" s="10"/>
      <c r="C271" s="57"/>
      <c r="D271" s="58"/>
      <c r="E271" s="58"/>
      <c r="F271" s="59"/>
      <c r="G271" s="58"/>
      <c r="H271" s="59"/>
      <c r="I271" s="59"/>
      <c r="J271" s="60"/>
      <c r="K271" s="58"/>
      <c r="L271" s="58"/>
      <c r="M271" s="18"/>
      <c r="N271" s="18"/>
      <c r="O271" s="18"/>
      <c r="P271" s="18"/>
    </row>
    <row r="272" ht="15.75" customHeight="1">
      <c r="A272" s="10"/>
      <c r="B272" s="10"/>
      <c r="C272" s="57"/>
      <c r="D272" s="58"/>
      <c r="E272" s="58"/>
      <c r="F272" s="59"/>
      <c r="G272" s="58"/>
      <c r="H272" s="59"/>
      <c r="I272" s="59"/>
      <c r="J272" s="60"/>
      <c r="K272" s="58"/>
      <c r="L272" s="58"/>
      <c r="M272" s="18"/>
      <c r="N272" s="18"/>
      <c r="O272" s="18"/>
      <c r="P272" s="18"/>
    </row>
    <row r="273" ht="15.75" customHeight="1">
      <c r="A273" s="10"/>
      <c r="B273" s="10"/>
      <c r="C273" s="57"/>
      <c r="D273" s="58"/>
      <c r="E273" s="58"/>
      <c r="F273" s="59"/>
      <c r="G273" s="58"/>
      <c r="H273" s="59"/>
      <c r="I273" s="59"/>
      <c r="J273" s="60"/>
      <c r="K273" s="58"/>
      <c r="L273" s="58"/>
      <c r="M273" s="18"/>
      <c r="N273" s="18"/>
      <c r="O273" s="18"/>
      <c r="P273" s="18"/>
    </row>
    <row r="274" ht="15.75" customHeight="1">
      <c r="A274" s="10"/>
      <c r="B274" s="10"/>
      <c r="C274" s="57"/>
      <c r="D274" s="58"/>
      <c r="E274" s="58"/>
      <c r="F274" s="59"/>
      <c r="G274" s="58"/>
      <c r="H274" s="59"/>
      <c r="I274" s="59"/>
      <c r="J274" s="60"/>
      <c r="K274" s="58"/>
      <c r="L274" s="58"/>
      <c r="M274" s="18"/>
      <c r="N274" s="18"/>
      <c r="O274" s="18"/>
      <c r="P274" s="18"/>
    </row>
    <row r="275" ht="15.75" customHeight="1">
      <c r="A275" s="10"/>
      <c r="B275" s="10"/>
      <c r="C275" s="57"/>
      <c r="D275" s="58"/>
      <c r="E275" s="58"/>
      <c r="F275" s="59"/>
      <c r="G275" s="58"/>
      <c r="H275" s="59"/>
      <c r="I275" s="59"/>
      <c r="J275" s="60"/>
      <c r="K275" s="58"/>
      <c r="L275" s="58"/>
      <c r="M275" s="18"/>
      <c r="N275" s="18"/>
      <c r="O275" s="18"/>
      <c r="P275" s="18"/>
    </row>
    <row r="276" ht="15.75" customHeight="1">
      <c r="A276" s="10"/>
      <c r="B276" s="10"/>
      <c r="C276" s="57"/>
      <c r="D276" s="58"/>
      <c r="E276" s="58"/>
      <c r="F276" s="59"/>
      <c r="G276" s="58"/>
      <c r="H276" s="59"/>
      <c r="I276" s="59"/>
      <c r="J276" s="60"/>
      <c r="K276" s="58"/>
      <c r="L276" s="58"/>
      <c r="M276" s="18"/>
      <c r="N276" s="18"/>
      <c r="O276" s="18"/>
      <c r="P276" s="18"/>
    </row>
    <row r="277" ht="15.75" customHeight="1">
      <c r="A277" s="10"/>
      <c r="B277" s="10"/>
      <c r="C277" s="57"/>
      <c r="D277" s="58"/>
      <c r="E277" s="58"/>
      <c r="F277" s="59"/>
      <c r="G277" s="58"/>
      <c r="H277" s="59"/>
      <c r="I277" s="59"/>
      <c r="J277" s="60"/>
      <c r="K277" s="58"/>
      <c r="L277" s="58"/>
      <c r="M277" s="18"/>
      <c r="N277" s="18"/>
      <c r="O277" s="18"/>
      <c r="P277" s="18"/>
    </row>
    <row r="278" ht="15.75" customHeight="1">
      <c r="A278" s="10"/>
      <c r="B278" s="10"/>
      <c r="C278" s="57"/>
      <c r="D278" s="58"/>
      <c r="E278" s="58"/>
      <c r="F278" s="59"/>
      <c r="G278" s="58"/>
      <c r="H278" s="59"/>
      <c r="I278" s="59"/>
      <c r="J278" s="60"/>
      <c r="K278" s="58"/>
      <c r="L278" s="58"/>
      <c r="M278" s="18"/>
      <c r="N278" s="18"/>
      <c r="O278" s="18"/>
      <c r="P278" s="18"/>
    </row>
    <row r="279" ht="15.75" customHeight="1">
      <c r="A279" s="10"/>
      <c r="B279" s="10"/>
      <c r="C279" s="57"/>
      <c r="D279" s="58"/>
      <c r="E279" s="58"/>
      <c r="F279" s="59"/>
      <c r="G279" s="58"/>
      <c r="H279" s="59"/>
      <c r="I279" s="59"/>
      <c r="J279" s="60"/>
      <c r="K279" s="58"/>
      <c r="L279" s="58"/>
      <c r="M279" s="18"/>
      <c r="N279" s="18"/>
      <c r="O279" s="18"/>
      <c r="P279" s="18"/>
    </row>
    <row r="280" ht="15.75" customHeight="1">
      <c r="A280" s="10"/>
      <c r="B280" s="10"/>
      <c r="C280" s="57"/>
      <c r="D280" s="58"/>
      <c r="E280" s="58"/>
      <c r="F280" s="59"/>
      <c r="G280" s="58"/>
      <c r="H280" s="59"/>
      <c r="I280" s="59"/>
      <c r="J280" s="60"/>
      <c r="K280" s="58"/>
      <c r="L280" s="58"/>
      <c r="M280" s="18"/>
      <c r="N280" s="18"/>
      <c r="O280" s="18"/>
      <c r="P280" s="18"/>
    </row>
    <row r="281" ht="15.75" customHeight="1">
      <c r="A281" s="10"/>
      <c r="B281" s="10"/>
      <c r="C281" s="57"/>
      <c r="D281" s="58"/>
      <c r="E281" s="58"/>
      <c r="F281" s="59"/>
      <c r="G281" s="58"/>
      <c r="H281" s="59"/>
      <c r="I281" s="59"/>
      <c r="J281" s="60"/>
      <c r="K281" s="58"/>
      <c r="L281" s="58"/>
      <c r="M281" s="18"/>
      <c r="N281" s="18"/>
      <c r="O281" s="18"/>
      <c r="P281" s="18"/>
    </row>
    <row r="282" ht="15.75" customHeight="1">
      <c r="A282" s="10"/>
      <c r="B282" s="10"/>
      <c r="C282" s="57"/>
      <c r="D282" s="58"/>
      <c r="E282" s="58"/>
      <c r="F282" s="59"/>
      <c r="G282" s="58"/>
      <c r="H282" s="59"/>
      <c r="I282" s="59"/>
      <c r="J282" s="60"/>
      <c r="K282" s="58"/>
      <c r="L282" s="58"/>
      <c r="M282" s="18"/>
      <c r="N282" s="18"/>
      <c r="O282" s="18"/>
      <c r="P282" s="18"/>
    </row>
    <row r="283" ht="15.75" customHeight="1">
      <c r="A283" s="10"/>
      <c r="B283" s="10"/>
      <c r="C283" s="57"/>
      <c r="D283" s="58"/>
      <c r="E283" s="58"/>
      <c r="F283" s="59"/>
      <c r="G283" s="58"/>
      <c r="H283" s="59"/>
      <c r="I283" s="59"/>
      <c r="J283" s="60"/>
      <c r="K283" s="58"/>
      <c r="L283" s="58"/>
      <c r="M283" s="18"/>
      <c r="N283" s="18"/>
      <c r="O283" s="18"/>
      <c r="P283" s="18"/>
    </row>
    <row r="284" ht="15.75" customHeight="1">
      <c r="A284" s="10"/>
      <c r="B284" s="10"/>
      <c r="C284" s="57"/>
      <c r="D284" s="58"/>
      <c r="E284" s="58"/>
      <c r="F284" s="59"/>
      <c r="G284" s="58"/>
      <c r="H284" s="59"/>
      <c r="I284" s="59"/>
      <c r="J284" s="60"/>
      <c r="K284" s="58"/>
      <c r="L284" s="58"/>
      <c r="M284" s="18"/>
      <c r="N284" s="18"/>
      <c r="O284" s="18"/>
      <c r="P284" s="18"/>
    </row>
    <row r="285" ht="15.75" customHeight="1">
      <c r="A285" s="10"/>
      <c r="B285" s="10"/>
      <c r="C285" s="57"/>
      <c r="D285" s="58"/>
      <c r="E285" s="58"/>
      <c r="F285" s="59"/>
      <c r="G285" s="58"/>
      <c r="H285" s="59"/>
      <c r="I285" s="59"/>
      <c r="J285" s="60"/>
      <c r="K285" s="58"/>
      <c r="L285" s="58"/>
      <c r="M285" s="18"/>
      <c r="N285" s="18"/>
      <c r="O285" s="18"/>
      <c r="P285" s="18"/>
    </row>
    <row r="286" ht="15.75" customHeight="1">
      <c r="A286" s="10"/>
      <c r="B286" s="10"/>
      <c r="C286" s="57"/>
      <c r="D286" s="58"/>
      <c r="E286" s="58"/>
      <c r="F286" s="59"/>
      <c r="G286" s="58"/>
      <c r="H286" s="59"/>
      <c r="I286" s="59"/>
      <c r="J286" s="60"/>
      <c r="K286" s="58"/>
      <c r="L286" s="58"/>
      <c r="M286" s="18"/>
      <c r="N286" s="18"/>
      <c r="O286" s="18"/>
      <c r="P286" s="18"/>
    </row>
    <row r="287" ht="15.75" customHeight="1">
      <c r="A287" s="10"/>
      <c r="B287" s="10"/>
      <c r="C287" s="57"/>
      <c r="D287" s="58"/>
      <c r="E287" s="58"/>
      <c r="F287" s="59"/>
      <c r="G287" s="58"/>
      <c r="H287" s="59"/>
      <c r="I287" s="59"/>
      <c r="J287" s="60"/>
      <c r="K287" s="58"/>
      <c r="L287" s="58"/>
      <c r="M287" s="18"/>
      <c r="N287" s="18"/>
      <c r="O287" s="18"/>
      <c r="P287" s="18"/>
    </row>
    <row r="288" ht="15.75" customHeight="1">
      <c r="A288" s="10"/>
      <c r="B288" s="10"/>
      <c r="C288" s="57"/>
      <c r="D288" s="58"/>
      <c r="E288" s="58"/>
      <c r="F288" s="59"/>
      <c r="G288" s="58"/>
      <c r="H288" s="59"/>
      <c r="I288" s="59"/>
      <c r="J288" s="60"/>
      <c r="K288" s="58"/>
      <c r="L288" s="58"/>
      <c r="M288" s="18"/>
      <c r="N288" s="18"/>
      <c r="O288" s="18"/>
      <c r="P288" s="18"/>
    </row>
    <row r="289" ht="15.75" customHeight="1">
      <c r="A289" s="10"/>
      <c r="B289" s="10"/>
      <c r="C289" s="57"/>
      <c r="D289" s="58"/>
      <c r="E289" s="58"/>
      <c r="F289" s="59"/>
      <c r="G289" s="58"/>
      <c r="H289" s="59"/>
      <c r="I289" s="59"/>
      <c r="J289" s="60"/>
      <c r="K289" s="58"/>
      <c r="L289" s="58"/>
      <c r="M289" s="18"/>
      <c r="N289" s="18"/>
      <c r="O289" s="18"/>
      <c r="P289" s="18"/>
    </row>
    <row r="290" ht="15.75" customHeight="1">
      <c r="A290" s="10"/>
      <c r="B290" s="10"/>
      <c r="C290" s="57"/>
      <c r="D290" s="58"/>
      <c r="E290" s="58"/>
      <c r="F290" s="59"/>
      <c r="G290" s="58"/>
      <c r="H290" s="59"/>
      <c r="I290" s="59"/>
      <c r="J290" s="60"/>
      <c r="K290" s="58"/>
      <c r="L290" s="58"/>
      <c r="M290" s="18"/>
      <c r="N290" s="18"/>
      <c r="O290" s="18"/>
      <c r="P290" s="18"/>
    </row>
    <row r="291" ht="15.75" customHeight="1">
      <c r="A291" s="10"/>
      <c r="B291" s="10"/>
      <c r="C291" s="57"/>
      <c r="D291" s="58"/>
      <c r="E291" s="58"/>
      <c r="F291" s="59"/>
      <c r="G291" s="58"/>
      <c r="H291" s="59"/>
      <c r="I291" s="59"/>
      <c r="J291" s="60"/>
      <c r="K291" s="58"/>
      <c r="L291" s="58"/>
      <c r="M291" s="18"/>
      <c r="N291" s="18"/>
      <c r="O291" s="18"/>
      <c r="P291" s="18"/>
    </row>
    <row r="292" ht="15.75" customHeight="1">
      <c r="A292" s="10"/>
      <c r="B292" s="10"/>
      <c r="C292" s="57"/>
      <c r="D292" s="58"/>
      <c r="E292" s="58"/>
      <c r="F292" s="59"/>
      <c r="G292" s="58"/>
      <c r="H292" s="59"/>
      <c r="I292" s="59"/>
      <c r="J292" s="60"/>
      <c r="K292" s="58"/>
      <c r="L292" s="58"/>
      <c r="M292" s="18"/>
      <c r="N292" s="18"/>
      <c r="O292" s="18"/>
      <c r="P292" s="18"/>
    </row>
    <row r="293" ht="15.75" customHeight="1">
      <c r="A293" s="10"/>
      <c r="B293" s="10"/>
      <c r="C293" s="57"/>
      <c r="D293" s="58"/>
      <c r="E293" s="58"/>
      <c r="F293" s="59"/>
      <c r="G293" s="58"/>
      <c r="H293" s="59"/>
      <c r="I293" s="59"/>
      <c r="J293" s="60"/>
      <c r="K293" s="58"/>
      <c r="L293" s="58"/>
      <c r="M293" s="18"/>
      <c r="N293" s="18"/>
      <c r="O293" s="18"/>
      <c r="P293" s="18"/>
    </row>
    <row r="294" ht="15.75" customHeight="1">
      <c r="A294" s="10"/>
      <c r="B294" s="10"/>
      <c r="C294" s="57"/>
      <c r="D294" s="58"/>
      <c r="E294" s="58"/>
      <c r="F294" s="59"/>
      <c r="G294" s="58"/>
      <c r="H294" s="59"/>
      <c r="I294" s="59"/>
      <c r="J294" s="60"/>
      <c r="K294" s="58"/>
      <c r="L294" s="58"/>
      <c r="M294" s="18"/>
      <c r="N294" s="18"/>
      <c r="O294" s="18"/>
      <c r="P294" s="18"/>
    </row>
    <row r="295" ht="15.75" customHeight="1">
      <c r="A295" s="10"/>
      <c r="B295" s="10"/>
      <c r="C295" s="57"/>
      <c r="D295" s="58"/>
      <c r="E295" s="58"/>
      <c r="F295" s="59"/>
      <c r="G295" s="58"/>
      <c r="H295" s="59"/>
      <c r="I295" s="59"/>
      <c r="J295" s="60"/>
      <c r="K295" s="58"/>
      <c r="L295" s="58"/>
      <c r="M295" s="18"/>
      <c r="N295" s="18"/>
      <c r="O295" s="18"/>
      <c r="P295" s="18"/>
    </row>
    <row r="296" ht="15.75" customHeight="1">
      <c r="A296" s="10"/>
      <c r="B296" s="10"/>
      <c r="C296" s="57"/>
      <c r="D296" s="58"/>
      <c r="E296" s="58"/>
      <c r="F296" s="59"/>
      <c r="G296" s="58"/>
      <c r="H296" s="59"/>
      <c r="I296" s="59"/>
      <c r="J296" s="60"/>
      <c r="K296" s="58"/>
      <c r="L296" s="58"/>
      <c r="M296" s="18"/>
      <c r="N296" s="18"/>
      <c r="O296" s="18"/>
      <c r="P296" s="18"/>
    </row>
    <row r="297" ht="15.75" customHeight="1">
      <c r="A297" s="10"/>
      <c r="B297" s="10"/>
      <c r="C297" s="57"/>
      <c r="D297" s="58"/>
      <c r="E297" s="58"/>
      <c r="F297" s="59"/>
      <c r="G297" s="58"/>
      <c r="H297" s="59"/>
      <c r="I297" s="59"/>
      <c r="J297" s="60"/>
      <c r="K297" s="58"/>
      <c r="L297" s="58"/>
      <c r="M297" s="18"/>
      <c r="N297" s="18"/>
      <c r="O297" s="18"/>
      <c r="P297" s="18"/>
    </row>
    <row r="298" ht="15.75" customHeight="1">
      <c r="A298" s="10"/>
      <c r="B298" s="10"/>
      <c r="C298" s="57"/>
      <c r="D298" s="58"/>
      <c r="E298" s="58"/>
      <c r="F298" s="59"/>
      <c r="G298" s="58"/>
      <c r="H298" s="59"/>
      <c r="I298" s="59"/>
      <c r="J298" s="60"/>
      <c r="K298" s="58"/>
      <c r="L298" s="58"/>
      <c r="M298" s="18"/>
      <c r="N298" s="18"/>
      <c r="O298" s="18"/>
      <c r="P298" s="18"/>
    </row>
    <row r="299" ht="15.75" customHeight="1">
      <c r="A299" s="10"/>
      <c r="B299" s="10"/>
      <c r="C299" s="57"/>
      <c r="D299" s="58"/>
      <c r="E299" s="58"/>
      <c r="F299" s="59"/>
      <c r="G299" s="58"/>
      <c r="H299" s="59"/>
      <c r="I299" s="59"/>
      <c r="J299" s="60"/>
      <c r="K299" s="58"/>
      <c r="L299" s="58"/>
      <c r="M299" s="18"/>
      <c r="N299" s="18"/>
      <c r="O299" s="18"/>
      <c r="P299" s="18"/>
    </row>
    <row r="300" ht="15.75" customHeight="1">
      <c r="A300" s="10"/>
      <c r="B300" s="10"/>
      <c r="C300" s="57"/>
      <c r="D300" s="58"/>
      <c r="E300" s="58"/>
      <c r="F300" s="59"/>
      <c r="G300" s="58"/>
      <c r="H300" s="59"/>
      <c r="I300" s="59"/>
      <c r="J300" s="60"/>
      <c r="K300" s="58"/>
      <c r="L300" s="58"/>
      <c r="M300" s="18"/>
      <c r="N300" s="18"/>
      <c r="O300" s="18"/>
      <c r="P300" s="18"/>
    </row>
    <row r="301" ht="15.75" customHeight="1">
      <c r="A301" s="10"/>
      <c r="B301" s="10"/>
      <c r="C301" s="57"/>
      <c r="D301" s="58"/>
      <c r="E301" s="58"/>
      <c r="F301" s="59"/>
      <c r="G301" s="58"/>
      <c r="H301" s="59"/>
      <c r="I301" s="59"/>
      <c r="J301" s="60"/>
      <c r="K301" s="58"/>
      <c r="L301" s="58"/>
      <c r="M301" s="18"/>
      <c r="N301" s="18"/>
      <c r="O301" s="18"/>
      <c r="P301" s="18"/>
    </row>
    <row r="302" ht="15.75" customHeight="1">
      <c r="A302" s="10"/>
      <c r="B302" s="10"/>
      <c r="C302" s="57"/>
      <c r="D302" s="58"/>
      <c r="E302" s="58"/>
      <c r="F302" s="59"/>
      <c r="G302" s="58"/>
      <c r="H302" s="59"/>
      <c r="I302" s="59"/>
      <c r="J302" s="60"/>
      <c r="K302" s="58"/>
      <c r="L302" s="58"/>
      <c r="M302" s="18"/>
      <c r="N302" s="18"/>
      <c r="O302" s="18"/>
      <c r="P302" s="18"/>
    </row>
    <row r="303" ht="15.75" customHeight="1">
      <c r="A303" s="10"/>
      <c r="B303" s="10"/>
      <c r="C303" s="57"/>
      <c r="D303" s="58"/>
      <c r="E303" s="58"/>
      <c r="F303" s="59"/>
      <c r="G303" s="58"/>
      <c r="H303" s="59"/>
      <c r="I303" s="59"/>
      <c r="J303" s="60"/>
      <c r="K303" s="58"/>
      <c r="L303" s="58"/>
      <c r="M303" s="18"/>
      <c r="N303" s="18"/>
      <c r="O303" s="18"/>
      <c r="P303" s="18"/>
    </row>
    <row r="304" ht="15.75" customHeight="1">
      <c r="A304" s="10"/>
      <c r="B304" s="10"/>
      <c r="C304" s="57"/>
      <c r="D304" s="58"/>
      <c r="E304" s="58"/>
      <c r="F304" s="59"/>
      <c r="G304" s="58"/>
      <c r="H304" s="59"/>
      <c r="I304" s="59"/>
      <c r="J304" s="60"/>
      <c r="K304" s="58"/>
      <c r="L304" s="58"/>
      <c r="M304" s="18"/>
      <c r="N304" s="18"/>
      <c r="O304" s="18"/>
      <c r="P304" s="18"/>
    </row>
    <row r="305" ht="15.75" customHeight="1">
      <c r="A305" s="10"/>
      <c r="B305" s="10"/>
      <c r="C305" s="57"/>
      <c r="D305" s="58"/>
      <c r="E305" s="58"/>
      <c r="F305" s="59"/>
      <c r="G305" s="58"/>
      <c r="H305" s="59"/>
      <c r="I305" s="59"/>
      <c r="J305" s="60"/>
      <c r="K305" s="58"/>
      <c r="L305" s="58"/>
      <c r="M305" s="18"/>
      <c r="N305" s="18"/>
      <c r="O305" s="18"/>
      <c r="P305" s="18"/>
    </row>
    <row r="306" ht="15.75" customHeight="1">
      <c r="A306" s="10"/>
      <c r="B306" s="10"/>
      <c r="C306" s="57"/>
      <c r="D306" s="58"/>
      <c r="E306" s="58"/>
      <c r="F306" s="59"/>
      <c r="G306" s="58"/>
      <c r="H306" s="59"/>
      <c r="I306" s="59"/>
      <c r="J306" s="60"/>
      <c r="K306" s="58"/>
      <c r="L306" s="58"/>
      <c r="M306" s="18"/>
      <c r="N306" s="18"/>
      <c r="O306" s="18"/>
      <c r="P306" s="18"/>
    </row>
    <row r="307" ht="15.75" customHeight="1">
      <c r="A307" s="10"/>
      <c r="B307" s="10"/>
      <c r="C307" s="57"/>
      <c r="D307" s="58"/>
      <c r="E307" s="58"/>
      <c r="F307" s="59"/>
      <c r="G307" s="58"/>
      <c r="H307" s="59"/>
      <c r="I307" s="59"/>
      <c r="J307" s="60"/>
      <c r="K307" s="58"/>
      <c r="L307" s="58"/>
      <c r="M307" s="18"/>
      <c r="N307" s="18"/>
      <c r="O307" s="18"/>
      <c r="P307" s="18"/>
    </row>
    <row r="308" ht="15.75" customHeight="1">
      <c r="A308" s="10"/>
      <c r="B308" s="10"/>
      <c r="C308" s="57"/>
      <c r="D308" s="58"/>
      <c r="E308" s="58"/>
      <c r="F308" s="59"/>
      <c r="G308" s="58"/>
      <c r="H308" s="59"/>
      <c r="I308" s="59"/>
      <c r="J308" s="60"/>
      <c r="K308" s="58"/>
      <c r="L308" s="58"/>
      <c r="M308" s="18"/>
      <c r="N308" s="18"/>
      <c r="O308" s="18"/>
      <c r="P308" s="18"/>
    </row>
    <row r="309" ht="15.75" customHeight="1">
      <c r="A309" s="10"/>
      <c r="B309" s="10"/>
      <c r="C309" s="57"/>
      <c r="D309" s="58"/>
      <c r="E309" s="58"/>
      <c r="F309" s="59"/>
      <c r="G309" s="58"/>
      <c r="H309" s="59"/>
      <c r="I309" s="59"/>
      <c r="J309" s="60"/>
      <c r="K309" s="58"/>
      <c r="L309" s="58"/>
      <c r="M309" s="18"/>
      <c r="N309" s="18"/>
      <c r="O309" s="18"/>
      <c r="P309" s="18"/>
    </row>
    <row r="310" ht="15.75" customHeight="1">
      <c r="A310" s="10"/>
      <c r="B310" s="10"/>
      <c r="C310" s="57"/>
      <c r="D310" s="58"/>
      <c r="E310" s="58"/>
      <c r="F310" s="59"/>
      <c r="G310" s="58"/>
      <c r="H310" s="59"/>
      <c r="I310" s="59"/>
      <c r="J310" s="60"/>
      <c r="K310" s="58"/>
      <c r="L310" s="58"/>
      <c r="M310" s="18"/>
      <c r="N310" s="18"/>
      <c r="O310" s="18"/>
      <c r="P310" s="18"/>
    </row>
    <row r="311" ht="15.75" customHeight="1">
      <c r="A311" s="10"/>
      <c r="B311" s="10"/>
      <c r="C311" s="57"/>
      <c r="D311" s="58"/>
      <c r="E311" s="58"/>
      <c r="F311" s="59"/>
      <c r="G311" s="58"/>
      <c r="H311" s="59"/>
      <c r="I311" s="59"/>
      <c r="J311" s="60"/>
      <c r="K311" s="58"/>
      <c r="L311" s="58"/>
      <c r="M311" s="18"/>
      <c r="N311" s="18"/>
      <c r="O311" s="18"/>
      <c r="P311" s="18"/>
    </row>
    <row r="312" ht="15.75" customHeight="1">
      <c r="A312" s="10"/>
      <c r="B312" s="10"/>
      <c r="C312" s="57"/>
      <c r="D312" s="58"/>
      <c r="E312" s="58"/>
      <c r="F312" s="59"/>
      <c r="G312" s="58"/>
      <c r="H312" s="59"/>
      <c r="I312" s="59"/>
      <c r="J312" s="60"/>
      <c r="K312" s="58"/>
      <c r="L312" s="58"/>
      <c r="M312" s="18"/>
      <c r="N312" s="18"/>
      <c r="O312" s="18"/>
      <c r="P312" s="18"/>
    </row>
    <row r="313" ht="15.75" customHeight="1">
      <c r="A313" s="10"/>
      <c r="B313" s="10"/>
      <c r="C313" s="57"/>
      <c r="D313" s="58"/>
      <c r="E313" s="58"/>
      <c r="F313" s="59"/>
      <c r="G313" s="58"/>
      <c r="H313" s="59"/>
      <c r="I313" s="59"/>
      <c r="J313" s="60"/>
      <c r="K313" s="58"/>
      <c r="L313" s="58"/>
      <c r="M313" s="18"/>
      <c r="N313" s="18"/>
      <c r="O313" s="18"/>
      <c r="P313" s="18"/>
    </row>
    <row r="314" ht="15.75" customHeight="1">
      <c r="A314" s="10"/>
      <c r="B314" s="10"/>
      <c r="C314" s="57"/>
      <c r="D314" s="58"/>
      <c r="E314" s="58"/>
      <c r="F314" s="59"/>
      <c r="G314" s="58"/>
      <c r="H314" s="59"/>
      <c r="I314" s="59"/>
      <c r="J314" s="60"/>
      <c r="K314" s="58"/>
      <c r="L314" s="58"/>
      <c r="M314" s="18"/>
      <c r="N314" s="18"/>
      <c r="O314" s="18"/>
      <c r="P314" s="18"/>
    </row>
    <row r="315" ht="15.75" customHeight="1">
      <c r="A315" s="10"/>
      <c r="B315" s="10"/>
      <c r="C315" s="57"/>
      <c r="D315" s="58"/>
      <c r="E315" s="58"/>
      <c r="F315" s="59"/>
      <c r="G315" s="58"/>
      <c r="H315" s="59"/>
      <c r="I315" s="59"/>
      <c r="J315" s="60"/>
      <c r="K315" s="58"/>
      <c r="L315" s="58"/>
      <c r="M315" s="18"/>
      <c r="N315" s="18"/>
      <c r="O315" s="18"/>
      <c r="P315" s="18"/>
    </row>
    <row r="316" ht="15.75" customHeight="1">
      <c r="A316" s="10"/>
      <c r="B316" s="10"/>
      <c r="C316" s="57"/>
      <c r="D316" s="58"/>
      <c r="E316" s="58"/>
      <c r="F316" s="59"/>
      <c r="G316" s="58"/>
      <c r="H316" s="59"/>
      <c r="I316" s="59"/>
      <c r="J316" s="60"/>
      <c r="K316" s="58"/>
      <c r="L316" s="58"/>
      <c r="M316" s="18"/>
      <c r="N316" s="18"/>
      <c r="O316" s="18"/>
      <c r="P316" s="18"/>
    </row>
    <row r="317" ht="15.75" customHeight="1">
      <c r="A317" s="10"/>
      <c r="B317" s="10"/>
      <c r="C317" s="57"/>
      <c r="D317" s="58"/>
      <c r="E317" s="58"/>
      <c r="F317" s="59"/>
      <c r="G317" s="58"/>
      <c r="H317" s="59"/>
      <c r="I317" s="59"/>
      <c r="J317" s="60"/>
      <c r="K317" s="58"/>
      <c r="L317" s="58"/>
      <c r="M317" s="18"/>
      <c r="N317" s="18"/>
      <c r="O317" s="18"/>
      <c r="P317" s="18"/>
    </row>
    <row r="318" ht="15.75" customHeight="1">
      <c r="A318" s="10"/>
      <c r="B318" s="10"/>
      <c r="C318" s="57"/>
      <c r="D318" s="58"/>
      <c r="E318" s="58"/>
      <c r="F318" s="59"/>
      <c r="G318" s="58"/>
      <c r="H318" s="59"/>
      <c r="I318" s="59"/>
      <c r="J318" s="60"/>
      <c r="K318" s="58"/>
      <c r="L318" s="58"/>
      <c r="M318" s="18"/>
      <c r="N318" s="18"/>
      <c r="O318" s="18"/>
      <c r="P318" s="18"/>
    </row>
    <row r="319" ht="15.75" customHeight="1">
      <c r="A319" s="10"/>
      <c r="B319" s="10"/>
      <c r="C319" s="57"/>
      <c r="D319" s="58"/>
      <c r="E319" s="58"/>
      <c r="F319" s="59"/>
      <c r="G319" s="58"/>
      <c r="H319" s="59"/>
      <c r="I319" s="59"/>
      <c r="J319" s="60"/>
      <c r="K319" s="58"/>
      <c r="L319" s="58"/>
      <c r="M319" s="18"/>
      <c r="N319" s="18"/>
      <c r="O319" s="18"/>
      <c r="P319" s="18"/>
    </row>
    <row r="320" ht="15.75" customHeight="1">
      <c r="A320" s="10"/>
      <c r="B320" s="10"/>
      <c r="C320" s="57"/>
      <c r="D320" s="58"/>
      <c r="E320" s="58"/>
      <c r="F320" s="59"/>
      <c r="G320" s="58"/>
      <c r="H320" s="59"/>
      <c r="I320" s="59"/>
      <c r="J320" s="60"/>
      <c r="K320" s="58"/>
      <c r="L320" s="58"/>
      <c r="M320" s="18"/>
      <c r="N320" s="18"/>
      <c r="O320" s="18"/>
      <c r="P320" s="18"/>
    </row>
    <row r="321" ht="15.75" customHeight="1">
      <c r="A321" s="10"/>
      <c r="B321" s="10"/>
      <c r="C321" s="57"/>
      <c r="D321" s="58"/>
      <c r="E321" s="58"/>
      <c r="F321" s="59"/>
      <c r="G321" s="58"/>
      <c r="H321" s="59"/>
      <c r="I321" s="59"/>
      <c r="J321" s="60"/>
      <c r="K321" s="58"/>
      <c r="L321" s="58"/>
      <c r="M321" s="18"/>
      <c r="N321" s="18"/>
      <c r="O321" s="18"/>
      <c r="P321" s="18"/>
    </row>
    <row r="322" ht="15.75" customHeight="1">
      <c r="A322" s="10"/>
      <c r="B322" s="10"/>
      <c r="C322" s="57"/>
      <c r="D322" s="58"/>
      <c r="E322" s="58"/>
      <c r="F322" s="59"/>
      <c r="G322" s="58"/>
      <c r="H322" s="59"/>
      <c r="I322" s="59"/>
      <c r="J322" s="60"/>
      <c r="K322" s="58"/>
      <c r="L322" s="58"/>
      <c r="M322" s="18"/>
      <c r="N322" s="18"/>
      <c r="O322" s="18"/>
      <c r="P322" s="18"/>
    </row>
    <row r="323" ht="15.75" customHeight="1">
      <c r="A323" s="10"/>
      <c r="B323" s="10"/>
      <c r="C323" s="57"/>
      <c r="D323" s="58"/>
      <c r="E323" s="58"/>
      <c r="F323" s="59"/>
      <c r="G323" s="58"/>
      <c r="H323" s="59"/>
      <c r="I323" s="59"/>
      <c r="J323" s="60"/>
      <c r="K323" s="58"/>
      <c r="L323" s="58"/>
      <c r="M323" s="18"/>
      <c r="N323" s="18"/>
      <c r="O323" s="18"/>
      <c r="P323" s="18"/>
    </row>
    <row r="324" ht="15.75" customHeight="1">
      <c r="A324" s="10"/>
      <c r="B324" s="10"/>
      <c r="C324" s="57"/>
      <c r="D324" s="58"/>
      <c r="E324" s="58"/>
      <c r="F324" s="59"/>
      <c r="G324" s="58"/>
      <c r="H324" s="59"/>
      <c r="I324" s="59"/>
      <c r="J324" s="60"/>
      <c r="K324" s="58"/>
      <c r="L324" s="58"/>
      <c r="M324" s="18"/>
      <c r="N324" s="18"/>
      <c r="O324" s="18"/>
      <c r="P324" s="18"/>
    </row>
    <row r="325" ht="15.75" customHeight="1">
      <c r="A325" s="10"/>
      <c r="B325" s="10"/>
      <c r="C325" s="57"/>
      <c r="D325" s="58"/>
      <c r="E325" s="58"/>
      <c r="F325" s="59"/>
      <c r="G325" s="58"/>
      <c r="H325" s="59"/>
      <c r="I325" s="59"/>
      <c r="J325" s="60"/>
      <c r="K325" s="58"/>
      <c r="L325" s="58"/>
      <c r="M325" s="18"/>
      <c r="N325" s="18"/>
      <c r="O325" s="18"/>
      <c r="P325" s="18"/>
    </row>
    <row r="326" ht="15.75" customHeight="1">
      <c r="A326" s="10"/>
      <c r="B326" s="10"/>
      <c r="C326" s="57"/>
      <c r="D326" s="58"/>
      <c r="E326" s="58"/>
      <c r="F326" s="59"/>
      <c r="G326" s="58"/>
      <c r="H326" s="59"/>
      <c r="I326" s="59"/>
      <c r="J326" s="60"/>
      <c r="K326" s="58"/>
      <c r="L326" s="58"/>
      <c r="M326" s="18"/>
      <c r="N326" s="18"/>
      <c r="O326" s="18"/>
      <c r="P326" s="18"/>
    </row>
    <row r="327" ht="15.75" customHeight="1">
      <c r="A327" s="10"/>
      <c r="B327" s="10"/>
      <c r="C327" s="57"/>
      <c r="D327" s="58"/>
      <c r="E327" s="58"/>
      <c r="F327" s="59"/>
      <c r="G327" s="58"/>
      <c r="H327" s="59"/>
      <c r="I327" s="59"/>
      <c r="J327" s="60"/>
      <c r="K327" s="58"/>
      <c r="L327" s="58"/>
      <c r="M327" s="18"/>
      <c r="N327" s="18"/>
      <c r="O327" s="18"/>
      <c r="P327" s="18"/>
    </row>
    <row r="328" ht="15.75" customHeight="1">
      <c r="A328" s="10"/>
      <c r="B328" s="10"/>
      <c r="C328" s="57"/>
      <c r="D328" s="58"/>
      <c r="E328" s="58"/>
      <c r="F328" s="59"/>
      <c r="G328" s="58"/>
      <c r="H328" s="59"/>
      <c r="I328" s="59"/>
      <c r="J328" s="60"/>
      <c r="K328" s="58"/>
      <c r="L328" s="58"/>
      <c r="M328" s="18"/>
      <c r="N328" s="18"/>
      <c r="O328" s="18"/>
      <c r="P328" s="18"/>
    </row>
    <row r="329" ht="15.75" customHeight="1">
      <c r="A329" s="10"/>
      <c r="B329" s="10"/>
      <c r="C329" s="57"/>
      <c r="D329" s="58"/>
      <c r="E329" s="58"/>
      <c r="F329" s="59"/>
      <c r="G329" s="58"/>
      <c r="H329" s="59"/>
      <c r="I329" s="59"/>
      <c r="J329" s="60"/>
      <c r="K329" s="58"/>
      <c r="L329" s="58"/>
      <c r="M329" s="18"/>
      <c r="N329" s="18"/>
      <c r="O329" s="18"/>
      <c r="P329" s="18"/>
    </row>
    <row r="330" ht="15.75" customHeight="1">
      <c r="A330" s="10"/>
      <c r="B330" s="10"/>
      <c r="C330" s="57"/>
      <c r="D330" s="58"/>
      <c r="E330" s="58"/>
      <c r="F330" s="59"/>
      <c r="G330" s="58"/>
      <c r="H330" s="59"/>
      <c r="I330" s="59"/>
      <c r="J330" s="60"/>
      <c r="K330" s="58"/>
      <c r="L330" s="58"/>
      <c r="M330" s="18"/>
      <c r="N330" s="18"/>
      <c r="O330" s="18"/>
      <c r="P330" s="18"/>
    </row>
    <row r="331" ht="15.75" customHeight="1">
      <c r="A331" s="10"/>
      <c r="B331" s="10"/>
      <c r="C331" s="57"/>
      <c r="D331" s="58"/>
      <c r="E331" s="58"/>
      <c r="F331" s="59"/>
      <c r="G331" s="58"/>
      <c r="H331" s="59"/>
      <c r="I331" s="59"/>
      <c r="J331" s="60"/>
      <c r="K331" s="58"/>
      <c r="L331" s="58"/>
      <c r="M331" s="18"/>
      <c r="N331" s="18"/>
      <c r="O331" s="18"/>
      <c r="P331" s="18"/>
    </row>
    <row r="332" ht="15.75" customHeight="1">
      <c r="A332" s="10"/>
      <c r="B332" s="10"/>
      <c r="C332" s="57"/>
      <c r="D332" s="58"/>
      <c r="E332" s="58"/>
      <c r="F332" s="59"/>
      <c r="G332" s="58"/>
      <c r="H332" s="59"/>
      <c r="I332" s="59"/>
      <c r="J332" s="60"/>
      <c r="K332" s="58"/>
      <c r="L332" s="58"/>
      <c r="M332" s="18"/>
      <c r="N332" s="18"/>
      <c r="O332" s="18"/>
      <c r="P332" s="18"/>
    </row>
    <row r="333" ht="15.75" customHeight="1">
      <c r="A333" s="10"/>
      <c r="B333" s="10"/>
      <c r="C333" s="57"/>
      <c r="D333" s="58"/>
      <c r="E333" s="58"/>
      <c r="F333" s="59"/>
      <c r="G333" s="58"/>
      <c r="H333" s="59"/>
      <c r="I333" s="59"/>
      <c r="J333" s="60"/>
      <c r="K333" s="58"/>
      <c r="L333" s="58"/>
      <c r="M333" s="18"/>
      <c r="N333" s="18"/>
      <c r="O333" s="18"/>
      <c r="P333" s="18"/>
    </row>
    <row r="334" ht="15.75" customHeight="1">
      <c r="A334" s="10"/>
      <c r="B334" s="10"/>
      <c r="C334" s="57"/>
      <c r="D334" s="58"/>
      <c r="E334" s="58"/>
      <c r="F334" s="59"/>
      <c r="G334" s="58"/>
      <c r="H334" s="59"/>
      <c r="I334" s="59"/>
      <c r="J334" s="60"/>
      <c r="K334" s="58"/>
      <c r="L334" s="58"/>
      <c r="M334" s="18"/>
      <c r="N334" s="18"/>
      <c r="O334" s="18"/>
      <c r="P334" s="18"/>
    </row>
    <row r="335" ht="15.75" customHeight="1">
      <c r="A335" s="10"/>
      <c r="B335" s="10"/>
      <c r="C335" s="57"/>
      <c r="D335" s="58"/>
      <c r="E335" s="58"/>
      <c r="F335" s="59"/>
      <c r="G335" s="58"/>
      <c r="H335" s="59"/>
      <c r="I335" s="59"/>
      <c r="J335" s="60"/>
      <c r="K335" s="58"/>
      <c r="L335" s="58"/>
      <c r="M335" s="18"/>
      <c r="N335" s="18"/>
      <c r="O335" s="18"/>
      <c r="P335" s="18"/>
    </row>
    <row r="336" ht="15.75" customHeight="1">
      <c r="A336" s="18"/>
      <c r="B336" s="18"/>
      <c r="C336" s="57"/>
      <c r="D336" s="58"/>
      <c r="E336" s="58"/>
      <c r="F336" s="59"/>
      <c r="G336" s="58"/>
      <c r="H336" s="59"/>
      <c r="I336" s="59"/>
      <c r="J336" s="60"/>
      <c r="K336" s="58"/>
      <c r="L336" s="58"/>
      <c r="M336" s="18"/>
      <c r="N336" s="18"/>
      <c r="O336" s="18"/>
      <c r="P336" s="18"/>
    </row>
    <row r="337" ht="15.75" customHeight="1">
      <c r="A337" s="18"/>
      <c r="B337" s="18"/>
      <c r="C337" s="57"/>
      <c r="D337" s="58"/>
      <c r="E337" s="58"/>
      <c r="F337" s="59"/>
      <c r="G337" s="58"/>
      <c r="H337" s="59"/>
      <c r="I337" s="59"/>
      <c r="J337" s="60"/>
      <c r="K337" s="58"/>
      <c r="L337" s="58"/>
      <c r="M337" s="18"/>
      <c r="N337" s="18"/>
      <c r="O337" s="18"/>
      <c r="P337" s="18"/>
    </row>
    <row r="338" ht="15.75" customHeight="1">
      <c r="A338" s="18"/>
      <c r="B338" s="18"/>
      <c r="C338" s="57"/>
      <c r="D338" s="58"/>
      <c r="E338" s="58"/>
      <c r="F338" s="59"/>
      <c r="G338" s="58"/>
      <c r="H338" s="59"/>
      <c r="I338" s="59"/>
      <c r="J338" s="60"/>
      <c r="K338" s="58"/>
      <c r="L338" s="58"/>
      <c r="M338" s="18"/>
      <c r="N338" s="18"/>
      <c r="O338" s="18"/>
      <c r="P338" s="18"/>
    </row>
    <row r="339" ht="15.75" customHeight="1">
      <c r="A339" s="18"/>
      <c r="B339" s="18"/>
      <c r="C339" s="57"/>
      <c r="D339" s="58"/>
      <c r="E339" s="58"/>
      <c r="F339" s="59"/>
      <c r="G339" s="58"/>
      <c r="H339" s="59"/>
      <c r="I339" s="59"/>
      <c r="J339" s="60"/>
      <c r="K339" s="58"/>
      <c r="L339" s="58"/>
      <c r="M339" s="18"/>
      <c r="N339" s="18"/>
      <c r="O339" s="18"/>
      <c r="P339" s="18"/>
    </row>
    <row r="340" ht="15.75" customHeight="1">
      <c r="A340" s="18"/>
      <c r="B340" s="18"/>
      <c r="C340" s="57"/>
      <c r="D340" s="58"/>
      <c r="E340" s="58"/>
      <c r="F340" s="59"/>
      <c r="G340" s="58"/>
      <c r="H340" s="59"/>
      <c r="I340" s="59"/>
      <c r="J340" s="60"/>
      <c r="K340" s="58"/>
      <c r="L340" s="58"/>
      <c r="M340" s="18"/>
      <c r="N340" s="18"/>
      <c r="O340" s="18"/>
      <c r="P340" s="18"/>
    </row>
    <row r="341" ht="15.75" customHeight="1">
      <c r="A341" s="18"/>
      <c r="B341" s="18"/>
      <c r="C341" s="57"/>
      <c r="D341" s="58"/>
      <c r="E341" s="58"/>
      <c r="F341" s="59"/>
      <c r="G341" s="58"/>
      <c r="H341" s="59"/>
      <c r="I341" s="59"/>
      <c r="J341" s="60"/>
      <c r="K341" s="58"/>
      <c r="L341" s="58"/>
      <c r="M341" s="18"/>
      <c r="N341" s="18"/>
      <c r="O341" s="18"/>
      <c r="P341" s="18"/>
    </row>
    <row r="342" ht="15.75" customHeight="1">
      <c r="A342" s="18"/>
      <c r="B342" s="18"/>
      <c r="C342" s="57"/>
      <c r="D342" s="58"/>
      <c r="E342" s="58"/>
      <c r="F342" s="59"/>
      <c r="G342" s="58"/>
      <c r="H342" s="59"/>
      <c r="I342" s="59"/>
      <c r="J342" s="60"/>
      <c r="K342" s="58"/>
      <c r="L342" s="58"/>
      <c r="M342" s="18"/>
      <c r="N342" s="18"/>
      <c r="O342" s="18"/>
      <c r="P342" s="18"/>
    </row>
    <row r="343" ht="15.75" customHeight="1">
      <c r="A343" s="18"/>
      <c r="B343" s="18"/>
      <c r="C343" s="57"/>
      <c r="D343" s="58"/>
      <c r="E343" s="58"/>
      <c r="F343" s="59"/>
      <c r="G343" s="58"/>
      <c r="H343" s="59"/>
      <c r="I343" s="59"/>
      <c r="J343" s="60"/>
      <c r="K343" s="58"/>
      <c r="L343" s="58"/>
      <c r="M343" s="18"/>
      <c r="N343" s="18"/>
      <c r="O343" s="18"/>
      <c r="P343" s="18"/>
    </row>
    <row r="344" ht="15.75" customHeight="1">
      <c r="A344" s="18"/>
      <c r="B344" s="18"/>
      <c r="C344" s="57"/>
      <c r="D344" s="58"/>
      <c r="E344" s="58"/>
      <c r="F344" s="59"/>
      <c r="G344" s="58"/>
      <c r="H344" s="59"/>
      <c r="I344" s="59"/>
      <c r="J344" s="60"/>
      <c r="K344" s="58"/>
      <c r="L344" s="58"/>
      <c r="M344" s="18"/>
      <c r="N344" s="18"/>
      <c r="O344" s="18"/>
      <c r="P344" s="18"/>
    </row>
    <row r="345" ht="15.75" customHeight="1">
      <c r="A345" s="18"/>
      <c r="B345" s="18"/>
      <c r="C345" s="57"/>
      <c r="D345" s="58"/>
      <c r="E345" s="58"/>
      <c r="F345" s="59"/>
      <c r="G345" s="58"/>
      <c r="H345" s="59"/>
      <c r="I345" s="59"/>
      <c r="J345" s="60"/>
      <c r="K345" s="58"/>
      <c r="L345" s="58"/>
      <c r="M345" s="18"/>
      <c r="N345" s="18"/>
      <c r="O345" s="18"/>
      <c r="P345" s="18"/>
    </row>
    <row r="346" ht="15.75" customHeight="1">
      <c r="A346" s="18"/>
      <c r="B346" s="18"/>
      <c r="C346" s="57"/>
      <c r="D346" s="58"/>
      <c r="E346" s="58"/>
      <c r="F346" s="59"/>
      <c r="G346" s="58"/>
      <c r="H346" s="59"/>
      <c r="I346" s="59"/>
      <c r="J346" s="60"/>
      <c r="K346" s="58"/>
      <c r="L346" s="58"/>
      <c r="M346" s="18"/>
      <c r="N346" s="18"/>
      <c r="O346" s="18"/>
      <c r="P346" s="18"/>
    </row>
    <row r="347" ht="15.75" customHeight="1">
      <c r="A347" s="18"/>
      <c r="B347" s="18"/>
      <c r="C347" s="57"/>
      <c r="D347" s="58"/>
      <c r="E347" s="58"/>
      <c r="F347" s="59"/>
      <c r="G347" s="58"/>
      <c r="H347" s="59"/>
      <c r="I347" s="59"/>
      <c r="J347" s="60"/>
      <c r="K347" s="58"/>
      <c r="L347" s="58"/>
      <c r="M347" s="18"/>
      <c r="N347" s="18"/>
      <c r="O347" s="18"/>
      <c r="P347" s="18"/>
    </row>
    <row r="348" ht="15.75" customHeight="1">
      <c r="A348" s="18"/>
      <c r="B348" s="18"/>
      <c r="C348" s="57"/>
      <c r="D348" s="58"/>
      <c r="E348" s="58"/>
      <c r="F348" s="59"/>
      <c r="G348" s="58"/>
      <c r="H348" s="59"/>
      <c r="I348" s="59"/>
      <c r="J348" s="60"/>
      <c r="K348" s="58"/>
      <c r="L348" s="58"/>
      <c r="M348" s="18"/>
      <c r="N348" s="18"/>
      <c r="O348" s="18"/>
      <c r="P348" s="18"/>
    </row>
    <row r="349" ht="15.75" customHeight="1">
      <c r="A349" s="18"/>
      <c r="B349" s="18"/>
      <c r="C349" s="57"/>
      <c r="D349" s="58"/>
      <c r="E349" s="58"/>
      <c r="F349" s="59"/>
      <c r="G349" s="58"/>
      <c r="H349" s="59"/>
      <c r="I349" s="59"/>
      <c r="J349" s="60"/>
      <c r="K349" s="58"/>
      <c r="L349" s="58"/>
      <c r="M349" s="18"/>
      <c r="N349" s="18"/>
      <c r="O349" s="18"/>
      <c r="P349" s="18"/>
    </row>
    <row r="350" ht="15.75" customHeight="1">
      <c r="A350" s="18"/>
      <c r="B350" s="18"/>
      <c r="C350" s="57"/>
      <c r="D350" s="58"/>
      <c r="E350" s="58"/>
      <c r="F350" s="59"/>
      <c r="G350" s="58"/>
      <c r="H350" s="59"/>
      <c r="I350" s="59"/>
      <c r="J350" s="60"/>
      <c r="K350" s="58"/>
      <c r="L350" s="58"/>
      <c r="M350" s="18"/>
      <c r="N350" s="18"/>
      <c r="O350" s="18"/>
      <c r="P350" s="18"/>
    </row>
    <row r="351" ht="15.75" customHeight="1">
      <c r="A351" s="18"/>
      <c r="B351" s="18"/>
      <c r="C351" s="57"/>
      <c r="D351" s="58"/>
      <c r="E351" s="58"/>
      <c r="F351" s="59"/>
      <c r="G351" s="58"/>
      <c r="H351" s="59"/>
      <c r="I351" s="59"/>
      <c r="J351" s="60"/>
      <c r="K351" s="58"/>
      <c r="L351" s="58"/>
      <c r="M351" s="18"/>
      <c r="N351" s="18"/>
      <c r="O351" s="18"/>
      <c r="P351" s="18"/>
    </row>
    <row r="352" ht="15.75" customHeight="1">
      <c r="A352" s="18"/>
      <c r="B352" s="18"/>
      <c r="C352" s="57"/>
      <c r="D352" s="58"/>
      <c r="E352" s="58"/>
      <c r="F352" s="59"/>
      <c r="G352" s="58"/>
      <c r="H352" s="59"/>
      <c r="I352" s="59"/>
      <c r="J352" s="60"/>
      <c r="K352" s="58"/>
      <c r="L352" s="58"/>
      <c r="M352" s="18"/>
      <c r="N352" s="18"/>
      <c r="O352" s="18"/>
      <c r="P352" s="18"/>
    </row>
    <row r="353" ht="15.75" customHeight="1">
      <c r="A353" s="18"/>
      <c r="B353" s="18"/>
      <c r="C353" s="57"/>
      <c r="D353" s="58"/>
      <c r="E353" s="58"/>
      <c r="F353" s="59"/>
      <c r="G353" s="58"/>
      <c r="H353" s="59"/>
      <c r="I353" s="59"/>
      <c r="J353" s="60"/>
      <c r="K353" s="58"/>
      <c r="L353" s="58"/>
      <c r="M353" s="18"/>
      <c r="N353" s="18"/>
      <c r="O353" s="18"/>
      <c r="P353" s="18"/>
    </row>
    <row r="354" ht="15.75" customHeight="1">
      <c r="A354" s="18"/>
      <c r="B354" s="18"/>
      <c r="C354" s="57"/>
      <c r="D354" s="58"/>
      <c r="E354" s="58"/>
      <c r="F354" s="59"/>
      <c r="G354" s="58"/>
      <c r="H354" s="59"/>
      <c r="I354" s="59"/>
      <c r="J354" s="60"/>
      <c r="K354" s="58"/>
      <c r="L354" s="58"/>
      <c r="M354" s="18"/>
      <c r="N354" s="18"/>
      <c r="O354" s="18"/>
      <c r="P354" s="18"/>
    </row>
    <row r="355" ht="15.75" customHeight="1">
      <c r="A355" s="18"/>
      <c r="B355" s="18"/>
      <c r="C355" s="57"/>
      <c r="D355" s="58"/>
      <c r="E355" s="58"/>
      <c r="F355" s="59"/>
      <c r="G355" s="58"/>
      <c r="H355" s="59"/>
      <c r="I355" s="59"/>
      <c r="J355" s="60"/>
      <c r="K355" s="58"/>
      <c r="L355" s="58"/>
      <c r="M355" s="18"/>
      <c r="N355" s="18"/>
      <c r="O355" s="18"/>
      <c r="P355" s="18"/>
    </row>
    <row r="356" ht="15.75" customHeight="1">
      <c r="A356" s="18"/>
      <c r="B356" s="18"/>
      <c r="C356" s="57"/>
      <c r="D356" s="58"/>
      <c r="E356" s="58"/>
      <c r="F356" s="59"/>
      <c r="G356" s="58"/>
      <c r="H356" s="59"/>
      <c r="I356" s="59"/>
      <c r="J356" s="60"/>
      <c r="K356" s="58"/>
      <c r="L356" s="58"/>
      <c r="M356" s="18"/>
      <c r="N356" s="18"/>
      <c r="O356" s="18"/>
      <c r="P356" s="18"/>
    </row>
    <row r="357" ht="15.75" customHeight="1">
      <c r="A357" s="18"/>
      <c r="B357" s="18"/>
      <c r="C357" s="57"/>
      <c r="D357" s="58"/>
      <c r="E357" s="58"/>
      <c r="F357" s="59"/>
      <c r="G357" s="58"/>
      <c r="H357" s="59"/>
      <c r="I357" s="59"/>
      <c r="J357" s="60"/>
      <c r="K357" s="58"/>
      <c r="L357" s="58"/>
      <c r="M357" s="18"/>
      <c r="N357" s="18"/>
      <c r="O357" s="18"/>
      <c r="P357" s="18"/>
    </row>
    <row r="358" ht="15.75" customHeight="1">
      <c r="A358" s="1"/>
      <c r="B358" s="1"/>
      <c r="C358" s="2"/>
      <c r="D358" s="3"/>
      <c r="E358" s="4"/>
      <c r="F358" s="4"/>
      <c r="G358" s="4"/>
      <c r="H358" s="5"/>
      <c r="I358" s="4"/>
      <c r="J358" s="4"/>
      <c r="K358" s="6"/>
      <c r="L358" s="6"/>
      <c r="M358" s="7"/>
      <c r="N358" s="7"/>
      <c r="O358" s="7"/>
      <c r="P358" s="7"/>
    </row>
    <row r="359" ht="15.75" customHeight="1">
      <c r="A359" s="1"/>
      <c r="B359" s="1"/>
      <c r="C359" s="8" t="s">
        <v>0</v>
      </c>
      <c r="D359" s="9" t="s">
        <v>1</v>
      </c>
      <c r="E359" s="9" t="s">
        <v>2</v>
      </c>
      <c r="F359" s="9" t="s">
        <v>3</v>
      </c>
      <c r="G359" s="9" t="s">
        <v>4</v>
      </c>
      <c r="H359" s="9" t="s">
        <v>5</v>
      </c>
      <c r="I359" s="9" t="s">
        <v>6</v>
      </c>
      <c r="J359" s="9" t="s">
        <v>7</v>
      </c>
      <c r="K359" s="9" t="s">
        <v>8</v>
      </c>
      <c r="L359" s="9" t="s">
        <v>9</v>
      </c>
      <c r="M359" s="7"/>
      <c r="N359" s="7"/>
      <c r="O359" s="7"/>
      <c r="P359" s="7"/>
    </row>
    <row r="360" ht="15.75" customHeight="1">
      <c r="A360" s="10"/>
      <c r="B360" s="10"/>
      <c r="C360" s="11"/>
      <c r="D360" s="12">
        <v>75</v>
      </c>
      <c r="E360" s="12" t="s">
        <v>10</v>
      </c>
      <c r="F360" s="13" t="s">
        <v>11</v>
      </c>
      <c r="G360" s="12" t="s">
        <v>12</v>
      </c>
      <c r="H360" s="13" t="s">
        <v>13</v>
      </c>
      <c r="I360" s="14" t="s">
        <v>14</v>
      </c>
      <c r="J360" s="15" t="s">
        <v>15</v>
      </c>
      <c r="K360" s="16">
        <v>44986</v>
      </c>
      <c r="L360" s="17">
        <v>45231</v>
      </c>
      <c r="M360" s="18"/>
      <c r="N360" s="19"/>
      <c r="O360" s="20"/>
      <c r="P360" s="18"/>
    </row>
    <row r="361" ht="15.75" customHeight="1">
      <c r="A361" s="10"/>
      <c r="B361" s="10"/>
      <c r="C361" s="11"/>
      <c r="D361" s="12">
        <v>76</v>
      </c>
      <c r="E361" s="12" t="s">
        <v>10</v>
      </c>
      <c r="F361" s="13" t="s">
        <v>11</v>
      </c>
      <c r="G361" s="12" t="s">
        <v>12</v>
      </c>
      <c r="H361" s="13" t="s">
        <v>13</v>
      </c>
      <c r="I361" s="14" t="s">
        <v>16</v>
      </c>
      <c r="J361" s="15" t="s">
        <v>15</v>
      </c>
      <c r="K361" s="16">
        <v>44986</v>
      </c>
      <c r="L361" s="17">
        <v>45231</v>
      </c>
      <c r="M361" s="18"/>
      <c r="N361" s="18"/>
      <c r="O361" s="18"/>
      <c r="P361" s="18"/>
    </row>
    <row r="362" ht="15.75" customHeight="1">
      <c r="A362" s="10"/>
      <c r="B362" s="10"/>
      <c r="C362" s="11"/>
      <c r="D362" s="12">
        <v>77</v>
      </c>
      <c r="E362" s="12" t="s">
        <v>10</v>
      </c>
      <c r="F362" s="13" t="s">
        <v>17</v>
      </c>
      <c r="G362" s="12" t="s">
        <v>12</v>
      </c>
      <c r="H362" s="13" t="s">
        <v>13</v>
      </c>
      <c r="I362" s="14" t="s">
        <v>18</v>
      </c>
      <c r="J362" s="21" t="s">
        <v>19</v>
      </c>
      <c r="K362" s="22">
        <v>44470</v>
      </c>
      <c r="L362" s="17">
        <v>44957</v>
      </c>
      <c r="M362" s="18"/>
      <c r="N362" s="18"/>
      <c r="O362" s="18"/>
      <c r="P362" s="18"/>
    </row>
    <row r="363" ht="15.75" customHeight="1">
      <c r="A363" s="10"/>
      <c r="B363" s="10"/>
      <c r="C363" s="11"/>
      <c r="D363" s="12">
        <v>78</v>
      </c>
      <c r="E363" s="12" t="s">
        <v>10</v>
      </c>
      <c r="F363" s="13" t="s">
        <v>11</v>
      </c>
      <c r="G363" s="12" t="s">
        <v>12</v>
      </c>
      <c r="H363" s="13" t="s">
        <v>13</v>
      </c>
      <c r="I363" s="14" t="s">
        <v>20</v>
      </c>
      <c r="J363" s="21" t="s">
        <v>19</v>
      </c>
      <c r="K363" s="22">
        <v>44896</v>
      </c>
      <c r="L363" s="17">
        <v>45139</v>
      </c>
      <c r="M363" s="18"/>
      <c r="N363" s="18"/>
      <c r="O363" s="18"/>
      <c r="P363" s="18"/>
    </row>
    <row r="364" ht="15.75" customHeight="1">
      <c r="A364" s="10"/>
      <c r="B364" s="10"/>
      <c r="C364" s="11"/>
      <c r="D364" s="12">
        <v>83</v>
      </c>
      <c r="E364" s="12" t="s">
        <v>21</v>
      </c>
      <c r="F364" s="13" t="s">
        <v>22</v>
      </c>
      <c r="G364" s="12" t="s">
        <v>12</v>
      </c>
      <c r="H364" s="13" t="s">
        <v>23</v>
      </c>
      <c r="I364" s="14" t="s">
        <v>24</v>
      </c>
      <c r="J364" s="21" t="s">
        <v>25</v>
      </c>
      <c r="K364" s="22">
        <v>44299</v>
      </c>
      <c r="L364" s="17">
        <v>45016</v>
      </c>
      <c r="M364" s="18"/>
      <c r="N364" s="18"/>
      <c r="O364" s="18"/>
      <c r="P364" s="18"/>
    </row>
    <row r="365" ht="15.75" customHeight="1">
      <c r="A365" s="10"/>
      <c r="B365" s="10"/>
      <c r="C365" s="11"/>
      <c r="D365" s="12" t="s">
        <v>26</v>
      </c>
      <c r="E365" s="12" t="s">
        <v>27</v>
      </c>
      <c r="F365" s="13" t="s">
        <v>28</v>
      </c>
      <c r="G365" s="12" t="s">
        <v>12</v>
      </c>
      <c r="H365" s="13" t="s">
        <v>29</v>
      </c>
      <c r="I365" s="14" t="s">
        <v>30</v>
      </c>
      <c r="J365" s="21" t="s">
        <v>19</v>
      </c>
      <c r="K365" s="22">
        <v>44783</v>
      </c>
      <c r="L365" s="17">
        <v>45026</v>
      </c>
      <c r="M365" s="18"/>
      <c r="N365" s="18"/>
      <c r="O365" s="18"/>
      <c r="P365" s="18"/>
    </row>
    <row r="366" ht="15.75" customHeight="1">
      <c r="A366" s="10"/>
      <c r="B366" s="10"/>
      <c r="C366" s="11"/>
      <c r="D366" s="12">
        <v>96</v>
      </c>
      <c r="E366" s="12" t="s">
        <v>27</v>
      </c>
      <c r="F366" s="13" t="s">
        <v>28</v>
      </c>
      <c r="G366" s="12" t="s">
        <v>12</v>
      </c>
      <c r="H366" s="13" t="s">
        <v>29</v>
      </c>
      <c r="I366" s="14" t="s">
        <v>31</v>
      </c>
      <c r="J366" s="21" t="s">
        <v>19</v>
      </c>
      <c r="K366" s="22">
        <v>44409</v>
      </c>
      <c r="L366" s="17">
        <v>45000</v>
      </c>
      <c r="M366" s="18"/>
      <c r="N366" s="18"/>
      <c r="O366" s="18"/>
      <c r="P366" s="18"/>
    </row>
    <row r="367" ht="15.75" customHeight="1">
      <c r="A367" s="10"/>
      <c r="B367" s="10"/>
      <c r="C367" s="11"/>
      <c r="D367" s="12">
        <v>97</v>
      </c>
      <c r="E367" s="12" t="s">
        <v>27</v>
      </c>
      <c r="F367" s="13" t="s">
        <v>28</v>
      </c>
      <c r="G367" s="12" t="s">
        <v>12</v>
      </c>
      <c r="H367" s="13" t="s">
        <v>29</v>
      </c>
      <c r="I367" s="14" t="s">
        <v>32</v>
      </c>
      <c r="J367" s="21" t="s">
        <v>19</v>
      </c>
      <c r="K367" s="22">
        <v>44409</v>
      </c>
      <c r="L367" s="17">
        <v>44985</v>
      </c>
      <c r="M367" s="18"/>
      <c r="N367" s="18"/>
      <c r="O367" s="18"/>
      <c r="P367" s="18"/>
    </row>
    <row r="368" ht="15.75" customHeight="1">
      <c r="A368" s="10"/>
      <c r="B368" s="10"/>
      <c r="C368" s="11"/>
      <c r="D368" s="12">
        <v>141</v>
      </c>
      <c r="E368" s="12" t="s">
        <v>33</v>
      </c>
      <c r="F368" s="13" t="s">
        <v>34</v>
      </c>
      <c r="G368" s="12" t="s">
        <v>35</v>
      </c>
      <c r="H368" s="13" t="s">
        <v>36</v>
      </c>
      <c r="I368" s="14" t="s">
        <v>37</v>
      </c>
      <c r="J368" s="21" t="s">
        <v>38</v>
      </c>
      <c r="K368" s="22">
        <v>44501</v>
      </c>
      <c r="L368" s="17">
        <v>44957</v>
      </c>
      <c r="M368" s="18"/>
      <c r="N368" s="18"/>
      <c r="O368" s="18"/>
      <c r="P368" s="18"/>
    </row>
    <row r="369" ht="15.75" customHeight="1">
      <c r="A369" s="10"/>
      <c r="B369" s="10"/>
      <c r="C369" s="11"/>
      <c r="D369" s="12">
        <v>175</v>
      </c>
      <c r="E369" s="12" t="s">
        <v>39</v>
      </c>
      <c r="F369" s="13" t="s">
        <v>17</v>
      </c>
      <c r="G369" s="12" t="s">
        <v>12</v>
      </c>
      <c r="H369" s="13" t="s">
        <v>40</v>
      </c>
      <c r="I369" s="14" t="s">
        <v>41</v>
      </c>
      <c r="J369" s="21" t="s">
        <v>42</v>
      </c>
      <c r="K369" s="22">
        <v>44317</v>
      </c>
      <c r="L369" s="23">
        <v>45291</v>
      </c>
      <c r="M369" s="18"/>
      <c r="N369" s="18"/>
      <c r="O369" s="18"/>
      <c r="P369" s="18"/>
    </row>
    <row r="370" ht="15.75" customHeight="1">
      <c r="A370" s="10"/>
      <c r="B370" s="10"/>
      <c r="C370" s="24"/>
      <c r="D370" s="12">
        <v>187</v>
      </c>
      <c r="E370" s="12" t="s">
        <v>39</v>
      </c>
      <c r="F370" s="13" t="s">
        <v>17</v>
      </c>
      <c r="G370" s="12" t="s">
        <v>12</v>
      </c>
      <c r="H370" s="13" t="s">
        <v>40</v>
      </c>
      <c r="I370" s="14" t="s">
        <v>43</v>
      </c>
      <c r="J370" s="15" t="s">
        <v>15</v>
      </c>
      <c r="K370" s="16">
        <v>44958</v>
      </c>
      <c r="L370" s="17">
        <v>45199</v>
      </c>
      <c r="M370" s="18"/>
      <c r="N370" s="18"/>
      <c r="O370" s="18"/>
      <c r="P370" s="18"/>
    </row>
    <row r="371" ht="15.75" customHeight="1">
      <c r="A371" s="10"/>
      <c r="B371" s="10"/>
      <c r="C371" s="11"/>
      <c r="D371" s="12">
        <v>189</v>
      </c>
      <c r="E371" s="12" t="s">
        <v>39</v>
      </c>
      <c r="F371" s="13" t="s">
        <v>17</v>
      </c>
      <c r="G371" s="12" t="s">
        <v>12</v>
      </c>
      <c r="H371" s="13" t="s">
        <v>40</v>
      </c>
      <c r="I371" s="14" t="s">
        <v>44</v>
      </c>
      <c r="J371" s="15" t="s">
        <v>15</v>
      </c>
      <c r="K371" s="16">
        <v>45017</v>
      </c>
      <c r="L371" s="23">
        <v>45260</v>
      </c>
      <c r="M371" s="18"/>
      <c r="N371" s="18"/>
      <c r="O371" s="18"/>
      <c r="P371" s="18"/>
    </row>
    <row r="372" ht="15.75" customHeight="1">
      <c r="A372" s="10"/>
      <c r="B372" s="10"/>
      <c r="C372" s="11"/>
      <c r="D372" s="12">
        <v>222</v>
      </c>
      <c r="E372" s="12" t="s">
        <v>45</v>
      </c>
      <c r="F372" s="13" t="s">
        <v>22</v>
      </c>
      <c r="G372" s="12" t="s">
        <v>12</v>
      </c>
      <c r="H372" s="13" t="s">
        <v>46</v>
      </c>
      <c r="I372" s="14" t="s">
        <v>47</v>
      </c>
      <c r="J372" s="15" t="s">
        <v>15</v>
      </c>
      <c r="K372" s="22">
        <v>44927</v>
      </c>
      <c r="L372" s="17">
        <v>45169</v>
      </c>
      <c r="M372" s="18"/>
      <c r="N372" s="18"/>
      <c r="O372" s="18"/>
      <c r="P372" s="18"/>
    </row>
    <row r="373" ht="15.75" customHeight="1">
      <c r="A373" s="10"/>
      <c r="B373" s="10"/>
      <c r="C373" s="24"/>
      <c r="D373" s="12">
        <v>246</v>
      </c>
      <c r="E373" s="12" t="s">
        <v>48</v>
      </c>
      <c r="F373" s="13" t="s">
        <v>34</v>
      </c>
      <c r="G373" s="12" t="s">
        <v>35</v>
      </c>
      <c r="H373" s="13" t="s">
        <v>36</v>
      </c>
      <c r="I373" s="14" t="s">
        <v>49</v>
      </c>
      <c r="J373" s="21" t="s">
        <v>25</v>
      </c>
      <c r="K373" s="22">
        <v>44652</v>
      </c>
      <c r="L373" s="17">
        <v>44958</v>
      </c>
      <c r="M373" s="18"/>
      <c r="N373" s="18"/>
      <c r="O373" s="18"/>
      <c r="P373" s="18"/>
    </row>
    <row r="374" ht="15.75" customHeight="1">
      <c r="A374" s="10"/>
      <c r="B374" s="10"/>
      <c r="C374" s="11"/>
      <c r="D374" s="12">
        <v>263</v>
      </c>
      <c r="E374" s="12" t="s">
        <v>50</v>
      </c>
      <c r="F374" s="13" t="s">
        <v>51</v>
      </c>
      <c r="G374" s="12" t="s">
        <v>52</v>
      </c>
      <c r="H374" s="13" t="s">
        <v>53</v>
      </c>
      <c r="I374" s="14" t="s">
        <v>54</v>
      </c>
      <c r="J374" s="21" t="s">
        <v>42</v>
      </c>
      <c r="K374" s="22">
        <v>44531</v>
      </c>
      <c r="L374" s="23">
        <v>45290</v>
      </c>
      <c r="M374" s="18"/>
      <c r="N374" s="18"/>
      <c r="O374" s="18"/>
      <c r="P374" s="18"/>
    </row>
    <row r="375" ht="15.75" customHeight="1">
      <c r="A375" s="10"/>
      <c r="B375" s="10"/>
      <c r="C375" s="11"/>
      <c r="D375" s="12">
        <v>266</v>
      </c>
      <c r="E375" s="12" t="s">
        <v>50</v>
      </c>
      <c r="F375" s="13" t="s">
        <v>51</v>
      </c>
      <c r="G375" s="12" t="s">
        <v>52</v>
      </c>
      <c r="H375" s="13" t="s">
        <v>55</v>
      </c>
      <c r="I375" s="14" t="s">
        <v>56</v>
      </c>
      <c r="J375" s="21" t="s">
        <v>57</v>
      </c>
      <c r="K375" s="22">
        <v>44866</v>
      </c>
      <c r="L375" s="17">
        <v>45138</v>
      </c>
      <c r="M375" s="18"/>
      <c r="N375" s="18"/>
      <c r="O375" s="18"/>
      <c r="P375" s="18"/>
    </row>
    <row r="376" ht="15.75" customHeight="1">
      <c r="A376" s="10"/>
      <c r="B376" s="10"/>
      <c r="C376" s="11"/>
      <c r="D376" s="12">
        <v>267</v>
      </c>
      <c r="E376" s="12" t="s">
        <v>50</v>
      </c>
      <c r="F376" s="13" t="s">
        <v>51</v>
      </c>
      <c r="G376" s="12" t="s">
        <v>52</v>
      </c>
      <c r="H376" s="13" t="s">
        <v>58</v>
      </c>
      <c r="I376" s="14" t="s">
        <v>59</v>
      </c>
      <c r="J376" s="21" t="s">
        <v>57</v>
      </c>
      <c r="K376" s="22">
        <v>44866</v>
      </c>
      <c r="L376" s="17">
        <v>45138</v>
      </c>
      <c r="M376" s="18"/>
      <c r="N376" s="18"/>
      <c r="O376" s="18"/>
      <c r="P376" s="18"/>
    </row>
    <row r="377" ht="15.75" customHeight="1">
      <c r="A377" s="10"/>
      <c r="B377" s="10"/>
      <c r="C377" s="11"/>
      <c r="D377" s="12">
        <v>268</v>
      </c>
      <c r="E377" s="12" t="s">
        <v>50</v>
      </c>
      <c r="F377" s="13" t="s">
        <v>51</v>
      </c>
      <c r="G377" s="12" t="s">
        <v>52</v>
      </c>
      <c r="H377" s="13" t="s">
        <v>58</v>
      </c>
      <c r="I377" s="14" t="s">
        <v>60</v>
      </c>
      <c r="J377" s="21" t="s">
        <v>57</v>
      </c>
      <c r="K377" s="22">
        <v>44866</v>
      </c>
      <c r="L377" s="17">
        <v>45138</v>
      </c>
      <c r="M377" s="18"/>
      <c r="N377" s="18"/>
      <c r="O377" s="18"/>
      <c r="P377" s="18"/>
    </row>
    <row r="378" ht="15.75" customHeight="1">
      <c r="A378" s="10"/>
      <c r="B378" s="10"/>
      <c r="C378" s="11"/>
      <c r="D378" s="12">
        <v>342</v>
      </c>
      <c r="E378" s="12" t="s">
        <v>61</v>
      </c>
      <c r="F378" s="13" t="s">
        <v>34</v>
      </c>
      <c r="G378" s="12" t="s">
        <v>35</v>
      </c>
      <c r="H378" s="13" t="s">
        <v>62</v>
      </c>
      <c r="I378" s="14" t="s">
        <v>63</v>
      </c>
      <c r="J378" s="21" t="s">
        <v>64</v>
      </c>
      <c r="K378" s="22">
        <v>44440</v>
      </c>
      <c r="L378" s="17">
        <v>45031</v>
      </c>
      <c r="M378" s="18"/>
      <c r="N378" s="18"/>
      <c r="O378" s="18"/>
      <c r="P378" s="18"/>
    </row>
    <row r="379" ht="15.75" customHeight="1">
      <c r="A379" s="10"/>
      <c r="B379" s="10"/>
      <c r="C379" s="11"/>
      <c r="D379" s="12">
        <v>343</v>
      </c>
      <c r="E379" s="12" t="s">
        <v>61</v>
      </c>
      <c r="F379" s="13" t="s">
        <v>34</v>
      </c>
      <c r="G379" s="12" t="s">
        <v>35</v>
      </c>
      <c r="H379" s="13" t="s">
        <v>62</v>
      </c>
      <c r="I379" s="14" t="s">
        <v>65</v>
      </c>
      <c r="J379" s="21" t="s">
        <v>64</v>
      </c>
      <c r="K379" s="22">
        <v>44440</v>
      </c>
      <c r="L379" s="17">
        <v>45031</v>
      </c>
      <c r="M379" s="18"/>
      <c r="N379" s="18"/>
      <c r="O379" s="18"/>
      <c r="P379" s="18"/>
    </row>
    <row r="380" ht="15.75" customHeight="1">
      <c r="A380" s="10"/>
      <c r="B380" s="10"/>
      <c r="C380" s="11"/>
      <c r="D380" s="12">
        <v>344</v>
      </c>
      <c r="E380" s="12" t="s">
        <v>61</v>
      </c>
      <c r="F380" s="13" t="s">
        <v>34</v>
      </c>
      <c r="G380" s="12" t="s">
        <v>35</v>
      </c>
      <c r="H380" s="13" t="s">
        <v>62</v>
      </c>
      <c r="I380" s="14" t="s">
        <v>66</v>
      </c>
      <c r="J380" s="21" t="s">
        <v>64</v>
      </c>
      <c r="K380" s="22">
        <v>44470</v>
      </c>
      <c r="L380" s="17">
        <v>44972</v>
      </c>
      <c r="M380" s="18"/>
      <c r="N380" s="18"/>
      <c r="O380" s="18"/>
      <c r="P380" s="18"/>
    </row>
    <row r="381" ht="15.75" customHeight="1">
      <c r="A381" s="10"/>
      <c r="B381" s="10"/>
      <c r="C381" s="11"/>
      <c r="D381" s="12">
        <v>345</v>
      </c>
      <c r="E381" s="12" t="s">
        <v>61</v>
      </c>
      <c r="F381" s="13" t="s">
        <v>34</v>
      </c>
      <c r="G381" s="12" t="s">
        <v>35</v>
      </c>
      <c r="H381" s="13" t="s">
        <v>36</v>
      </c>
      <c r="I381" s="14" t="s">
        <v>67</v>
      </c>
      <c r="J381" s="25" t="s">
        <v>68</v>
      </c>
      <c r="K381" s="22">
        <v>44682</v>
      </c>
      <c r="L381" s="17">
        <v>44985</v>
      </c>
      <c r="M381" s="18"/>
      <c r="N381" s="18"/>
      <c r="O381" s="18"/>
      <c r="P381" s="18"/>
    </row>
    <row r="382" ht="15.75" customHeight="1">
      <c r="A382" s="10"/>
      <c r="B382" s="10"/>
      <c r="C382" s="11"/>
      <c r="D382" s="26">
        <v>346</v>
      </c>
      <c r="E382" s="12" t="s">
        <v>61</v>
      </c>
      <c r="F382" s="13" t="s">
        <v>34</v>
      </c>
      <c r="G382" s="12" t="s">
        <v>35</v>
      </c>
      <c r="H382" s="13" t="s">
        <v>62</v>
      </c>
      <c r="I382" s="14" t="s">
        <v>69</v>
      </c>
      <c r="J382" s="21" t="s">
        <v>64</v>
      </c>
      <c r="K382" s="22">
        <v>44440</v>
      </c>
      <c r="L382" s="17">
        <v>45000</v>
      </c>
      <c r="M382" s="18"/>
      <c r="N382" s="18"/>
      <c r="O382" s="18"/>
      <c r="P382" s="18"/>
    </row>
    <row r="383" ht="15.75" customHeight="1">
      <c r="A383" s="10"/>
      <c r="B383" s="10"/>
      <c r="C383" s="11"/>
      <c r="D383" s="61">
        <v>384</v>
      </c>
      <c r="E383" s="12" t="s">
        <v>70</v>
      </c>
      <c r="F383" s="62" t="s">
        <v>71</v>
      </c>
      <c r="G383" s="63" t="s">
        <v>52</v>
      </c>
      <c r="H383" s="64" t="str">
        <f t="shared" ref="H383:H384" si="1">IFERROR(VLOOKUP($M$3:$M1000,'Импорт - распределение проектов реновации'!$H$5:$P1000,9,0),"")</f>
        <v/>
      </c>
      <c r="I383" s="65" t="s">
        <v>72</v>
      </c>
      <c r="J383" s="33" t="s">
        <v>19</v>
      </c>
      <c r="K383" s="22">
        <v>44713</v>
      </c>
      <c r="L383" s="17">
        <v>44985</v>
      </c>
      <c r="M383" s="18"/>
      <c r="N383" s="18"/>
      <c r="O383" s="18"/>
      <c r="P383" s="18"/>
    </row>
    <row r="384" ht="15.75" customHeight="1">
      <c r="A384" s="10"/>
      <c r="B384" s="10"/>
      <c r="C384" s="11"/>
      <c r="D384" s="66">
        <v>385</v>
      </c>
      <c r="E384" s="12" t="s">
        <v>70</v>
      </c>
      <c r="F384" s="62" t="s">
        <v>71</v>
      </c>
      <c r="G384" s="67" t="s">
        <v>52</v>
      </c>
      <c r="H384" s="68" t="str">
        <f t="shared" si="1"/>
        <v/>
      </c>
      <c r="I384" s="69" t="s">
        <v>74</v>
      </c>
      <c r="J384" s="39" t="s">
        <v>19</v>
      </c>
      <c r="K384" s="22">
        <v>44713</v>
      </c>
      <c r="L384" s="17">
        <v>44985</v>
      </c>
      <c r="M384" s="18"/>
      <c r="N384" s="18"/>
      <c r="O384" s="18"/>
      <c r="P384" s="18"/>
    </row>
    <row r="385" ht="15.75" customHeight="1">
      <c r="A385" s="10"/>
      <c r="B385" s="10"/>
      <c r="C385" s="11"/>
      <c r="D385" s="12">
        <v>396</v>
      </c>
      <c r="E385" s="12" t="s">
        <v>75</v>
      </c>
      <c r="F385" s="13" t="s">
        <v>51</v>
      </c>
      <c r="G385" s="12" t="s">
        <v>52</v>
      </c>
      <c r="H385" s="13" t="s">
        <v>55</v>
      </c>
      <c r="I385" s="14" t="s">
        <v>76</v>
      </c>
      <c r="J385" s="21" t="s">
        <v>19</v>
      </c>
      <c r="K385" s="22">
        <v>44621</v>
      </c>
      <c r="L385" s="17">
        <v>44956</v>
      </c>
      <c r="M385" s="18"/>
      <c r="N385" s="18"/>
      <c r="O385" s="18"/>
      <c r="P385" s="18"/>
    </row>
    <row r="386" ht="15.75" customHeight="1">
      <c r="A386" s="10"/>
      <c r="B386" s="10"/>
      <c r="C386" s="11"/>
      <c r="D386" s="12">
        <v>459</v>
      </c>
      <c r="E386" s="12" t="s">
        <v>77</v>
      </c>
      <c r="F386" s="13" t="s">
        <v>78</v>
      </c>
      <c r="G386" s="12" t="s">
        <v>52</v>
      </c>
      <c r="H386" s="13" t="s">
        <v>79</v>
      </c>
      <c r="I386" s="14" t="s">
        <v>80</v>
      </c>
      <c r="J386" s="21" t="s">
        <v>64</v>
      </c>
      <c r="K386" s="22">
        <v>44378</v>
      </c>
      <c r="L386" s="17">
        <v>45000</v>
      </c>
      <c r="M386" s="18"/>
      <c r="N386" s="18"/>
      <c r="O386" s="18"/>
      <c r="P386" s="18"/>
    </row>
    <row r="387" ht="15.75" customHeight="1">
      <c r="A387" s="10"/>
      <c r="B387" s="10"/>
      <c r="C387" s="11"/>
      <c r="D387" s="12">
        <v>460</v>
      </c>
      <c r="E387" s="12" t="s">
        <v>77</v>
      </c>
      <c r="F387" s="13" t="s">
        <v>78</v>
      </c>
      <c r="G387" s="12" t="s">
        <v>52</v>
      </c>
      <c r="H387" s="13" t="s">
        <v>79</v>
      </c>
      <c r="I387" s="14" t="s">
        <v>81</v>
      </c>
      <c r="J387" s="25" t="s">
        <v>68</v>
      </c>
      <c r="K387" s="40">
        <v>44743</v>
      </c>
      <c r="L387" s="17">
        <v>44985</v>
      </c>
      <c r="M387" s="18"/>
      <c r="N387" s="18"/>
      <c r="O387" s="18"/>
      <c r="P387" s="18"/>
    </row>
    <row r="388" ht="15.75" customHeight="1">
      <c r="A388" s="10"/>
      <c r="B388" s="10"/>
      <c r="C388" s="11"/>
      <c r="D388" s="12">
        <v>461</v>
      </c>
      <c r="E388" s="12" t="s">
        <v>77</v>
      </c>
      <c r="F388" s="13" t="s">
        <v>78</v>
      </c>
      <c r="G388" s="12" t="s">
        <v>52</v>
      </c>
      <c r="H388" s="13" t="s">
        <v>79</v>
      </c>
      <c r="I388" s="14" t="s">
        <v>82</v>
      </c>
      <c r="J388" s="21" t="s">
        <v>83</v>
      </c>
      <c r="K388" s="22">
        <v>44378</v>
      </c>
      <c r="L388" s="17">
        <v>44985</v>
      </c>
      <c r="M388" s="18"/>
      <c r="N388" s="18"/>
      <c r="O388" s="18"/>
      <c r="P388" s="18"/>
    </row>
    <row r="389" ht="15.75" customHeight="1">
      <c r="A389" s="10"/>
      <c r="B389" s="10"/>
      <c r="C389" s="11"/>
      <c r="D389" s="12">
        <v>462</v>
      </c>
      <c r="E389" s="12" t="s">
        <v>77</v>
      </c>
      <c r="F389" s="13" t="s">
        <v>78</v>
      </c>
      <c r="G389" s="12" t="s">
        <v>52</v>
      </c>
      <c r="H389" s="13" t="s">
        <v>79</v>
      </c>
      <c r="I389" s="14" t="s">
        <v>84</v>
      </c>
      <c r="J389" s="21" t="s">
        <v>64</v>
      </c>
      <c r="K389" s="22">
        <v>44531</v>
      </c>
      <c r="L389" s="17">
        <v>44972</v>
      </c>
      <c r="M389" s="18"/>
      <c r="N389" s="18"/>
      <c r="O389" s="18"/>
      <c r="P389" s="18"/>
    </row>
    <row r="390" ht="15.75" customHeight="1">
      <c r="A390" s="10"/>
      <c r="B390" s="10"/>
      <c r="C390" s="11"/>
      <c r="D390" s="12">
        <v>471</v>
      </c>
      <c r="E390" s="12" t="s">
        <v>77</v>
      </c>
      <c r="F390" s="13" t="s">
        <v>78</v>
      </c>
      <c r="G390" s="12" t="s">
        <v>52</v>
      </c>
      <c r="H390" s="13"/>
      <c r="I390" s="14" t="s">
        <v>85</v>
      </c>
      <c r="J390" s="15" t="s">
        <v>15</v>
      </c>
      <c r="K390" s="22">
        <v>45017</v>
      </c>
      <c r="L390" s="23">
        <v>45260</v>
      </c>
      <c r="M390" s="18"/>
      <c r="N390" s="18"/>
      <c r="O390" s="18"/>
      <c r="P390" s="18"/>
    </row>
    <row r="391" ht="15.75" customHeight="1">
      <c r="A391" s="10"/>
      <c r="B391" s="10"/>
      <c r="C391" s="11"/>
      <c r="D391" s="12">
        <v>472</v>
      </c>
      <c r="E391" s="12" t="s">
        <v>77</v>
      </c>
      <c r="F391" s="13" t="s">
        <v>78</v>
      </c>
      <c r="G391" s="12" t="s">
        <v>52</v>
      </c>
      <c r="H391" s="13"/>
      <c r="I391" s="14" t="s">
        <v>86</v>
      </c>
      <c r="J391" s="15" t="s">
        <v>15</v>
      </c>
      <c r="K391" s="22">
        <v>45017</v>
      </c>
      <c r="L391" s="23">
        <v>45260</v>
      </c>
      <c r="M391" s="18"/>
      <c r="N391" s="18"/>
      <c r="O391" s="18"/>
      <c r="P391" s="18"/>
    </row>
    <row r="392" ht="15.75" customHeight="1">
      <c r="A392" s="10"/>
      <c r="B392" s="10"/>
      <c r="C392" s="11"/>
      <c r="D392" s="12">
        <v>484</v>
      </c>
      <c r="E392" s="12" t="s">
        <v>77</v>
      </c>
      <c r="F392" s="13" t="s">
        <v>78</v>
      </c>
      <c r="G392" s="12" t="s">
        <v>52</v>
      </c>
      <c r="H392" s="13"/>
      <c r="I392" s="14" t="s">
        <v>87</v>
      </c>
      <c r="J392" s="15" t="s">
        <v>15</v>
      </c>
      <c r="K392" s="22">
        <v>45017</v>
      </c>
      <c r="L392" s="23">
        <v>45260</v>
      </c>
      <c r="M392" s="18"/>
      <c r="N392" s="18"/>
      <c r="O392" s="18"/>
      <c r="P392" s="18"/>
    </row>
    <row r="393" ht="15.75" customHeight="1">
      <c r="A393" s="10"/>
      <c r="B393" s="10"/>
      <c r="C393" s="11"/>
      <c r="D393" s="12">
        <v>514</v>
      </c>
      <c r="E393" s="12" t="s">
        <v>88</v>
      </c>
      <c r="F393" s="13" t="s">
        <v>11</v>
      </c>
      <c r="G393" s="12" t="s">
        <v>12</v>
      </c>
      <c r="H393" s="13" t="s">
        <v>23</v>
      </c>
      <c r="I393" s="14" t="s">
        <v>89</v>
      </c>
      <c r="J393" s="21" t="s">
        <v>90</v>
      </c>
      <c r="K393" s="22">
        <v>44378</v>
      </c>
      <c r="L393" s="17">
        <v>45046</v>
      </c>
      <c r="M393" s="18"/>
      <c r="N393" s="18"/>
      <c r="O393" s="18"/>
      <c r="P393" s="18"/>
    </row>
    <row r="394" ht="15.75" customHeight="1">
      <c r="A394" s="10"/>
      <c r="B394" s="10"/>
      <c r="C394" s="11"/>
      <c r="D394" s="12">
        <v>515</v>
      </c>
      <c r="E394" s="12" t="s">
        <v>88</v>
      </c>
      <c r="F394" s="13" t="s">
        <v>11</v>
      </c>
      <c r="G394" s="12" t="s">
        <v>12</v>
      </c>
      <c r="H394" s="13" t="s">
        <v>23</v>
      </c>
      <c r="I394" s="14" t="s">
        <v>91</v>
      </c>
      <c r="J394" s="21" t="s">
        <v>90</v>
      </c>
      <c r="K394" s="22">
        <v>44378</v>
      </c>
      <c r="L394" s="17">
        <v>45046</v>
      </c>
      <c r="M394" s="18"/>
      <c r="N394" s="18"/>
      <c r="O394" s="18"/>
      <c r="P394" s="18"/>
    </row>
    <row r="395" ht="15.75" customHeight="1">
      <c r="A395" s="10"/>
      <c r="B395" s="10"/>
      <c r="C395" s="11"/>
      <c r="D395" s="12">
        <v>516</v>
      </c>
      <c r="E395" s="12" t="s">
        <v>88</v>
      </c>
      <c r="F395" s="13" t="s">
        <v>11</v>
      </c>
      <c r="G395" s="12" t="s">
        <v>12</v>
      </c>
      <c r="H395" s="13" t="s">
        <v>23</v>
      </c>
      <c r="I395" s="14" t="s">
        <v>92</v>
      </c>
      <c r="J395" s="21" t="s">
        <v>90</v>
      </c>
      <c r="K395" s="22">
        <v>44378</v>
      </c>
      <c r="L395" s="17">
        <v>45046</v>
      </c>
      <c r="M395" s="18"/>
      <c r="N395" s="18"/>
      <c r="O395" s="18"/>
      <c r="P395" s="18"/>
    </row>
    <row r="396" ht="15.75" customHeight="1">
      <c r="A396" s="10"/>
      <c r="B396" s="10"/>
      <c r="C396" s="11"/>
      <c r="D396" s="12">
        <v>517</v>
      </c>
      <c r="E396" s="12" t="s">
        <v>88</v>
      </c>
      <c r="F396" s="13" t="s">
        <v>11</v>
      </c>
      <c r="G396" s="12" t="s">
        <v>12</v>
      </c>
      <c r="H396" s="13" t="s">
        <v>23</v>
      </c>
      <c r="I396" s="14" t="s">
        <v>93</v>
      </c>
      <c r="J396" s="21" t="s">
        <v>90</v>
      </c>
      <c r="K396" s="22">
        <v>44378</v>
      </c>
      <c r="L396" s="17">
        <v>45046</v>
      </c>
      <c r="M396" s="18"/>
      <c r="N396" s="18"/>
      <c r="O396" s="18"/>
      <c r="P396" s="18"/>
    </row>
    <row r="397" ht="15.75" customHeight="1">
      <c r="A397" s="10"/>
      <c r="B397" s="10"/>
      <c r="C397" s="11"/>
      <c r="D397" s="12">
        <v>630</v>
      </c>
      <c r="E397" s="12" t="s">
        <v>94</v>
      </c>
      <c r="F397" s="13" t="s">
        <v>28</v>
      </c>
      <c r="G397" s="12" t="s">
        <v>12</v>
      </c>
      <c r="H397" s="13" t="s">
        <v>95</v>
      </c>
      <c r="I397" s="14" t="s">
        <v>96</v>
      </c>
      <c r="J397" s="21" t="s">
        <v>19</v>
      </c>
      <c r="K397" s="22">
        <v>44774</v>
      </c>
      <c r="L397" s="17">
        <v>45016</v>
      </c>
      <c r="M397" s="18"/>
      <c r="N397" s="18"/>
      <c r="O397" s="18"/>
      <c r="P397" s="18"/>
    </row>
    <row r="398" ht="15.75" customHeight="1">
      <c r="A398" s="10"/>
      <c r="B398" s="10"/>
      <c r="C398" s="11"/>
      <c r="D398" s="12">
        <v>712</v>
      </c>
      <c r="E398" s="12" t="s">
        <v>97</v>
      </c>
      <c r="F398" s="13" t="s">
        <v>98</v>
      </c>
      <c r="G398" s="12" t="s">
        <v>99</v>
      </c>
      <c r="H398" s="13"/>
      <c r="I398" s="14" t="s">
        <v>100</v>
      </c>
      <c r="J398" s="21" t="s">
        <v>19</v>
      </c>
      <c r="K398" s="16">
        <v>44531</v>
      </c>
      <c r="L398" s="17">
        <v>45077</v>
      </c>
      <c r="M398" s="18"/>
      <c r="N398" s="18"/>
      <c r="O398" s="18"/>
      <c r="P398" s="18"/>
    </row>
    <row r="399" ht="15.75" customHeight="1">
      <c r="A399" s="10"/>
      <c r="B399" s="10"/>
      <c r="C399" s="11"/>
      <c r="D399" s="12">
        <v>747</v>
      </c>
      <c r="E399" s="12" t="s">
        <v>21</v>
      </c>
      <c r="F399" s="13" t="s">
        <v>11</v>
      </c>
      <c r="G399" s="12" t="s">
        <v>12</v>
      </c>
      <c r="H399" s="13" t="s">
        <v>13</v>
      </c>
      <c r="I399" s="14" t="s">
        <v>101</v>
      </c>
      <c r="J399" s="15" t="s">
        <v>15</v>
      </c>
      <c r="K399" s="22">
        <v>44896</v>
      </c>
      <c r="L399" s="17">
        <v>45139</v>
      </c>
      <c r="M399" s="18"/>
      <c r="N399" s="18"/>
      <c r="O399" s="18"/>
      <c r="P399" s="18"/>
    </row>
    <row r="400" ht="15.75" customHeight="1">
      <c r="A400" s="10"/>
      <c r="B400" s="10"/>
      <c r="C400" s="11"/>
      <c r="D400" s="12">
        <v>750</v>
      </c>
      <c r="E400" s="12" t="s">
        <v>102</v>
      </c>
      <c r="F400" s="13" t="s">
        <v>103</v>
      </c>
      <c r="G400" s="12" t="s">
        <v>104</v>
      </c>
      <c r="H400" s="13" t="s">
        <v>105</v>
      </c>
      <c r="I400" s="14" t="s">
        <v>106</v>
      </c>
      <c r="J400" s="15" t="s">
        <v>15</v>
      </c>
      <c r="K400" s="22">
        <v>45047</v>
      </c>
      <c r="L400" s="23">
        <v>45291</v>
      </c>
      <c r="M400" s="18"/>
      <c r="N400" s="18"/>
      <c r="O400" s="18"/>
      <c r="P400" s="18"/>
    </row>
    <row r="401" ht="15.75" customHeight="1">
      <c r="A401" s="10"/>
      <c r="B401" s="10"/>
      <c r="C401" s="11"/>
      <c r="D401" s="12">
        <v>779</v>
      </c>
      <c r="E401" s="12" t="s">
        <v>21</v>
      </c>
      <c r="F401" s="13" t="s">
        <v>11</v>
      </c>
      <c r="G401" s="12" t="s">
        <v>12</v>
      </c>
      <c r="H401" s="13" t="s">
        <v>13</v>
      </c>
      <c r="I401" s="14" t="s">
        <v>107</v>
      </c>
      <c r="J401" s="15" t="s">
        <v>15</v>
      </c>
      <c r="K401" s="22">
        <v>44896</v>
      </c>
      <c r="L401" s="17">
        <v>45138</v>
      </c>
      <c r="M401" s="18"/>
      <c r="N401" s="18"/>
      <c r="O401" s="18"/>
      <c r="P401" s="18"/>
    </row>
    <row r="402" ht="15.75" customHeight="1">
      <c r="A402" s="10"/>
      <c r="B402" s="10"/>
      <c r="C402" s="11"/>
      <c r="D402" s="26">
        <v>810</v>
      </c>
      <c r="E402" s="12" t="s">
        <v>108</v>
      </c>
      <c r="F402" s="13" t="s">
        <v>109</v>
      </c>
      <c r="G402" s="12" t="s">
        <v>35</v>
      </c>
      <c r="H402" s="13" t="s">
        <v>110</v>
      </c>
      <c r="I402" s="14" t="s">
        <v>111</v>
      </c>
      <c r="J402" s="21" t="s">
        <v>112</v>
      </c>
      <c r="K402" s="41">
        <v>44617</v>
      </c>
      <c r="L402" s="17">
        <v>45015</v>
      </c>
      <c r="M402" s="18"/>
      <c r="N402" s="18"/>
      <c r="O402" s="18"/>
      <c r="P402" s="18"/>
    </row>
    <row r="403" ht="15.75" customHeight="1">
      <c r="A403" s="10"/>
      <c r="B403" s="10"/>
      <c r="C403" s="11"/>
      <c r="D403" s="26">
        <v>814</v>
      </c>
      <c r="E403" s="12" t="s">
        <v>113</v>
      </c>
      <c r="F403" s="13" t="s">
        <v>114</v>
      </c>
      <c r="G403" s="12" t="s">
        <v>104</v>
      </c>
      <c r="H403" s="13" t="s">
        <v>115</v>
      </c>
      <c r="I403" s="14" t="s">
        <v>116</v>
      </c>
      <c r="J403" s="21" t="s">
        <v>19</v>
      </c>
      <c r="K403" s="41">
        <v>44712</v>
      </c>
      <c r="L403" s="17">
        <v>45000</v>
      </c>
      <c r="M403" s="18"/>
      <c r="N403" s="18"/>
      <c r="O403" s="18"/>
      <c r="P403" s="18"/>
    </row>
    <row r="404" ht="15.75" customHeight="1">
      <c r="A404" s="10"/>
      <c r="B404" s="10"/>
      <c r="C404" s="11"/>
      <c r="D404" s="42"/>
      <c r="E404" s="43"/>
      <c r="F404" s="44"/>
      <c r="G404" s="43"/>
      <c r="H404" s="44"/>
      <c r="I404" s="44"/>
      <c r="J404" s="45"/>
      <c r="K404" s="46"/>
      <c r="L404" s="42"/>
      <c r="M404" s="18"/>
      <c r="N404" s="18"/>
      <c r="O404" s="18"/>
      <c r="P404" s="18"/>
    </row>
    <row r="405" ht="15.75" customHeight="1">
      <c r="A405" s="10"/>
      <c r="B405" s="10"/>
      <c r="C405" s="11"/>
      <c r="D405" s="42"/>
      <c r="E405" s="43"/>
      <c r="F405" s="44"/>
      <c r="G405" s="42"/>
      <c r="H405" s="44"/>
      <c r="I405" s="44"/>
      <c r="J405" s="47"/>
      <c r="K405" s="42"/>
      <c r="L405" s="42"/>
      <c r="M405" s="18"/>
      <c r="N405" s="18"/>
      <c r="O405" s="18"/>
      <c r="P405" s="18"/>
    </row>
    <row r="406" ht="15.75" customHeight="1">
      <c r="A406" s="10"/>
      <c r="B406" s="10"/>
      <c r="C406" s="11"/>
      <c r="D406" s="42"/>
      <c r="E406" s="43"/>
      <c r="F406" s="44"/>
      <c r="G406" s="43"/>
      <c r="H406" s="44"/>
      <c r="I406" s="44"/>
      <c r="J406" s="45"/>
      <c r="K406" s="42"/>
      <c r="L406" s="42"/>
      <c r="M406" s="18"/>
      <c r="N406" s="18"/>
      <c r="O406" s="18"/>
      <c r="P406" s="18"/>
    </row>
    <row r="407" ht="15.75" customHeight="1">
      <c r="A407" s="10"/>
      <c r="B407" s="10"/>
      <c r="C407" s="24"/>
      <c r="D407" s="42"/>
      <c r="E407" s="43"/>
      <c r="F407" s="44"/>
      <c r="G407" s="42"/>
      <c r="H407" s="44"/>
      <c r="I407" s="44"/>
      <c r="J407" s="47"/>
      <c r="K407" s="42"/>
      <c r="L407" s="42"/>
      <c r="M407" s="18"/>
      <c r="N407" s="18"/>
      <c r="O407" s="18"/>
      <c r="P407" s="18"/>
    </row>
    <row r="408" ht="15.75" customHeight="1">
      <c r="A408" s="10"/>
      <c r="B408" s="10"/>
      <c r="C408" s="11"/>
      <c r="D408" s="42"/>
      <c r="E408" s="43"/>
      <c r="F408" s="44"/>
      <c r="G408" s="43"/>
      <c r="H408" s="44"/>
      <c r="I408" s="44"/>
      <c r="J408" s="45"/>
      <c r="K408" s="42"/>
      <c r="L408" s="42"/>
      <c r="M408" s="18"/>
      <c r="N408" s="18"/>
      <c r="O408" s="18"/>
      <c r="P408" s="18"/>
    </row>
    <row r="409" ht="15.75" customHeight="1">
      <c r="A409" s="10"/>
      <c r="B409" s="10"/>
      <c r="C409" s="11"/>
      <c r="D409" s="42"/>
      <c r="E409" s="43"/>
      <c r="F409" s="44"/>
      <c r="G409" s="42"/>
      <c r="H409" s="44"/>
      <c r="I409" s="44"/>
      <c r="J409" s="47"/>
      <c r="K409" s="42"/>
      <c r="L409" s="42"/>
      <c r="M409" s="18"/>
      <c r="N409" s="18"/>
      <c r="O409" s="18"/>
      <c r="P409" s="18"/>
    </row>
    <row r="410" ht="15.75" customHeight="1">
      <c r="A410" s="10"/>
      <c r="B410" s="10"/>
      <c r="C410" s="11"/>
      <c r="D410" s="42"/>
      <c r="E410" s="43"/>
      <c r="F410" s="44"/>
      <c r="G410" s="43"/>
      <c r="H410" s="44"/>
      <c r="I410" s="44"/>
      <c r="J410" s="45"/>
      <c r="K410" s="42"/>
      <c r="L410" s="42"/>
      <c r="M410" s="18"/>
      <c r="N410" s="18"/>
      <c r="O410" s="18"/>
      <c r="P410" s="18"/>
    </row>
    <row r="411" ht="15.75" customHeight="1">
      <c r="A411" s="10"/>
      <c r="B411" s="10"/>
      <c r="C411" s="11"/>
      <c r="D411" s="42"/>
      <c r="E411" s="43"/>
      <c r="F411" s="44"/>
      <c r="G411" s="42"/>
      <c r="H411" s="44"/>
      <c r="I411" s="44"/>
      <c r="J411" s="48"/>
      <c r="K411" s="42"/>
      <c r="L411" s="42"/>
      <c r="M411" s="18"/>
      <c r="N411" s="18"/>
      <c r="O411" s="18"/>
      <c r="P411" s="18"/>
    </row>
    <row r="412" ht="15.75" customHeight="1">
      <c r="A412" s="10"/>
      <c r="B412" s="10"/>
      <c r="C412" s="11"/>
      <c r="D412" s="42"/>
      <c r="E412" s="43"/>
      <c r="F412" s="44"/>
      <c r="G412" s="43"/>
      <c r="H412" s="44"/>
      <c r="I412" s="44"/>
      <c r="J412" s="48"/>
      <c r="K412" s="42"/>
      <c r="L412" s="42"/>
      <c r="M412" s="18"/>
      <c r="N412" s="18"/>
      <c r="O412" s="18"/>
      <c r="P412" s="18"/>
    </row>
    <row r="413" ht="15.75" customHeight="1">
      <c r="A413" s="10"/>
      <c r="B413" s="10"/>
      <c r="C413" s="11"/>
      <c r="D413" s="42"/>
      <c r="E413" s="42"/>
      <c r="F413" s="44"/>
      <c r="G413" s="42"/>
      <c r="H413" s="44"/>
      <c r="I413" s="44"/>
      <c r="J413" s="49"/>
      <c r="K413" s="50"/>
      <c r="L413" s="51"/>
      <c r="M413" s="18"/>
      <c r="N413" s="18"/>
      <c r="O413" s="18"/>
      <c r="P413" s="18"/>
    </row>
    <row r="414" ht="15.75" customHeight="1">
      <c r="A414" s="10"/>
      <c r="B414" s="10"/>
      <c r="C414" s="11"/>
      <c r="D414" s="42"/>
      <c r="E414" s="42"/>
      <c r="F414" s="44"/>
      <c r="G414" s="42"/>
      <c r="H414" s="44"/>
      <c r="I414" s="44"/>
      <c r="J414" s="49"/>
      <c r="K414" s="50"/>
      <c r="L414" s="51"/>
      <c r="M414" s="18"/>
      <c r="N414" s="18"/>
      <c r="O414" s="18"/>
      <c r="P414" s="18"/>
    </row>
    <row r="415" ht="15.75" customHeight="1">
      <c r="A415" s="10"/>
      <c r="B415" s="10"/>
      <c r="C415" s="11"/>
      <c r="D415" s="42"/>
      <c r="E415" s="42"/>
      <c r="F415" s="44"/>
      <c r="G415" s="42"/>
      <c r="H415" s="44"/>
      <c r="I415" s="44"/>
      <c r="J415" s="49"/>
      <c r="K415" s="50"/>
      <c r="L415" s="51"/>
      <c r="M415" s="18"/>
      <c r="N415" s="18"/>
      <c r="O415" s="18"/>
      <c r="P415" s="18"/>
    </row>
    <row r="416" ht="15.75" customHeight="1">
      <c r="A416" s="10"/>
      <c r="B416" s="10"/>
      <c r="C416" s="11"/>
      <c r="D416" s="42"/>
      <c r="E416" s="42"/>
      <c r="F416" s="44"/>
      <c r="G416" s="42"/>
      <c r="H416" s="44"/>
      <c r="I416" s="44"/>
      <c r="J416" s="49"/>
      <c r="K416" s="50"/>
      <c r="L416" s="52"/>
      <c r="M416" s="18"/>
      <c r="N416" s="18"/>
      <c r="O416" s="18"/>
      <c r="P416" s="18"/>
    </row>
    <row r="417" ht="15.75" customHeight="1">
      <c r="A417" s="10"/>
      <c r="B417" s="10"/>
      <c r="C417" s="11"/>
      <c r="D417" s="42"/>
      <c r="E417" s="42"/>
      <c r="F417" s="44"/>
      <c r="G417" s="42"/>
      <c r="H417" s="44"/>
      <c r="I417" s="44"/>
      <c r="J417" s="49"/>
      <c r="K417" s="50"/>
      <c r="L417" s="52"/>
      <c r="M417" s="18"/>
      <c r="N417" s="18"/>
      <c r="O417" s="18"/>
      <c r="P417" s="18"/>
    </row>
    <row r="418" ht="15.75" customHeight="1">
      <c r="A418" s="10"/>
      <c r="B418" s="10"/>
      <c r="C418" s="11"/>
      <c r="D418" s="42"/>
      <c r="E418" s="42"/>
      <c r="F418" s="44"/>
      <c r="G418" s="42"/>
      <c r="H418" s="44"/>
      <c r="I418" s="44"/>
      <c r="J418" s="49"/>
      <c r="K418" s="50"/>
      <c r="L418" s="52"/>
      <c r="M418" s="18"/>
      <c r="N418" s="18"/>
      <c r="O418" s="18"/>
      <c r="P418" s="18"/>
    </row>
    <row r="419" ht="15.75" customHeight="1">
      <c r="A419" s="10"/>
      <c r="B419" s="10"/>
      <c r="C419" s="11"/>
      <c r="D419" s="42"/>
      <c r="E419" s="42"/>
      <c r="F419" s="44"/>
      <c r="G419" s="42"/>
      <c r="H419" s="44"/>
      <c r="I419" s="44"/>
      <c r="J419" s="49"/>
      <c r="K419" s="50"/>
      <c r="L419" s="52"/>
      <c r="M419" s="18"/>
      <c r="N419" s="18"/>
      <c r="O419" s="18"/>
      <c r="P419" s="18"/>
    </row>
    <row r="420" ht="15.75" customHeight="1">
      <c r="A420" s="10"/>
      <c r="B420" s="10"/>
      <c r="C420" s="11"/>
      <c r="D420" s="42"/>
      <c r="E420" s="42"/>
      <c r="F420" s="44"/>
      <c r="G420" s="42"/>
      <c r="H420" s="44"/>
      <c r="I420" s="44"/>
      <c r="J420" s="49"/>
      <c r="K420" s="50"/>
      <c r="L420" s="52"/>
      <c r="M420" s="18"/>
      <c r="N420" s="18"/>
      <c r="O420" s="18"/>
      <c r="P420" s="18"/>
    </row>
    <row r="421" ht="15.75" customHeight="1">
      <c r="A421" s="10"/>
      <c r="B421" s="10"/>
      <c r="C421" s="11"/>
      <c r="D421" s="42"/>
      <c r="E421" s="42"/>
      <c r="F421" s="44"/>
      <c r="G421" s="42"/>
      <c r="H421" s="44"/>
      <c r="I421" s="44"/>
      <c r="J421" s="49"/>
      <c r="K421" s="50"/>
      <c r="L421" s="52"/>
      <c r="M421" s="18"/>
      <c r="N421" s="18"/>
      <c r="O421" s="18"/>
      <c r="P421" s="18"/>
    </row>
    <row r="422" ht="15.75" customHeight="1">
      <c r="A422" s="10"/>
      <c r="B422" s="10"/>
      <c r="C422" s="11"/>
      <c r="D422" s="42"/>
      <c r="E422" s="42"/>
      <c r="F422" s="44"/>
      <c r="G422" s="42"/>
      <c r="H422" s="44"/>
      <c r="I422" s="44"/>
      <c r="J422" s="49"/>
      <c r="K422" s="50"/>
      <c r="L422" s="52"/>
      <c r="M422" s="18"/>
      <c r="N422" s="18"/>
      <c r="O422" s="18"/>
      <c r="P422" s="18"/>
    </row>
    <row r="423" ht="15.75" customHeight="1">
      <c r="A423" s="10"/>
      <c r="B423" s="10"/>
      <c r="C423" s="11"/>
      <c r="D423" s="42"/>
      <c r="E423" s="42"/>
      <c r="F423" s="44"/>
      <c r="G423" s="42"/>
      <c r="H423" s="44"/>
      <c r="I423" s="44"/>
      <c r="J423" s="49"/>
      <c r="K423" s="50"/>
      <c r="L423" s="52"/>
      <c r="M423" s="18"/>
      <c r="N423" s="18"/>
      <c r="O423" s="18"/>
      <c r="P423" s="18"/>
    </row>
    <row r="424" ht="15.75" customHeight="1">
      <c r="A424" s="10"/>
      <c r="B424" s="10"/>
      <c r="C424" s="11"/>
      <c r="D424" s="42"/>
      <c r="E424" s="42"/>
      <c r="F424" s="44"/>
      <c r="G424" s="42"/>
      <c r="H424" s="44"/>
      <c r="I424" s="44"/>
      <c r="J424" s="49"/>
      <c r="K424" s="50"/>
      <c r="L424" s="51"/>
      <c r="M424" s="18"/>
      <c r="N424" s="18"/>
      <c r="O424" s="18"/>
      <c r="P424" s="18"/>
    </row>
    <row r="425" ht="15.75" customHeight="1">
      <c r="A425" s="10"/>
      <c r="B425" s="10"/>
      <c r="C425" s="11"/>
      <c r="D425" s="42"/>
      <c r="E425" s="42"/>
      <c r="F425" s="44"/>
      <c r="G425" s="42"/>
      <c r="H425" s="44"/>
      <c r="I425" s="44"/>
      <c r="J425" s="49"/>
      <c r="K425" s="50"/>
      <c r="L425" s="52"/>
      <c r="M425" s="18"/>
      <c r="N425" s="18"/>
      <c r="O425" s="18"/>
      <c r="P425" s="18"/>
    </row>
    <row r="426" ht="15.75" customHeight="1">
      <c r="A426" s="10"/>
      <c r="B426" s="10"/>
      <c r="C426" s="11"/>
      <c r="D426" s="42"/>
      <c r="E426" s="42"/>
      <c r="F426" s="44"/>
      <c r="G426" s="42"/>
      <c r="H426" s="44"/>
      <c r="I426" s="44"/>
      <c r="J426" s="49"/>
      <c r="K426" s="50"/>
      <c r="L426" s="51"/>
      <c r="M426" s="18"/>
      <c r="N426" s="18"/>
      <c r="O426" s="18"/>
      <c r="P426" s="18"/>
    </row>
    <row r="427" ht="15.75" customHeight="1">
      <c r="A427" s="10"/>
      <c r="B427" s="10"/>
      <c r="C427" s="11"/>
      <c r="D427" s="42"/>
      <c r="E427" s="42"/>
      <c r="F427" s="44"/>
      <c r="G427" s="42"/>
      <c r="H427" s="44"/>
      <c r="I427" s="44"/>
      <c r="J427" s="49"/>
      <c r="K427" s="50"/>
      <c r="L427" s="52"/>
      <c r="M427" s="18"/>
      <c r="N427" s="18"/>
      <c r="O427" s="18"/>
      <c r="P427" s="18"/>
    </row>
    <row r="428" ht="15.75" customHeight="1">
      <c r="A428" s="10"/>
      <c r="B428" s="10"/>
      <c r="C428" s="11"/>
      <c r="D428" s="42"/>
      <c r="E428" s="42"/>
      <c r="F428" s="44"/>
      <c r="G428" s="42"/>
      <c r="H428" s="44"/>
      <c r="I428" s="44"/>
      <c r="J428" s="49"/>
      <c r="K428" s="50"/>
      <c r="L428" s="52"/>
      <c r="M428" s="18"/>
      <c r="N428" s="18"/>
      <c r="O428" s="18"/>
      <c r="P428" s="18"/>
    </row>
    <row r="429" ht="15.75" customHeight="1">
      <c r="A429" s="10"/>
      <c r="B429" s="10"/>
      <c r="C429" s="11"/>
      <c r="D429" s="42"/>
      <c r="E429" s="42"/>
      <c r="F429" s="44"/>
      <c r="G429" s="42"/>
      <c r="H429" s="44"/>
      <c r="I429" s="44"/>
      <c r="J429" s="49"/>
      <c r="K429" s="50"/>
      <c r="L429" s="52"/>
      <c r="M429" s="18"/>
      <c r="N429" s="18"/>
      <c r="O429" s="18"/>
      <c r="P429" s="18"/>
    </row>
    <row r="430" ht="15.75" customHeight="1">
      <c r="A430" s="10"/>
      <c r="B430" s="10"/>
      <c r="C430" s="11"/>
      <c r="D430" s="42"/>
      <c r="E430" s="42"/>
      <c r="F430" s="44"/>
      <c r="G430" s="42"/>
      <c r="H430" s="44"/>
      <c r="I430" s="44"/>
      <c r="J430" s="49"/>
      <c r="K430" s="50"/>
      <c r="L430" s="52"/>
      <c r="M430" s="18"/>
      <c r="N430" s="18"/>
      <c r="O430" s="18"/>
      <c r="P430" s="18"/>
    </row>
    <row r="431" ht="15.75" customHeight="1">
      <c r="A431" s="10"/>
      <c r="B431" s="10"/>
      <c r="C431" s="11"/>
      <c r="D431" s="42"/>
      <c r="E431" s="42"/>
      <c r="F431" s="44"/>
      <c r="G431" s="42"/>
      <c r="H431" s="44"/>
      <c r="I431" s="44"/>
      <c r="J431" s="49"/>
      <c r="K431" s="50"/>
      <c r="L431" s="51"/>
      <c r="M431" s="18"/>
      <c r="N431" s="18"/>
      <c r="O431" s="18"/>
      <c r="P431" s="18"/>
    </row>
    <row r="432" ht="15.75" customHeight="1">
      <c r="A432" s="10"/>
      <c r="B432" s="10"/>
      <c r="C432" s="11"/>
      <c r="D432" s="42"/>
      <c r="E432" s="42"/>
      <c r="F432" s="44"/>
      <c r="G432" s="42"/>
      <c r="H432" s="44"/>
      <c r="I432" s="44"/>
      <c r="J432" s="49"/>
      <c r="K432" s="50"/>
      <c r="L432" s="51"/>
      <c r="M432" s="18"/>
      <c r="N432" s="18"/>
      <c r="O432" s="18"/>
      <c r="P432" s="18"/>
    </row>
    <row r="433" ht="15.75" customHeight="1">
      <c r="A433" s="10"/>
      <c r="B433" s="10"/>
      <c r="C433" s="11"/>
      <c r="D433" s="42"/>
      <c r="E433" s="42"/>
      <c r="F433" s="44"/>
      <c r="G433" s="42"/>
      <c r="H433" s="44"/>
      <c r="I433" s="44"/>
      <c r="J433" s="49"/>
      <c r="K433" s="50"/>
      <c r="L433" s="52"/>
      <c r="M433" s="18"/>
      <c r="N433" s="18"/>
      <c r="O433" s="18"/>
      <c r="P433" s="18"/>
    </row>
    <row r="434" ht="15.75" customHeight="1">
      <c r="A434" s="10"/>
      <c r="B434" s="53"/>
      <c r="C434" s="11"/>
      <c r="D434" s="42"/>
      <c r="E434" s="42"/>
      <c r="F434" s="44"/>
      <c r="G434" s="42"/>
      <c r="H434" s="44"/>
      <c r="I434" s="44"/>
      <c r="J434" s="49"/>
      <c r="K434" s="50"/>
      <c r="L434" s="52"/>
      <c r="M434" s="18"/>
      <c r="N434" s="18"/>
      <c r="O434" s="18"/>
      <c r="P434" s="18"/>
    </row>
    <row r="435" ht="15.75" hidden="1" customHeight="1">
      <c r="A435" s="10"/>
      <c r="B435" s="53"/>
      <c r="C435" s="24"/>
      <c r="D435" s="42"/>
      <c r="E435" s="42"/>
      <c r="F435" s="44"/>
      <c r="G435" s="42"/>
      <c r="H435" s="44"/>
      <c r="I435" s="44"/>
      <c r="J435" s="49"/>
      <c r="K435" s="50"/>
      <c r="L435" s="52"/>
      <c r="M435" s="18"/>
      <c r="N435" s="18"/>
      <c r="O435" s="18"/>
      <c r="P435" s="18"/>
    </row>
    <row r="436" ht="15.75" hidden="1" customHeight="1">
      <c r="A436" s="10"/>
      <c r="B436" s="53"/>
      <c r="C436" s="24"/>
      <c r="D436" s="42"/>
      <c r="E436" s="42"/>
      <c r="F436" s="44"/>
      <c r="G436" s="42"/>
      <c r="H436" s="44"/>
      <c r="I436" s="44"/>
      <c r="J436" s="49"/>
      <c r="K436" s="50"/>
      <c r="L436" s="51"/>
      <c r="M436" s="18"/>
      <c r="N436" s="18"/>
      <c r="O436" s="18"/>
      <c r="P436" s="18"/>
    </row>
    <row r="437" ht="15.75" customHeight="1">
      <c r="A437" s="10"/>
      <c r="B437" s="53"/>
      <c r="C437" s="11"/>
      <c r="D437" s="42"/>
      <c r="E437" s="42"/>
      <c r="F437" s="44"/>
      <c r="G437" s="42"/>
      <c r="H437" s="44"/>
      <c r="I437" s="44"/>
      <c r="J437" s="49"/>
      <c r="K437" s="50"/>
      <c r="L437" s="52"/>
      <c r="M437" s="18"/>
      <c r="N437" s="18"/>
      <c r="O437" s="18"/>
      <c r="P437" s="18"/>
    </row>
    <row r="438" ht="15.75" hidden="1" customHeight="1">
      <c r="A438" s="10"/>
      <c r="B438" s="53"/>
      <c r="C438" s="24"/>
      <c r="D438" s="42"/>
      <c r="E438" s="42"/>
      <c r="F438" s="44"/>
      <c r="G438" s="42"/>
      <c r="H438" s="44"/>
      <c r="I438" s="44"/>
      <c r="J438" s="49"/>
      <c r="K438" s="50"/>
      <c r="L438" s="52"/>
      <c r="M438" s="18"/>
      <c r="N438" s="18"/>
      <c r="O438" s="18"/>
      <c r="P438" s="18"/>
    </row>
    <row r="439" ht="15.75" hidden="1" customHeight="1">
      <c r="A439" s="10"/>
      <c r="B439" s="53"/>
      <c r="C439" s="24"/>
      <c r="D439" s="42"/>
      <c r="E439" s="42"/>
      <c r="F439" s="44"/>
      <c r="G439" s="42"/>
      <c r="H439" s="44"/>
      <c r="I439" s="44"/>
      <c r="J439" s="49"/>
      <c r="K439" s="50"/>
      <c r="L439" s="42"/>
      <c r="M439" s="18"/>
      <c r="N439" s="18"/>
      <c r="O439" s="18"/>
      <c r="P439" s="18"/>
    </row>
    <row r="440" ht="15.75" hidden="1" customHeight="1">
      <c r="A440" s="10"/>
      <c r="B440" s="53"/>
      <c r="C440" s="24"/>
      <c r="D440" s="42"/>
      <c r="E440" s="42"/>
      <c r="F440" s="44"/>
      <c r="G440" s="42"/>
      <c r="H440" s="44"/>
      <c r="I440" s="44"/>
      <c r="J440" s="49"/>
      <c r="K440" s="50"/>
      <c r="L440" s="42"/>
      <c r="M440" s="18"/>
      <c r="N440" s="18"/>
      <c r="O440" s="18"/>
      <c r="P440" s="18"/>
    </row>
    <row r="441" ht="15.75" hidden="1" customHeight="1">
      <c r="A441" s="10"/>
      <c r="B441" s="53"/>
      <c r="C441" s="11"/>
      <c r="D441" s="42"/>
      <c r="E441" s="42"/>
      <c r="F441" s="44"/>
      <c r="G441" s="42"/>
      <c r="H441" s="44"/>
      <c r="I441" s="44"/>
      <c r="J441" s="49"/>
      <c r="K441" s="50"/>
      <c r="L441" s="52"/>
      <c r="M441" s="18"/>
      <c r="N441" s="18"/>
      <c r="O441" s="18"/>
      <c r="P441" s="18"/>
    </row>
    <row r="442" ht="15.75" hidden="1" customHeight="1">
      <c r="A442" s="10"/>
      <c r="B442" s="10"/>
      <c r="C442" s="11"/>
      <c r="D442" s="42"/>
      <c r="E442" s="42"/>
      <c r="F442" s="44"/>
      <c r="G442" s="42"/>
      <c r="H442" s="44"/>
      <c r="I442" s="44"/>
      <c r="J442" s="49"/>
      <c r="K442" s="50"/>
      <c r="L442" s="52"/>
      <c r="M442" s="18"/>
      <c r="N442" s="18"/>
      <c r="O442" s="18"/>
      <c r="P442" s="18"/>
    </row>
    <row r="443" ht="15.75" customHeight="1">
      <c r="A443" s="10"/>
      <c r="B443" s="10"/>
      <c r="C443" s="11"/>
      <c r="D443" s="42"/>
      <c r="E443" s="42"/>
      <c r="F443" s="44"/>
      <c r="G443" s="42"/>
      <c r="H443" s="44"/>
      <c r="I443" s="44"/>
      <c r="J443" s="49"/>
      <c r="K443" s="50"/>
      <c r="L443" s="52"/>
      <c r="M443" s="18"/>
      <c r="N443" s="18"/>
      <c r="O443" s="18"/>
      <c r="P443" s="18"/>
    </row>
    <row r="444" ht="15.75" hidden="1" customHeight="1">
      <c r="A444" s="10"/>
      <c r="B444" s="10"/>
      <c r="C444" s="11"/>
      <c r="D444" s="42"/>
      <c r="E444" s="42"/>
      <c r="F444" s="44"/>
      <c r="G444" s="42"/>
      <c r="H444" s="44"/>
      <c r="I444" s="44"/>
      <c r="J444" s="49"/>
      <c r="K444" s="50"/>
      <c r="L444" s="51"/>
      <c r="M444" s="18"/>
      <c r="N444" s="18"/>
      <c r="O444" s="18"/>
      <c r="P444" s="18"/>
    </row>
    <row r="445" ht="15.75" hidden="1" customHeight="1">
      <c r="A445" s="10"/>
      <c r="B445" s="10"/>
      <c r="C445" s="11"/>
      <c r="D445" s="42"/>
      <c r="E445" s="42"/>
      <c r="F445" s="44"/>
      <c r="G445" s="42"/>
      <c r="H445" s="44"/>
      <c r="I445" s="44"/>
      <c r="J445" s="49"/>
      <c r="K445" s="50"/>
      <c r="L445" s="51"/>
      <c r="M445" s="18"/>
      <c r="N445" s="18"/>
      <c r="O445" s="18"/>
      <c r="P445" s="18"/>
    </row>
    <row r="446" ht="15.75" customHeight="1">
      <c r="A446" s="10"/>
      <c r="B446" s="10"/>
      <c r="C446" s="11"/>
      <c r="D446" s="42"/>
      <c r="E446" s="42"/>
      <c r="F446" s="44"/>
      <c r="G446" s="42"/>
      <c r="H446" s="44"/>
      <c r="I446" s="44"/>
      <c r="J446" s="49"/>
      <c r="K446" s="50"/>
      <c r="L446" s="52"/>
      <c r="M446" s="18"/>
      <c r="N446" s="18"/>
      <c r="O446" s="18"/>
      <c r="P446" s="18"/>
    </row>
    <row r="447" ht="15.75" customHeight="1">
      <c r="A447" s="10"/>
      <c r="B447" s="10"/>
      <c r="C447" s="11"/>
      <c r="D447" s="42"/>
      <c r="E447" s="42"/>
      <c r="F447" s="44"/>
      <c r="G447" s="42"/>
      <c r="H447" s="44"/>
      <c r="I447" s="44"/>
      <c r="J447" s="49"/>
      <c r="K447" s="50"/>
      <c r="L447" s="52"/>
      <c r="M447" s="18"/>
      <c r="N447" s="18"/>
      <c r="O447" s="18"/>
      <c r="P447" s="18"/>
    </row>
    <row r="448" ht="15.75" customHeight="1">
      <c r="A448" s="10"/>
      <c r="B448" s="10"/>
      <c r="C448" s="11"/>
      <c r="D448" s="42"/>
      <c r="E448" s="42"/>
      <c r="F448" s="44"/>
      <c r="G448" s="42"/>
      <c r="H448" s="44"/>
      <c r="I448" s="44"/>
      <c r="J448" s="49"/>
      <c r="K448" s="50"/>
      <c r="L448" s="52"/>
      <c r="M448" s="18"/>
      <c r="N448" s="18"/>
      <c r="O448" s="18"/>
      <c r="P448" s="18"/>
    </row>
    <row r="449" ht="15.75" customHeight="1">
      <c r="A449" s="10"/>
      <c r="B449" s="10"/>
      <c r="C449" s="11"/>
      <c r="D449" s="42"/>
      <c r="E449" s="42"/>
      <c r="F449" s="44"/>
      <c r="G449" s="42"/>
      <c r="H449" s="44"/>
      <c r="I449" s="44"/>
      <c r="J449" s="49"/>
      <c r="K449" s="50"/>
      <c r="L449" s="52"/>
      <c r="M449" s="18"/>
      <c r="N449" s="18"/>
      <c r="O449" s="18"/>
      <c r="P449" s="18"/>
    </row>
    <row r="450" ht="15.75" customHeight="1">
      <c r="A450" s="10"/>
      <c r="B450" s="10"/>
      <c r="C450" s="11"/>
      <c r="D450" s="42"/>
      <c r="E450" s="42"/>
      <c r="F450" s="44"/>
      <c r="G450" s="42"/>
      <c r="H450" s="44"/>
      <c r="I450" s="44"/>
      <c r="J450" s="49"/>
      <c r="K450" s="50"/>
      <c r="L450" s="52"/>
      <c r="M450" s="18"/>
      <c r="N450" s="18"/>
      <c r="O450" s="18"/>
      <c r="P450" s="18"/>
    </row>
    <row r="451" ht="15.75" customHeight="1">
      <c r="A451" s="10"/>
      <c r="B451" s="10"/>
      <c r="C451" s="11"/>
      <c r="D451" s="42"/>
      <c r="E451" s="42"/>
      <c r="F451" s="44"/>
      <c r="G451" s="42"/>
      <c r="H451" s="44"/>
      <c r="I451" s="44"/>
      <c r="J451" s="49"/>
      <c r="K451" s="50"/>
      <c r="L451" s="52"/>
      <c r="M451" s="18"/>
      <c r="N451" s="18"/>
      <c r="O451" s="18"/>
      <c r="P451" s="18"/>
    </row>
    <row r="452" ht="15.75" customHeight="1">
      <c r="A452" s="10"/>
      <c r="B452" s="10"/>
      <c r="C452" s="11"/>
      <c r="D452" s="42"/>
      <c r="E452" s="42"/>
      <c r="F452" s="44"/>
      <c r="G452" s="42"/>
      <c r="H452" s="44"/>
      <c r="I452" s="44"/>
      <c r="J452" s="49"/>
      <c r="K452" s="50"/>
      <c r="L452" s="52"/>
      <c r="M452" s="18"/>
      <c r="N452" s="18"/>
      <c r="O452" s="18"/>
      <c r="P452" s="18"/>
    </row>
    <row r="453" ht="15.75" customHeight="1">
      <c r="A453" s="10"/>
      <c r="B453" s="10"/>
      <c r="C453" s="11"/>
      <c r="D453" s="42"/>
      <c r="E453" s="42"/>
      <c r="F453" s="44"/>
      <c r="G453" s="42"/>
      <c r="H453" s="44"/>
      <c r="I453" s="44"/>
      <c r="J453" s="49"/>
      <c r="K453" s="50"/>
      <c r="L453" s="52"/>
      <c r="M453" s="18"/>
      <c r="N453" s="18"/>
      <c r="O453" s="18"/>
      <c r="P453" s="18"/>
    </row>
    <row r="454" ht="15.75" customHeight="1">
      <c r="A454" s="10"/>
      <c r="B454" s="10"/>
      <c r="C454" s="11"/>
      <c r="D454" s="42"/>
      <c r="E454" s="42"/>
      <c r="F454" s="44"/>
      <c r="G454" s="42"/>
      <c r="H454" s="44"/>
      <c r="I454" s="44"/>
      <c r="J454" s="49"/>
      <c r="K454" s="50"/>
      <c r="L454" s="52"/>
      <c r="M454" s="18"/>
      <c r="N454" s="18"/>
      <c r="O454" s="18"/>
      <c r="P454" s="18"/>
    </row>
    <row r="455" ht="15.75" customHeight="1">
      <c r="A455" s="10"/>
      <c r="B455" s="10"/>
      <c r="C455" s="11"/>
      <c r="D455" s="42"/>
      <c r="E455" s="42"/>
      <c r="F455" s="44"/>
      <c r="G455" s="42"/>
      <c r="H455" s="44"/>
      <c r="I455" s="44"/>
      <c r="J455" s="49"/>
      <c r="K455" s="50"/>
      <c r="L455" s="52"/>
      <c r="M455" s="18"/>
      <c r="N455" s="18"/>
      <c r="O455" s="18"/>
      <c r="P455" s="18"/>
    </row>
    <row r="456" ht="15.75" customHeight="1">
      <c r="A456" s="10"/>
      <c r="B456" s="10"/>
      <c r="C456" s="11"/>
      <c r="D456" s="42"/>
      <c r="E456" s="42"/>
      <c r="F456" s="44"/>
      <c r="G456" s="42"/>
      <c r="H456" s="44"/>
      <c r="I456" s="44"/>
      <c r="J456" s="49"/>
      <c r="K456" s="50"/>
      <c r="L456" s="52"/>
      <c r="M456" s="18"/>
      <c r="N456" s="18"/>
      <c r="O456" s="18"/>
      <c r="P456" s="18"/>
    </row>
    <row r="457" ht="15.75" customHeight="1">
      <c r="A457" s="10"/>
      <c r="B457" s="10"/>
      <c r="C457" s="11"/>
      <c r="D457" s="42"/>
      <c r="E457" s="42"/>
      <c r="F457" s="44"/>
      <c r="G457" s="42"/>
      <c r="H457" s="44"/>
      <c r="I457" s="44"/>
      <c r="J457" s="49"/>
      <c r="K457" s="50"/>
      <c r="L457" s="52"/>
      <c r="M457" s="18"/>
      <c r="N457" s="18"/>
      <c r="O457" s="18"/>
      <c r="P457" s="18"/>
    </row>
    <row r="458" ht="15.75" customHeight="1">
      <c r="A458" s="10"/>
      <c r="B458" s="10"/>
      <c r="C458" s="11"/>
      <c r="D458" s="42"/>
      <c r="E458" s="42"/>
      <c r="F458" s="44"/>
      <c r="G458" s="42"/>
      <c r="H458" s="44"/>
      <c r="I458" s="44"/>
      <c r="J458" s="49"/>
      <c r="K458" s="50"/>
      <c r="L458" s="52"/>
      <c r="M458" s="18"/>
      <c r="N458" s="18"/>
      <c r="O458" s="18"/>
      <c r="P458" s="18"/>
    </row>
    <row r="459" ht="15.75" customHeight="1">
      <c r="A459" s="10"/>
      <c r="B459" s="10"/>
      <c r="C459" s="11"/>
      <c r="D459" s="42"/>
      <c r="E459" s="42"/>
      <c r="F459" s="44"/>
      <c r="G459" s="42"/>
      <c r="H459" s="44"/>
      <c r="I459" s="44"/>
      <c r="J459" s="49"/>
      <c r="K459" s="50"/>
      <c r="L459" s="52"/>
      <c r="M459" s="18"/>
      <c r="N459" s="18"/>
      <c r="O459" s="18"/>
      <c r="P459" s="18"/>
    </row>
    <row r="460" ht="15.75" customHeight="1">
      <c r="A460" s="10"/>
      <c r="B460" s="10"/>
      <c r="C460" s="11"/>
      <c r="D460" s="42"/>
      <c r="E460" s="42"/>
      <c r="F460" s="44"/>
      <c r="G460" s="42"/>
      <c r="H460" s="44"/>
      <c r="I460" s="44"/>
      <c r="J460" s="49"/>
      <c r="K460" s="50"/>
      <c r="L460" s="52"/>
      <c r="M460" s="18"/>
      <c r="N460" s="18"/>
      <c r="O460" s="18"/>
      <c r="P460" s="18"/>
    </row>
    <row r="461" ht="15.75" customHeight="1">
      <c r="A461" s="10"/>
      <c r="B461" s="10"/>
      <c r="C461" s="11"/>
      <c r="D461" s="42"/>
      <c r="E461" s="42"/>
      <c r="F461" s="44"/>
      <c r="G461" s="42"/>
      <c r="H461" s="44"/>
      <c r="I461" s="44"/>
      <c r="J461" s="49"/>
      <c r="K461" s="50"/>
      <c r="L461" s="52"/>
      <c r="M461" s="18"/>
      <c r="N461" s="18"/>
      <c r="O461" s="18"/>
      <c r="P461" s="18"/>
    </row>
    <row r="462" ht="15.75" customHeight="1">
      <c r="A462" s="10"/>
      <c r="B462" s="10"/>
      <c r="C462" s="11"/>
      <c r="D462" s="42"/>
      <c r="E462" s="42"/>
      <c r="F462" s="44"/>
      <c r="G462" s="42"/>
      <c r="H462" s="44"/>
      <c r="I462" s="44"/>
      <c r="J462" s="49"/>
      <c r="K462" s="50"/>
      <c r="L462" s="52"/>
      <c r="M462" s="18"/>
      <c r="N462" s="18"/>
      <c r="O462" s="18"/>
      <c r="P462" s="18"/>
    </row>
    <row r="463" ht="15.75" customHeight="1">
      <c r="A463" s="10"/>
      <c r="B463" s="10"/>
      <c r="C463" s="11"/>
      <c r="D463" s="42"/>
      <c r="E463" s="42"/>
      <c r="F463" s="44"/>
      <c r="G463" s="42"/>
      <c r="H463" s="44"/>
      <c r="I463" s="44"/>
      <c r="J463" s="49"/>
      <c r="K463" s="50"/>
      <c r="L463" s="52"/>
      <c r="M463" s="18"/>
      <c r="N463" s="18"/>
      <c r="O463" s="18"/>
      <c r="P463" s="18"/>
    </row>
    <row r="464" ht="15.75" customHeight="1">
      <c r="A464" s="10"/>
      <c r="B464" s="10"/>
      <c r="C464" s="11"/>
      <c r="D464" s="42"/>
      <c r="E464" s="42"/>
      <c r="F464" s="44"/>
      <c r="G464" s="42"/>
      <c r="H464" s="44"/>
      <c r="I464" s="44"/>
      <c r="J464" s="49"/>
      <c r="K464" s="50"/>
      <c r="L464" s="52"/>
      <c r="M464" s="18"/>
      <c r="N464" s="18"/>
      <c r="O464" s="18"/>
      <c r="P464" s="18"/>
    </row>
    <row r="465" ht="15.75" customHeight="1">
      <c r="A465" s="10"/>
      <c r="B465" s="10"/>
      <c r="C465" s="11"/>
      <c r="D465" s="42"/>
      <c r="E465" s="42"/>
      <c r="F465" s="44"/>
      <c r="G465" s="42"/>
      <c r="H465" s="44"/>
      <c r="I465" s="44"/>
      <c r="J465" s="49"/>
      <c r="K465" s="50"/>
      <c r="L465" s="52"/>
      <c r="M465" s="18"/>
      <c r="N465" s="18"/>
      <c r="O465" s="18"/>
      <c r="P465" s="18"/>
    </row>
    <row r="466" ht="15.75" customHeight="1">
      <c r="A466" s="10"/>
      <c r="B466" s="10"/>
      <c r="C466" s="11"/>
      <c r="D466" s="42"/>
      <c r="E466" s="42"/>
      <c r="F466" s="44"/>
      <c r="G466" s="42"/>
      <c r="H466" s="44"/>
      <c r="I466" s="44"/>
      <c r="J466" s="49"/>
      <c r="K466" s="50"/>
      <c r="L466" s="52"/>
      <c r="M466" s="18"/>
      <c r="N466" s="18"/>
      <c r="O466" s="18"/>
      <c r="P466" s="18"/>
    </row>
    <row r="467" ht="15.75" customHeight="1">
      <c r="A467" s="10"/>
      <c r="B467" s="10"/>
      <c r="C467" s="11"/>
      <c r="D467" s="42"/>
      <c r="E467" s="42"/>
      <c r="F467" s="44"/>
      <c r="G467" s="42"/>
      <c r="H467" s="44"/>
      <c r="I467" s="44"/>
      <c r="J467" s="49"/>
      <c r="K467" s="50"/>
      <c r="L467" s="52"/>
      <c r="M467" s="18"/>
      <c r="N467" s="18"/>
      <c r="O467" s="18"/>
      <c r="P467" s="18"/>
    </row>
    <row r="468" ht="15.75" customHeight="1">
      <c r="A468" s="10"/>
      <c r="B468" s="10"/>
      <c r="C468" s="11"/>
      <c r="D468" s="42"/>
      <c r="E468" s="42"/>
      <c r="F468" s="44"/>
      <c r="G468" s="42"/>
      <c r="H468" s="44"/>
      <c r="I468" s="44"/>
      <c r="J468" s="49"/>
      <c r="K468" s="50"/>
      <c r="L468" s="52"/>
      <c r="M468" s="18"/>
      <c r="N468" s="18"/>
      <c r="O468" s="18"/>
      <c r="P468" s="18"/>
    </row>
    <row r="469" ht="15.75" hidden="1" customHeight="1">
      <c r="A469" s="10"/>
      <c r="B469" s="10"/>
      <c r="C469" s="11"/>
      <c r="D469" s="42"/>
      <c r="E469" s="42"/>
      <c r="F469" s="44"/>
      <c r="G469" s="42"/>
      <c r="H469" s="44"/>
      <c r="I469" s="44"/>
      <c r="J469" s="49"/>
      <c r="K469" s="50"/>
      <c r="L469" s="52"/>
      <c r="M469" s="18"/>
      <c r="N469" s="18"/>
      <c r="O469" s="18"/>
      <c r="P469" s="18"/>
    </row>
    <row r="470" ht="15.75" hidden="1" customHeight="1">
      <c r="A470" s="10"/>
      <c r="B470" s="10"/>
      <c r="C470" s="11"/>
      <c r="D470" s="42"/>
      <c r="E470" s="42"/>
      <c r="F470" s="44"/>
      <c r="G470" s="42"/>
      <c r="H470" s="44"/>
      <c r="I470" s="44"/>
      <c r="J470" s="49"/>
      <c r="K470" s="50"/>
      <c r="L470" s="42"/>
      <c r="M470" s="18"/>
      <c r="N470" s="18"/>
      <c r="O470" s="18"/>
      <c r="P470" s="18"/>
    </row>
    <row r="471" ht="15.75" hidden="1" customHeight="1">
      <c r="A471" s="10"/>
      <c r="B471" s="10"/>
      <c r="C471" s="11"/>
      <c r="D471" s="42"/>
      <c r="E471" s="42"/>
      <c r="F471" s="44"/>
      <c r="G471" s="42"/>
      <c r="H471" s="44"/>
      <c r="I471" s="44"/>
      <c r="J471" s="49"/>
      <c r="K471" s="50"/>
      <c r="L471" s="51"/>
      <c r="M471" s="18"/>
      <c r="N471" s="18"/>
      <c r="O471" s="18"/>
      <c r="P471" s="18"/>
    </row>
    <row r="472" ht="15.75" hidden="1" customHeight="1">
      <c r="A472" s="10"/>
      <c r="B472" s="10"/>
      <c r="C472" s="11"/>
      <c r="D472" s="42"/>
      <c r="E472" s="42"/>
      <c r="F472" s="44"/>
      <c r="G472" s="42"/>
      <c r="H472" s="44"/>
      <c r="I472" s="44"/>
      <c r="J472" s="49"/>
      <c r="K472" s="50"/>
      <c r="L472" s="52"/>
      <c r="M472" s="18"/>
      <c r="N472" s="18"/>
      <c r="O472" s="18"/>
      <c r="P472" s="18"/>
    </row>
    <row r="473" ht="15.75" hidden="1" customHeight="1">
      <c r="A473" s="10"/>
      <c r="B473" s="10"/>
      <c r="C473" s="11"/>
      <c r="D473" s="42"/>
      <c r="E473" s="42"/>
      <c r="F473" s="44"/>
      <c r="G473" s="42"/>
      <c r="H473" s="44"/>
      <c r="I473" s="44"/>
      <c r="J473" s="49"/>
      <c r="K473" s="50"/>
      <c r="L473" s="52"/>
      <c r="M473" s="18"/>
      <c r="N473" s="18"/>
      <c r="O473" s="18"/>
      <c r="P473" s="18"/>
    </row>
    <row r="474" ht="15.75" customHeight="1">
      <c r="A474" s="10"/>
      <c r="B474" s="10"/>
      <c r="C474" s="11"/>
      <c r="D474" s="42"/>
      <c r="E474" s="42"/>
      <c r="F474" s="44"/>
      <c r="G474" s="42"/>
      <c r="H474" s="44"/>
      <c r="I474" s="44"/>
      <c r="J474" s="49"/>
      <c r="K474" s="50"/>
      <c r="L474" s="42"/>
      <c r="M474" s="18"/>
      <c r="N474" s="18"/>
      <c r="O474" s="18"/>
      <c r="P474" s="18"/>
    </row>
    <row r="475" ht="15.75" customHeight="1">
      <c r="A475" s="10"/>
      <c r="B475" s="10"/>
      <c r="C475" s="11"/>
      <c r="D475" s="42"/>
      <c r="E475" s="42"/>
      <c r="F475" s="44"/>
      <c r="G475" s="42"/>
      <c r="H475" s="44"/>
      <c r="I475" s="44"/>
      <c r="J475" s="49"/>
      <c r="K475" s="50"/>
      <c r="L475" s="42"/>
      <c r="M475" s="18"/>
      <c r="N475" s="18"/>
      <c r="O475" s="18"/>
      <c r="P475" s="18"/>
    </row>
    <row r="476" ht="15.75" customHeight="1">
      <c r="A476" s="10"/>
      <c r="B476" s="10"/>
      <c r="C476" s="24"/>
      <c r="D476" s="46"/>
      <c r="E476" s="46"/>
      <c r="F476" s="46"/>
      <c r="G476" s="46"/>
      <c r="H476" s="46"/>
      <c r="I476" s="46"/>
      <c r="J476" s="46"/>
      <c r="K476" s="46"/>
      <c r="L476" s="42"/>
      <c r="M476" s="18"/>
      <c r="N476" s="18"/>
      <c r="O476" s="18"/>
      <c r="P476" s="18"/>
    </row>
    <row r="477" ht="15.75" customHeight="1">
      <c r="A477" s="10"/>
      <c r="B477" s="10"/>
      <c r="C477" s="24"/>
      <c r="D477" s="42"/>
      <c r="E477" s="43"/>
      <c r="F477" s="44"/>
      <c r="G477" s="42"/>
      <c r="H477" s="44"/>
      <c r="I477" s="44"/>
      <c r="J477" s="54"/>
      <c r="K477" s="55"/>
      <c r="L477" s="56"/>
      <c r="M477" s="18"/>
      <c r="N477" s="18"/>
      <c r="O477" s="18"/>
      <c r="P477" s="18"/>
    </row>
    <row r="478" ht="15.75" customHeight="1">
      <c r="A478" s="10"/>
      <c r="B478" s="10"/>
      <c r="C478" s="24"/>
      <c r="D478" s="42"/>
      <c r="E478" s="43"/>
      <c r="F478" s="44"/>
      <c r="G478" s="43"/>
      <c r="H478" s="44"/>
      <c r="I478" s="44"/>
      <c r="J478" s="45"/>
      <c r="K478" s="46"/>
      <c r="L478" s="42"/>
      <c r="M478" s="18"/>
      <c r="N478" s="18"/>
      <c r="O478" s="18"/>
      <c r="P478" s="18"/>
    </row>
    <row r="479" ht="15.75" customHeight="1">
      <c r="A479" s="10"/>
      <c r="B479" s="10"/>
      <c r="C479" s="24"/>
      <c r="D479" s="42"/>
      <c r="E479" s="43"/>
      <c r="F479" s="44"/>
      <c r="G479" s="42"/>
      <c r="H479" s="44"/>
      <c r="I479" s="44"/>
      <c r="J479" s="47"/>
      <c r="K479" s="42"/>
      <c r="L479" s="42"/>
      <c r="M479" s="18"/>
      <c r="N479" s="18"/>
      <c r="O479" s="18"/>
      <c r="P479" s="18"/>
    </row>
    <row r="480" ht="15.75" customHeight="1">
      <c r="A480" s="10"/>
      <c r="B480" s="10"/>
      <c r="C480" s="24"/>
      <c r="D480" s="42"/>
      <c r="E480" s="43"/>
      <c r="F480" s="44"/>
      <c r="G480" s="43"/>
      <c r="H480" s="44"/>
      <c r="I480" s="44"/>
      <c r="J480" s="45"/>
      <c r="K480" s="42"/>
      <c r="L480" s="42"/>
      <c r="M480" s="18"/>
      <c r="N480" s="18"/>
      <c r="O480" s="18"/>
      <c r="P480" s="18"/>
    </row>
    <row r="481" ht="15.75" customHeight="1">
      <c r="A481" s="10"/>
      <c r="B481" s="10"/>
      <c r="C481" s="24"/>
      <c r="D481" s="42"/>
      <c r="E481" s="43"/>
      <c r="F481" s="44"/>
      <c r="G481" s="42"/>
      <c r="H481" s="44"/>
      <c r="I481" s="44"/>
      <c r="J481" s="47"/>
      <c r="K481" s="42"/>
      <c r="L481" s="42"/>
      <c r="M481" s="18"/>
      <c r="N481" s="18"/>
      <c r="O481" s="18"/>
      <c r="P481" s="18"/>
    </row>
    <row r="482" ht="15.75" customHeight="1">
      <c r="A482" s="10"/>
      <c r="B482" s="10"/>
      <c r="C482" s="24"/>
      <c r="D482" s="42"/>
      <c r="E482" s="43"/>
      <c r="F482" s="44"/>
      <c r="G482" s="43"/>
      <c r="H482" s="44"/>
      <c r="I482" s="44"/>
      <c r="J482" s="45"/>
      <c r="K482" s="42"/>
      <c r="L482" s="42"/>
      <c r="M482" s="18"/>
      <c r="N482" s="18"/>
      <c r="O482" s="18"/>
      <c r="P482" s="18"/>
    </row>
    <row r="483" ht="15.75" customHeight="1">
      <c r="A483" s="10"/>
      <c r="B483" s="10"/>
      <c r="C483" s="24"/>
      <c r="D483" s="42"/>
      <c r="E483" s="43"/>
      <c r="F483" s="44"/>
      <c r="G483" s="42"/>
      <c r="H483" s="44"/>
      <c r="I483" s="44"/>
      <c r="J483" s="47"/>
      <c r="K483" s="42"/>
      <c r="L483" s="42"/>
      <c r="M483" s="18"/>
      <c r="N483" s="18"/>
      <c r="O483" s="18"/>
      <c r="P483" s="18"/>
    </row>
    <row r="484" ht="15.75" customHeight="1">
      <c r="A484" s="10"/>
      <c r="B484" s="10"/>
      <c r="C484" s="24"/>
      <c r="D484" s="42"/>
      <c r="E484" s="43"/>
      <c r="F484" s="44"/>
      <c r="G484" s="43"/>
      <c r="H484" s="44"/>
      <c r="I484" s="44"/>
      <c r="J484" s="45"/>
      <c r="K484" s="42"/>
      <c r="L484" s="42"/>
      <c r="M484" s="18"/>
      <c r="N484" s="18"/>
      <c r="O484" s="18"/>
      <c r="P484" s="18"/>
    </row>
    <row r="485" ht="15.75" customHeight="1">
      <c r="A485" s="10"/>
      <c r="B485" s="10"/>
      <c r="C485" s="24"/>
      <c r="D485" s="42"/>
      <c r="E485" s="43"/>
      <c r="F485" s="44"/>
      <c r="G485" s="42"/>
      <c r="H485" s="44"/>
      <c r="I485" s="44"/>
      <c r="J485" s="48"/>
      <c r="K485" s="42"/>
      <c r="L485" s="42"/>
      <c r="M485" s="18"/>
      <c r="N485" s="18"/>
      <c r="O485" s="18"/>
      <c r="P485" s="18"/>
    </row>
    <row r="486" ht="15.75" customHeight="1">
      <c r="A486" s="10"/>
      <c r="B486" s="10"/>
      <c r="C486" s="24"/>
      <c r="D486" s="42"/>
      <c r="E486" s="43"/>
      <c r="F486" s="44"/>
      <c r="G486" s="43"/>
      <c r="H486" s="44"/>
      <c r="I486" s="44"/>
      <c r="J486" s="48"/>
      <c r="K486" s="42"/>
      <c r="L486" s="42"/>
      <c r="M486" s="18"/>
      <c r="N486" s="18"/>
      <c r="O486" s="18"/>
      <c r="P486" s="18"/>
    </row>
    <row r="487" ht="15.75" customHeight="1">
      <c r="A487" s="10"/>
      <c r="B487" s="10"/>
      <c r="C487" s="24"/>
      <c r="D487" s="42"/>
      <c r="E487" s="46"/>
      <c r="F487" s="44"/>
      <c r="G487" s="42"/>
      <c r="H487" s="44"/>
      <c r="I487" s="44"/>
      <c r="J487" s="49"/>
      <c r="K487" s="42"/>
      <c r="L487" s="42"/>
      <c r="M487" s="18"/>
      <c r="N487" s="18"/>
      <c r="O487" s="18"/>
      <c r="P487" s="18"/>
    </row>
    <row r="488" ht="15.75" customHeight="1">
      <c r="A488" s="10"/>
      <c r="B488" s="10"/>
      <c r="C488" s="24"/>
      <c r="D488" s="42"/>
      <c r="E488" s="46"/>
      <c r="F488" s="44"/>
      <c r="G488" s="42"/>
      <c r="H488" s="44"/>
      <c r="I488" s="44"/>
      <c r="J488" s="49"/>
      <c r="K488" s="42"/>
      <c r="L488" s="52"/>
      <c r="M488" s="18"/>
      <c r="N488" s="18"/>
      <c r="O488" s="18"/>
      <c r="P488" s="18"/>
    </row>
    <row r="489" ht="15.75" customHeight="1">
      <c r="A489" s="10"/>
      <c r="B489" s="10"/>
      <c r="C489" s="24"/>
      <c r="D489" s="42"/>
      <c r="E489" s="46"/>
      <c r="F489" s="44"/>
      <c r="G489" s="42"/>
      <c r="H489" s="44"/>
      <c r="I489" s="44"/>
      <c r="J489" s="49"/>
      <c r="K489" s="42"/>
      <c r="L489" s="52"/>
      <c r="M489" s="18"/>
      <c r="N489" s="18"/>
      <c r="O489" s="18"/>
      <c r="P489" s="18"/>
    </row>
    <row r="490" ht="15.75" customHeight="1">
      <c r="A490" s="10"/>
      <c r="B490" s="10"/>
      <c r="C490" s="24"/>
      <c r="D490" s="42"/>
      <c r="E490" s="46"/>
      <c r="F490" s="44"/>
      <c r="G490" s="42"/>
      <c r="H490" s="44"/>
      <c r="I490" s="44"/>
      <c r="J490" s="49"/>
      <c r="K490" s="42"/>
      <c r="L490" s="42"/>
      <c r="M490" s="18"/>
      <c r="N490" s="18"/>
      <c r="O490" s="18"/>
      <c r="P490" s="18"/>
    </row>
    <row r="491" ht="15.75" customHeight="1">
      <c r="A491" s="10"/>
      <c r="B491" s="10"/>
      <c r="C491" s="24"/>
      <c r="D491" s="42"/>
      <c r="E491" s="46"/>
      <c r="F491" s="44"/>
      <c r="G491" s="42"/>
      <c r="H491" s="44"/>
      <c r="I491" s="44"/>
      <c r="J491" s="49"/>
      <c r="K491" s="42"/>
      <c r="L491" s="42"/>
      <c r="M491" s="18"/>
      <c r="N491" s="18"/>
      <c r="O491" s="18"/>
      <c r="P491" s="18"/>
    </row>
    <row r="492" ht="15.75" customHeight="1">
      <c r="A492" s="10"/>
      <c r="B492" s="10"/>
      <c r="C492" s="24"/>
      <c r="D492" s="42"/>
      <c r="E492" s="46"/>
      <c r="F492" s="44"/>
      <c r="G492" s="42"/>
      <c r="H492" s="44"/>
      <c r="I492" s="44"/>
      <c r="J492" s="49"/>
      <c r="K492" s="42"/>
      <c r="L492" s="42"/>
      <c r="M492" s="18"/>
      <c r="N492" s="18"/>
      <c r="O492" s="18"/>
      <c r="P492" s="18"/>
    </row>
    <row r="493" ht="15.75" customHeight="1">
      <c r="A493" s="10"/>
      <c r="B493" s="10"/>
      <c r="C493" s="24"/>
      <c r="D493" s="42"/>
      <c r="E493" s="46"/>
      <c r="F493" s="44"/>
      <c r="G493" s="42"/>
      <c r="H493" s="44"/>
      <c r="I493" s="44"/>
      <c r="J493" s="49"/>
      <c r="K493" s="42"/>
      <c r="L493" s="42"/>
      <c r="M493" s="18"/>
      <c r="N493" s="18"/>
      <c r="O493" s="18"/>
      <c r="P493" s="18"/>
    </row>
    <row r="494" ht="15.75" customHeight="1">
      <c r="A494" s="10"/>
      <c r="B494" s="10"/>
      <c r="C494" s="24"/>
      <c r="D494" s="42"/>
      <c r="E494" s="46"/>
      <c r="F494" s="44"/>
      <c r="G494" s="42"/>
      <c r="H494" s="44"/>
      <c r="I494" s="44"/>
      <c r="J494" s="49"/>
      <c r="K494" s="42"/>
      <c r="L494" s="42"/>
      <c r="M494" s="18"/>
      <c r="N494" s="18"/>
      <c r="O494" s="18"/>
      <c r="P494" s="18"/>
    </row>
    <row r="495" ht="15.75" customHeight="1">
      <c r="A495" s="10"/>
      <c r="B495" s="10"/>
      <c r="C495" s="24"/>
      <c r="D495" s="42"/>
      <c r="E495" s="46"/>
      <c r="F495" s="44"/>
      <c r="G495" s="42"/>
      <c r="H495" s="44"/>
      <c r="I495" s="44"/>
      <c r="J495" s="49"/>
      <c r="K495" s="42"/>
      <c r="L495" s="42"/>
      <c r="M495" s="18"/>
      <c r="N495" s="18"/>
      <c r="O495" s="18"/>
      <c r="P495" s="18"/>
    </row>
    <row r="496" ht="15.75" customHeight="1">
      <c r="A496" s="10"/>
      <c r="B496" s="10"/>
      <c r="C496" s="24"/>
      <c r="D496" s="42"/>
      <c r="E496" s="46"/>
      <c r="F496" s="44"/>
      <c r="G496" s="42"/>
      <c r="H496" s="44"/>
      <c r="I496" s="44"/>
      <c r="J496" s="49"/>
      <c r="K496" s="42"/>
      <c r="L496" s="42"/>
      <c r="M496" s="18"/>
      <c r="N496" s="18"/>
      <c r="O496" s="18"/>
      <c r="P496" s="18"/>
    </row>
    <row r="497" ht="15.75" customHeight="1">
      <c r="A497" s="10"/>
      <c r="B497" s="10"/>
      <c r="C497" s="24"/>
      <c r="D497" s="42"/>
      <c r="E497" s="46"/>
      <c r="F497" s="44"/>
      <c r="G497" s="42"/>
      <c r="H497" s="44"/>
      <c r="I497" s="44"/>
      <c r="J497" s="49"/>
      <c r="K497" s="42"/>
      <c r="L497" s="42"/>
      <c r="M497" s="18"/>
      <c r="N497" s="18"/>
      <c r="O497" s="18"/>
      <c r="P497" s="18"/>
    </row>
    <row r="498" ht="15.75" customHeight="1">
      <c r="A498" s="10"/>
      <c r="B498" s="10"/>
      <c r="C498" s="24"/>
      <c r="D498" s="42"/>
      <c r="E498" s="46"/>
      <c r="F498" s="44"/>
      <c r="G498" s="42"/>
      <c r="H498" s="44"/>
      <c r="I498" s="44"/>
      <c r="J498" s="49"/>
      <c r="K498" s="42"/>
      <c r="L498" s="42"/>
      <c r="M498" s="18"/>
      <c r="N498" s="18"/>
      <c r="O498" s="18"/>
      <c r="P498" s="18"/>
    </row>
    <row r="499" ht="15.75" customHeight="1">
      <c r="A499" s="10"/>
      <c r="B499" s="10"/>
      <c r="C499" s="24"/>
      <c r="D499" s="42"/>
      <c r="E499" s="46"/>
      <c r="F499" s="44"/>
      <c r="G499" s="42"/>
      <c r="H499" s="44"/>
      <c r="I499" s="44"/>
      <c r="J499" s="49"/>
      <c r="K499" s="42"/>
      <c r="L499" s="42"/>
      <c r="M499" s="18"/>
      <c r="N499" s="18"/>
      <c r="O499" s="18"/>
      <c r="P499" s="18"/>
    </row>
    <row r="500" ht="15.75" customHeight="1">
      <c r="A500" s="10"/>
      <c r="B500" s="10"/>
      <c r="C500" s="24"/>
      <c r="D500" s="42"/>
      <c r="E500" s="42"/>
      <c r="F500" s="44"/>
      <c r="G500" s="42"/>
      <c r="H500" s="44"/>
      <c r="I500" s="44"/>
      <c r="J500" s="49"/>
      <c r="K500" s="42"/>
      <c r="L500" s="42"/>
      <c r="M500" s="18"/>
      <c r="N500" s="18"/>
      <c r="O500" s="18"/>
      <c r="P500" s="18"/>
    </row>
    <row r="501" ht="15.75" customHeight="1">
      <c r="A501" s="10"/>
      <c r="B501" s="10"/>
      <c r="C501" s="24"/>
      <c r="D501" s="42"/>
      <c r="E501" s="42"/>
      <c r="F501" s="44"/>
      <c r="G501" s="42"/>
      <c r="H501" s="44"/>
      <c r="I501" s="44"/>
      <c r="J501" s="49"/>
      <c r="K501" s="42"/>
      <c r="L501" s="42"/>
      <c r="M501" s="18"/>
      <c r="N501" s="18"/>
      <c r="O501" s="18"/>
      <c r="P501" s="18"/>
    </row>
    <row r="502" ht="15.75" customHeight="1">
      <c r="A502" s="10"/>
      <c r="B502" s="10"/>
      <c r="C502" s="24"/>
      <c r="D502" s="42"/>
      <c r="E502" s="42"/>
      <c r="F502" s="44"/>
      <c r="G502" s="42"/>
      <c r="H502" s="44"/>
      <c r="I502" s="44"/>
      <c r="J502" s="49"/>
      <c r="K502" s="42"/>
      <c r="L502" s="42"/>
      <c r="M502" s="18"/>
      <c r="N502" s="18"/>
      <c r="O502" s="18"/>
      <c r="P502" s="18"/>
    </row>
    <row r="503" ht="15.75" customHeight="1">
      <c r="A503" s="10"/>
      <c r="B503" s="10"/>
      <c r="C503" s="24"/>
      <c r="D503" s="42"/>
      <c r="E503" s="42"/>
      <c r="F503" s="44"/>
      <c r="G503" s="42"/>
      <c r="H503" s="44"/>
      <c r="I503" s="44"/>
      <c r="J503" s="49"/>
      <c r="K503" s="42"/>
      <c r="L503" s="42"/>
      <c r="M503" s="18"/>
      <c r="N503" s="18"/>
      <c r="O503" s="18"/>
      <c r="P503" s="18"/>
    </row>
    <row r="504" ht="15.75" customHeight="1">
      <c r="A504" s="10"/>
      <c r="B504" s="10"/>
      <c r="C504" s="24"/>
      <c r="D504" s="42"/>
      <c r="E504" s="42"/>
      <c r="F504" s="44"/>
      <c r="G504" s="42"/>
      <c r="H504" s="44"/>
      <c r="I504" s="44"/>
      <c r="J504" s="49"/>
      <c r="K504" s="42"/>
      <c r="L504" s="42"/>
      <c r="M504" s="18"/>
      <c r="N504" s="18"/>
      <c r="O504" s="18"/>
      <c r="P504" s="18"/>
    </row>
    <row r="505" ht="15.75" customHeight="1">
      <c r="A505" s="10"/>
      <c r="B505" s="10"/>
      <c r="C505" s="24"/>
      <c r="D505" s="42"/>
      <c r="E505" s="42"/>
      <c r="F505" s="44"/>
      <c r="G505" s="42"/>
      <c r="H505" s="44"/>
      <c r="I505" s="44"/>
      <c r="J505" s="49"/>
      <c r="K505" s="42"/>
      <c r="L505" s="42"/>
      <c r="M505" s="18"/>
      <c r="N505" s="18"/>
      <c r="O505" s="18"/>
      <c r="P505" s="18"/>
    </row>
    <row r="506" ht="15.75" customHeight="1">
      <c r="A506" s="10"/>
      <c r="B506" s="10"/>
      <c r="C506" s="24"/>
      <c r="D506" s="42"/>
      <c r="E506" s="42"/>
      <c r="F506" s="44"/>
      <c r="G506" s="42"/>
      <c r="H506" s="44"/>
      <c r="I506" s="44"/>
      <c r="J506" s="49"/>
      <c r="K506" s="42"/>
      <c r="L506" s="42"/>
      <c r="M506" s="18"/>
      <c r="N506" s="18"/>
      <c r="O506" s="18"/>
      <c r="P506" s="18"/>
    </row>
    <row r="507" ht="15.75" customHeight="1">
      <c r="A507" s="10"/>
      <c r="B507" s="10"/>
      <c r="C507" s="24"/>
      <c r="D507" s="42"/>
      <c r="E507" s="42"/>
      <c r="F507" s="44"/>
      <c r="G507" s="42"/>
      <c r="H507" s="44"/>
      <c r="I507" s="44"/>
      <c r="J507" s="49"/>
      <c r="K507" s="42"/>
      <c r="L507" s="42"/>
      <c r="M507" s="18"/>
      <c r="N507" s="18"/>
      <c r="O507" s="18"/>
      <c r="P507" s="18"/>
    </row>
    <row r="508" ht="15.75" customHeight="1">
      <c r="A508" s="10"/>
      <c r="B508" s="10"/>
      <c r="C508" s="24"/>
      <c r="D508" s="42"/>
      <c r="E508" s="42"/>
      <c r="F508" s="44"/>
      <c r="G508" s="42"/>
      <c r="H508" s="44"/>
      <c r="I508" s="44"/>
      <c r="J508" s="49"/>
      <c r="K508" s="42"/>
      <c r="L508" s="42"/>
      <c r="M508" s="18"/>
      <c r="N508" s="18"/>
      <c r="O508" s="18"/>
      <c r="P508" s="18"/>
    </row>
    <row r="509" ht="15.75" customHeight="1">
      <c r="A509" s="10"/>
      <c r="B509" s="10"/>
      <c r="C509" s="24"/>
      <c r="D509" s="42"/>
      <c r="E509" s="42"/>
      <c r="F509" s="44"/>
      <c r="G509" s="42"/>
      <c r="H509" s="44"/>
      <c r="I509" s="44"/>
      <c r="J509" s="49"/>
      <c r="K509" s="42"/>
      <c r="L509" s="42"/>
      <c r="M509" s="18"/>
      <c r="N509" s="18"/>
      <c r="O509" s="18"/>
      <c r="P509" s="18"/>
    </row>
    <row r="510" ht="15.75" customHeight="1">
      <c r="A510" s="10"/>
      <c r="B510" s="10"/>
      <c r="C510" s="24"/>
      <c r="D510" s="42"/>
      <c r="E510" s="42"/>
      <c r="F510" s="44"/>
      <c r="G510" s="42"/>
      <c r="H510" s="44"/>
      <c r="I510" s="44"/>
      <c r="J510" s="49"/>
      <c r="K510" s="42"/>
      <c r="L510" s="42"/>
      <c r="M510" s="18"/>
      <c r="N510" s="18"/>
      <c r="O510" s="18"/>
      <c r="P510" s="18"/>
    </row>
    <row r="511" ht="15.75" customHeight="1">
      <c r="A511" s="10"/>
      <c r="B511" s="10"/>
      <c r="C511" s="24"/>
      <c r="D511" s="42"/>
      <c r="E511" s="42"/>
      <c r="F511" s="44"/>
      <c r="G511" s="42"/>
      <c r="H511" s="44"/>
      <c r="I511" s="44"/>
      <c r="J511" s="49"/>
      <c r="K511" s="42"/>
      <c r="L511" s="42"/>
      <c r="M511" s="18"/>
      <c r="N511" s="18"/>
      <c r="O511" s="18"/>
      <c r="P511" s="18"/>
    </row>
    <row r="512" ht="15.75" customHeight="1">
      <c r="A512" s="10"/>
      <c r="B512" s="10"/>
      <c r="C512" s="24"/>
      <c r="D512" s="42"/>
      <c r="E512" s="42"/>
      <c r="F512" s="44"/>
      <c r="G512" s="42"/>
      <c r="H512" s="44"/>
      <c r="I512" s="44"/>
      <c r="J512" s="49"/>
      <c r="K512" s="42"/>
      <c r="L512" s="42"/>
      <c r="M512" s="18"/>
      <c r="N512" s="18"/>
      <c r="O512" s="18"/>
      <c r="P512" s="18"/>
    </row>
    <row r="513" ht="15.75" customHeight="1">
      <c r="A513" s="10"/>
      <c r="B513" s="10"/>
      <c r="C513" s="24"/>
      <c r="D513" s="42"/>
      <c r="E513" s="42"/>
      <c r="F513" s="44"/>
      <c r="G513" s="42"/>
      <c r="H513" s="44"/>
      <c r="I513" s="44"/>
      <c r="J513" s="49"/>
      <c r="K513" s="42"/>
      <c r="L513" s="42"/>
      <c r="M513" s="18"/>
      <c r="N513" s="18"/>
      <c r="O513" s="18"/>
      <c r="P513" s="18"/>
    </row>
    <row r="514" ht="15.75" customHeight="1">
      <c r="A514" s="10"/>
      <c r="B514" s="10"/>
      <c r="C514" s="24"/>
      <c r="D514" s="42"/>
      <c r="E514" s="42"/>
      <c r="F514" s="44"/>
      <c r="G514" s="42"/>
      <c r="H514" s="44"/>
      <c r="I514" s="44"/>
      <c r="J514" s="49"/>
      <c r="K514" s="42"/>
      <c r="L514" s="42"/>
      <c r="M514" s="18"/>
      <c r="N514" s="18"/>
      <c r="O514" s="18"/>
      <c r="P514" s="18"/>
    </row>
    <row r="515" ht="15.75" customHeight="1">
      <c r="A515" s="10"/>
      <c r="B515" s="10"/>
      <c r="C515" s="24"/>
      <c r="D515" s="42"/>
      <c r="E515" s="42"/>
      <c r="F515" s="44"/>
      <c r="G515" s="42"/>
      <c r="H515" s="44"/>
      <c r="I515" s="44"/>
      <c r="J515" s="49"/>
      <c r="K515" s="42"/>
      <c r="L515" s="42"/>
      <c r="M515" s="18"/>
      <c r="N515" s="18"/>
      <c r="O515" s="18"/>
      <c r="P515" s="18"/>
    </row>
    <row r="516" ht="15.75" customHeight="1">
      <c r="A516" s="10"/>
      <c r="B516" s="10"/>
      <c r="C516" s="24"/>
      <c r="D516" s="42"/>
      <c r="E516" s="42"/>
      <c r="F516" s="44"/>
      <c r="G516" s="42"/>
      <c r="H516" s="44"/>
      <c r="I516" s="44"/>
      <c r="J516" s="49"/>
      <c r="K516" s="42"/>
      <c r="L516" s="42"/>
      <c r="M516" s="18"/>
      <c r="N516" s="18"/>
      <c r="O516" s="18"/>
      <c r="P516" s="18"/>
    </row>
    <row r="517" ht="15.75" customHeight="1">
      <c r="A517" s="10"/>
      <c r="B517" s="10"/>
      <c r="C517" s="24"/>
      <c r="D517" s="42"/>
      <c r="E517" s="42"/>
      <c r="F517" s="44"/>
      <c r="G517" s="42"/>
      <c r="H517" s="44"/>
      <c r="I517" s="44"/>
      <c r="J517" s="49"/>
      <c r="K517" s="42"/>
      <c r="L517" s="42"/>
      <c r="M517" s="18"/>
      <c r="N517" s="18"/>
      <c r="O517" s="18"/>
      <c r="P517" s="18"/>
    </row>
    <row r="518" ht="15.75" customHeight="1">
      <c r="A518" s="10"/>
      <c r="B518" s="10"/>
      <c r="C518" s="24"/>
      <c r="D518" s="42"/>
      <c r="E518" s="42"/>
      <c r="F518" s="44"/>
      <c r="G518" s="42"/>
      <c r="H518" s="44"/>
      <c r="I518" s="44"/>
      <c r="J518" s="49"/>
      <c r="K518" s="42"/>
      <c r="L518" s="42"/>
      <c r="M518" s="18"/>
      <c r="N518" s="18"/>
      <c r="O518" s="18"/>
      <c r="P518" s="18"/>
    </row>
    <row r="519" ht="15.75" customHeight="1">
      <c r="A519" s="10"/>
      <c r="B519" s="10"/>
      <c r="C519" s="24"/>
      <c r="D519" s="42"/>
      <c r="E519" s="42"/>
      <c r="F519" s="44"/>
      <c r="G519" s="42"/>
      <c r="H519" s="44"/>
      <c r="I519" s="44"/>
      <c r="J519" s="49"/>
      <c r="K519" s="42"/>
      <c r="L519" s="42"/>
      <c r="M519" s="18"/>
      <c r="N519" s="18"/>
      <c r="O519" s="18"/>
      <c r="P519" s="18"/>
    </row>
    <row r="520" ht="15.75" customHeight="1">
      <c r="A520" s="10"/>
      <c r="B520" s="10"/>
      <c r="C520" s="24"/>
      <c r="D520" s="42"/>
      <c r="E520" s="42"/>
      <c r="F520" s="44"/>
      <c r="G520" s="42"/>
      <c r="H520" s="44"/>
      <c r="I520" s="44"/>
      <c r="J520" s="49"/>
      <c r="K520" s="42"/>
      <c r="L520" s="42"/>
      <c r="M520" s="18"/>
      <c r="N520" s="18"/>
      <c r="O520" s="18"/>
      <c r="P520" s="18"/>
    </row>
    <row r="521" ht="15.75" customHeight="1">
      <c r="A521" s="10"/>
      <c r="B521" s="10"/>
      <c r="C521" s="24"/>
      <c r="D521" s="42"/>
      <c r="E521" s="42"/>
      <c r="F521" s="44"/>
      <c r="G521" s="42"/>
      <c r="H521" s="44"/>
      <c r="I521" s="44"/>
      <c r="J521" s="49"/>
      <c r="K521" s="42"/>
      <c r="L521" s="42"/>
      <c r="M521" s="18"/>
      <c r="N521" s="18"/>
      <c r="O521" s="18"/>
      <c r="P521" s="18"/>
    </row>
    <row r="522" ht="15.75" customHeight="1">
      <c r="A522" s="10"/>
      <c r="B522" s="10"/>
      <c r="C522" s="24"/>
      <c r="D522" s="42"/>
      <c r="E522" s="42"/>
      <c r="F522" s="44"/>
      <c r="G522" s="42"/>
      <c r="H522" s="44"/>
      <c r="I522" s="44"/>
      <c r="J522" s="49"/>
      <c r="K522" s="42"/>
      <c r="L522" s="42"/>
      <c r="M522" s="18"/>
      <c r="N522" s="18"/>
      <c r="O522" s="18"/>
      <c r="P522" s="18"/>
    </row>
    <row r="523" ht="15.75" customHeight="1">
      <c r="A523" s="10"/>
      <c r="B523" s="10"/>
      <c r="C523" s="24"/>
      <c r="D523" s="42"/>
      <c r="E523" s="42"/>
      <c r="F523" s="44"/>
      <c r="G523" s="42"/>
      <c r="H523" s="44"/>
      <c r="I523" s="44"/>
      <c r="J523" s="49"/>
      <c r="K523" s="42"/>
      <c r="L523" s="42"/>
      <c r="M523" s="18"/>
      <c r="N523" s="18"/>
      <c r="O523" s="18"/>
      <c r="P523" s="18"/>
    </row>
    <row r="524" ht="15.75" customHeight="1">
      <c r="A524" s="10"/>
      <c r="B524" s="10"/>
      <c r="C524" s="24"/>
      <c r="D524" s="42"/>
      <c r="E524" s="42"/>
      <c r="F524" s="44"/>
      <c r="G524" s="42"/>
      <c r="H524" s="44"/>
      <c r="I524" s="44"/>
      <c r="J524" s="49"/>
      <c r="K524" s="42"/>
      <c r="L524" s="42"/>
      <c r="M524" s="18"/>
      <c r="N524" s="18"/>
      <c r="O524" s="18"/>
      <c r="P524" s="18"/>
    </row>
    <row r="525" ht="15.75" customHeight="1">
      <c r="A525" s="10"/>
      <c r="B525" s="10"/>
      <c r="C525" s="24"/>
      <c r="D525" s="42"/>
      <c r="E525" s="42"/>
      <c r="F525" s="44"/>
      <c r="G525" s="42"/>
      <c r="H525" s="44"/>
      <c r="I525" s="44"/>
      <c r="J525" s="49"/>
      <c r="K525" s="42"/>
      <c r="L525" s="42"/>
      <c r="M525" s="18"/>
      <c r="N525" s="18"/>
      <c r="O525" s="18"/>
      <c r="P525" s="18"/>
    </row>
    <row r="526" ht="15.75" customHeight="1">
      <c r="A526" s="10"/>
      <c r="B526" s="10"/>
      <c r="C526" s="24"/>
      <c r="D526" s="42"/>
      <c r="E526" s="42"/>
      <c r="F526" s="44"/>
      <c r="G526" s="42"/>
      <c r="H526" s="44"/>
      <c r="I526" s="44"/>
      <c r="J526" s="49"/>
      <c r="K526" s="42"/>
      <c r="L526" s="42"/>
      <c r="M526" s="18"/>
      <c r="N526" s="18"/>
      <c r="O526" s="18"/>
      <c r="P526" s="18"/>
    </row>
    <row r="527" ht="15.75" customHeight="1">
      <c r="A527" s="10"/>
      <c r="B527" s="10"/>
      <c r="C527" s="24"/>
      <c r="D527" s="42"/>
      <c r="E527" s="42"/>
      <c r="F527" s="44"/>
      <c r="G527" s="42"/>
      <c r="H527" s="44"/>
      <c r="I527" s="44"/>
      <c r="J527" s="49"/>
      <c r="K527" s="42"/>
      <c r="L527" s="42"/>
      <c r="M527" s="18"/>
      <c r="N527" s="18"/>
      <c r="O527" s="18"/>
      <c r="P527" s="18"/>
    </row>
    <row r="528" ht="15.75" customHeight="1">
      <c r="A528" s="10"/>
      <c r="B528" s="10"/>
      <c r="C528" s="24"/>
      <c r="D528" s="42"/>
      <c r="E528" s="42"/>
      <c r="F528" s="44"/>
      <c r="G528" s="42"/>
      <c r="H528" s="44"/>
      <c r="I528" s="44"/>
      <c r="J528" s="49"/>
      <c r="K528" s="42"/>
      <c r="L528" s="42"/>
      <c r="M528" s="18"/>
      <c r="N528" s="18"/>
      <c r="O528" s="18"/>
      <c r="P528" s="18"/>
    </row>
    <row r="529" ht="15.75" customHeight="1">
      <c r="A529" s="10"/>
      <c r="B529" s="10"/>
      <c r="C529" s="24"/>
      <c r="D529" s="42"/>
      <c r="E529" s="42"/>
      <c r="F529" s="44"/>
      <c r="G529" s="42"/>
      <c r="H529" s="44"/>
      <c r="I529" s="44"/>
      <c r="J529" s="49"/>
      <c r="K529" s="42"/>
      <c r="L529" s="42"/>
      <c r="M529" s="18"/>
      <c r="N529" s="18"/>
      <c r="O529" s="18"/>
      <c r="P529" s="18"/>
    </row>
    <row r="530" ht="15.75" customHeight="1">
      <c r="A530" s="10"/>
      <c r="B530" s="10"/>
      <c r="C530" s="24"/>
      <c r="D530" s="42"/>
      <c r="E530" s="42"/>
      <c r="F530" s="44"/>
      <c r="G530" s="42"/>
      <c r="H530" s="44"/>
      <c r="I530" s="44"/>
      <c r="J530" s="49"/>
      <c r="K530" s="42"/>
      <c r="L530" s="42"/>
      <c r="M530" s="18"/>
      <c r="N530" s="18"/>
      <c r="O530" s="18"/>
      <c r="P530" s="18"/>
    </row>
    <row r="531" ht="15.75" customHeight="1">
      <c r="A531" s="10"/>
      <c r="B531" s="10"/>
      <c r="C531" s="24"/>
      <c r="D531" s="42"/>
      <c r="E531" s="42"/>
      <c r="F531" s="44"/>
      <c r="G531" s="42"/>
      <c r="H531" s="44"/>
      <c r="I531" s="44"/>
      <c r="J531" s="49"/>
      <c r="K531" s="42"/>
      <c r="L531" s="42"/>
      <c r="M531" s="18"/>
      <c r="N531" s="18"/>
      <c r="O531" s="18"/>
      <c r="P531" s="18"/>
    </row>
    <row r="532" ht="15.75" customHeight="1">
      <c r="A532" s="10"/>
      <c r="B532" s="10"/>
      <c r="C532" s="24"/>
      <c r="D532" s="42"/>
      <c r="E532" s="42"/>
      <c r="F532" s="44"/>
      <c r="G532" s="42"/>
      <c r="H532" s="44"/>
      <c r="I532" s="44"/>
      <c r="J532" s="49"/>
      <c r="K532" s="42"/>
      <c r="L532" s="42"/>
      <c r="M532" s="18"/>
      <c r="N532" s="18"/>
      <c r="O532" s="18"/>
      <c r="P532" s="18"/>
    </row>
    <row r="533" ht="15.75" customHeight="1">
      <c r="A533" s="10"/>
      <c r="B533" s="10"/>
      <c r="C533" s="24"/>
      <c r="D533" s="42"/>
      <c r="E533" s="42"/>
      <c r="F533" s="44"/>
      <c r="G533" s="42"/>
      <c r="H533" s="44"/>
      <c r="I533" s="44"/>
      <c r="J533" s="49"/>
      <c r="K533" s="42"/>
      <c r="L533" s="42"/>
      <c r="M533" s="18"/>
      <c r="N533" s="18"/>
      <c r="O533" s="18"/>
      <c r="P533" s="18"/>
    </row>
    <row r="534" ht="15.75" customHeight="1">
      <c r="A534" s="10"/>
      <c r="B534" s="10"/>
      <c r="C534" s="57"/>
      <c r="D534" s="42"/>
      <c r="E534" s="42"/>
      <c r="F534" s="44"/>
      <c r="G534" s="42"/>
      <c r="H534" s="44"/>
      <c r="I534" s="44"/>
      <c r="J534" s="49"/>
      <c r="K534" s="42"/>
      <c r="L534" s="42"/>
      <c r="M534" s="18"/>
      <c r="N534" s="18"/>
      <c r="O534" s="18"/>
      <c r="P534" s="18"/>
    </row>
    <row r="535" ht="15.75" customHeight="1">
      <c r="A535" s="10"/>
      <c r="B535" s="10"/>
      <c r="C535" s="57"/>
      <c r="D535" s="42"/>
      <c r="E535" s="42"/>
      <c r="F535" s="44"/>
      <c r="G535" s="42"/>
      <c r="H535" s="44"/>
      <c r="I535" s="44"/>
      <c r="J535" s="49"/>
      <c r="K535" s="42"/>
      <c r="L535" s="42"/>
      <c r="M535" s="18"/>
      <c r="N535" s="18"/>
      <c r="O535" s="18"/>
      <c r="P535" s="18"/>
    </row>
    <row r="536" ht="15.75" customHeight="1">
      <c r="A536" s="10"/>
      <c r="B536" s="10"/>
      <c r="C536" s="57"/>
      <c r="D536" s="42"/>
      <c r="E536" s="42"/>
      <c r="F536" s="44"/>
      <c r="G536" s="42"/>
      <c r="H536" s="44"/>
      <c r="I536" s="44"/>
      <c r="J536" s="49"/>
      <c r="K536" s="42"/>
      <c r="L536" s="42"/>
      <c r="M536" s="18"/>
      <c r="N536" s="18"/>
      <c r="O536" s="18"/>
      <c r="P536" s="18"/>
    </row>
    <row r="537" ht="15.75" customHeight="1">
      <c r="A537" s="10"/>
      <c r="B537" s="10"/>
      <c r="C537" s="57"/>
      <c r="D537" s="42"/>
      <c r="E537" s="42"/>
      <c r="F537" s="44"/>
      <c r="G537" s="42"/>
      <c r="H537" s="44"/>
      <c r="I537" s="44"/>
      <c r="J537" s="49"/>
      <c r="K537" s="42"/>
      <c r="L537" s="42"/>
      <c r="M537" s="18"/>
      <c r="N537" s="18"/>
      <c r="O537" s="18"/>
      <c r="P537" s="18"/>
    </row>
    <row r="538" ht="15.75" customHeight="1">
      <c r="A538" s="10"/>
      <c r="B538" s="10"/>
      <c r="C538" s="57"/>
      <c r="D538" s="42"/>
      <c r="E538" s="42"/>
      <c r="F538" s="44"/>
      <c r="G538" s="42"/>
      <c r="H538" s="44"/>
      <c r="I538" s="44"/>
      <c r="J538" s="49"/>
      <c r="K538" s="42"/>
      <c r="L538" s="42"/>
      <c r="M538" s="18"/>
      <c r="N538" s="18"/>
      <c r="O538" s="18"/>
      <c r="P538" s="18"/>
    </row>
    <row r="539" ht="15.75" customHeight="1">
      <c r="A539" s="10"/>
      <c r="B539" s="10"/>
      <c r="C539" s="57"/>
      <c r="D539" s="42"/>
      <c r="E539" s="42"/>
      <c r="F539" s="44"/>
      <c r="G539" s="42"/>
      <c r="H539" s="44"/>
      <c r="I539" s="44"/>
      <c r="J539" s="49"/>
      <c r="K539" s="42"/>
      <c r="L539" s="42"/>
      <c r="M539" s="18"/>
      <c r="N539" s="18"/>
      <c r="O539" s="18"/>
      <c r="P539" s="18"/>
    </row>
    <row r="540" ht="15.75" customHeight="1">
      <c r="A540" s="10"/>
      <c r="B540" s="10"/>
      <c r="C540" s="57"/>
      <c r="D540" s="42"/>
      <c r="E540" s="42"/>
      <c r="F540" s="44"/>
      <c r="G540" s="42"/>
      <c r="H540" s="44"/>
      <c r="I540" s="44"/>
      <c r="J540" s="49"/>
      <c r="K540" s="42"/>
      <c r="L540" s="42"/>
      <c r="M540" s="18"/>
      <c r="N540" s="18"/>
      <c r="O540" s="18"/>
      <c r="P540" s="18"/>
    </row>
    <row r="541" ht="15.75" customHeight="1">
      <c r="A541" s="10"/>
      <c r="B541" s="10"/>
      <c r="C541" s="57"/>
      <c r="D541" s="42"/>
      <c r="E541" s="42"/>
      <c r="F541" s="44"/>
      <c r="G541" s="42"/>
      <c r="H541" s="44"/>
      <c r="I541" s="44"/>
      <c r="J541" s="49"/>
      <c r="K541" s="42"/>
      <c r="L541" s="42"/>
      <c r="M541" s="18"/>
      <c r="N541" s="18"/>
      <c r="O541" s="18"/>
      <c r="P541" s="18"/>
    </row>
    <row r="542" ht="15.75" customHeight="1">
      <c r="A542" s="10"/>
      <c r="B542" s="10"/>
      <c r="C542" s="57"/>
      <c r="D542" s="42"/>
      <c r="E542" s="42"/>
      <c r="F542" s="44"/>
      <c r="G542" s="42"/>
      <c r="H542" s="44"/>
      <c r="I542" s="44"/>
      <c r="J542" s="49"/>
      <c r="K542" s="42"/>
      <c r="L542" s="42"/>
      <c r="M542" s="18"/>
      <c r="N542" s="18"/>
      <c r="O542" s="18"/>
      <c r="P542" s="18"/>
    </row>
    <row r="543" ht="15.75" customHeight="1">
      <c r="A543" s="10"/>
      <c r="B543" s="10"/>
      <c r="C543" s="57"/>
      <c r="D543" s="42"/>
      <c r="E543" s="42"/>
      <c r="F543" s="44"/>
      <c r="G543" s="42"/>
      <c r="H543" s="44"/>
      <c r="I543" s="44"/>
      <c r="J543" s="49"/>
      <c r="K543" s="42"/>
      <c r="L543" s="42"/>
      <c r="M543" s="18"/>
      <c r="N543" s="18"/>
      <c r="O543" s="18"/>
      <c r="P543" s="18"/>
    </row>
    <row r="544" ht="15.75" customHeight="1">
      <c r="A544" s="10"/>
      <c r="B544" s="10"/>
      <c r="C544" s="57"/>
      <c r="D544" s="58"/>
      <c r="E544" s="58"/>
      <c r="F544" s="59"/>
      <c r="G544" s="58"/>
      <c r="H544" s="59"/>
      <c r="I544" s="59"/>
      <c r="J544" s="60"/>
      <c r="K544" s="58"/>
      <c r="L544" s="58"/>
      <c r="M544" s="18"/>
      <c r="N544" s="18"/>
      <c r="O544" s="18"/>
      <c r="P544" s="18"/>
    </row>
    <row r="545" ht="15.75" customHeight="1">
      <c r="A545" s="10"/>
      <c r="B545" s="10"/>
      <c r="C545" s="57"/>
      <c r="D545" s="58"/>
      <c r="E545" s="58"/>
      <c r="F545" s="59"/>
      <c r="G545" s="58"/>
      <c r="H545" s="59"/>
      <c r="I545" s="59"/>
      <c r="J545" s="60"/>
      <c r="K545" s="58"/>
      <c r="L545" s="58"/>
      <c r="M545" s="18"/>
      <c r="N545" s="18"/>
      <c r="O545" s="18"/>
      <c r="P545" s="18"/>
    </row>
    <row r="546" ht="15.75" customHeight="1">
      <c r="A546" s="10"/>
      <c r="B546" s="10"/>
      <c r="C546" s="57"/>
      <c r="D546" s="58"/>
      <c r="E546" s="58"/>
      <c r="F546" s="59"/>
      <c r="G546" s="58"/>
      <c r="H546" s="59"/>
      <c r="I546" s="59"/>
      <c r="J546" s="60"/>
      <c r="K546" s="58"/>
      <c r="L546" s="58"/>
      <c r="M546" s="18"/>
      <c r="N546" s="18"/>
      <c r="O546" s="18"/>
      <c r="P546" s="18"/>
    </row>
    <row r="547" ht="15.75" customHeight="1">
      <c r="A547" s="10"/>
      <c r="B547" s="10"/>
      <c r="C547" s="57"/>
      <c r="D547" s="58"/>
      <c r="E547" s="58"/>
      <c r="F547" s="59"/>
      <c r="G547" s="58"/>
      <c r="H547" s="59"/>
      <c r="I547" s="59"/>
      <c r="J547" s="60"/>
      <c r="K547" s="58"/>
      <c r="L547" s="58"/>
      <c r="M547" s="18"/>
      <c r="N547" s="18"/>
      <c r="O547" s="18"/>
      <c r="P547" s="18"/>
    </row>
    <row r="548" ht="15.75" customHeight="1">
      <c r="A548" s="10"/>
      <c r="B548" s="10"/>
      <c r="C548" s="57"/>
      <c r="D548" s="58"/>
      <c r="E548" s="58"/>
      <c r="F548" s="59"/>
      <c r="G548" s="58"/>
      <c r="H548" s="59"/>
      <c r="I548" s="59"/>
      <c r="J548" s="60"/>
      <c r="K548" s="58"/>
      <c r="L548" s="58"/>
      <c r="M548" s="18"/>
      <c r="N548" s="18"/>
      <c r="O548" s="18"/>
      <c r="P548" s="18"/>
    </row>
    <row r="549" ht="15.75" customHeight="1">
      <c r="A549" s="10"/>
      <c r="B549" s="10"/>
      <c r="C549" s="57"/>
      <c r="D549" s="58"/>
      <c r="E549" s="58"/>
      <c r="F549" s="59"/>
      <c r="G549" s="58"/>
      <c r="H549" s="59"/>
      <c r="I549" s="59"/>
      <c r="J549" s="60"/>
      <c r="K549" s="58"/>
      <c r="L549" s="58"/>
      <c r="M549" s="18"/>
      <c r="N549" s="18"/>
      <c r="O549" s="18"/>
      <c r="P549" s="18"/>
    </row>
    <row r="550" ht="15.75" customHeight="1">
      <c r="A550" s="10"/>
      <c r="B550" s="10"/>
      <c r="C550" s="57"/>
      <c r="D550" s="58"/>
      <c r="E550" s="58"/>
      <c r="F550" s="59"/>
      <c r="G550" s="58"/>
      <c r="H550" s="59"/>
      <c r="I550" s="59"/>
      <c r="J550" s="60"/>
      <c r="K550" s="58"/>
      <c r="L550" s="58"/>
      <c r="M550" s="18"/>
      <c r="N550" s="18"/>
      <c r="O550" s="18"/>
      <c r="P550" s="18"/>
    </row>
    <row r="551" ht="15.75" customHeight="1">
      <c r="A551" s="10"/>
      <c r="B551" s="10"/>
      <c r="C551" s="57"/>
      <c r="D551" s="58"/>
      <c r="E551" s="58"/>
      <c r="F551" s="59"/>
      <c r="G551" s="58"/>
      <c r="H551" s="59"/>
      <c r="I551" s="59"/>
      <c r="J551" s="60"/>
      <c r="K551" s="58"/>
      <c r="L551" s="58"/>
      <c r="M551" s="18"/>
      <c r="N551" s="18"/>
      <c r="O551" s="18"/>
      <c r="P551" s="18"/>
    </row>
    <row r="552" ht="15.75" customHeight="1">
      <c r="A552" s="10"/>
      <c r="B552" s="10"/>
      <c r="C552" s="57"/>
      <c r="D552" s="58"/>
      <c r="E552" s="58"/>
      <c r="F552" s="59"/>
      <c r="G552" s="58"/>
      <c r="H552" s="59"/>
      <c r="I552" s="59"/>
      <c r="J552" s="60"/>
      <c r="K552" s="58"/>
      <c r="L552" s="58"/>
      <c r="M552" s="18"/>
      <c r="N552" s="18"/>
      <c r="O552" s="18"/>
      <c r="P552" s="18"/>
    </row>
    <row r="553" ht="15.75" customHeight="1">
      <c r="A553" s="10"/>
      <c r="B553" s="10"/>
      <c r="C553" s="57"/>
      <c r="D553" s="58"/>
      <c r="E553" s="58"/>
      <c r="F553" s="59"/>
      <c r="G553" s="58"/>
      <c r="H553" s="59"/>
      <c r="I553" s="59"/>
      <c r="J553" s="60"/>
      <c r="K553" s="58"/>
      <c r="L553" s="58"/>
      <c r="M553" s="18"/>
      <c r="N553" s="18"/>
      <c r="O553" s="18"/>
      <c r="P553" s="18"/>
    </row>
    <row r="554" ht="15.75" customHeight="1">
      <c r="A554" s="10"/>
      <c r="B554" s="10"/>
      <c r="C554" s="57"/>
      <c r="D554" s="58"/>
      <c r="E554" s="58"/>
      <c r="F554" s="59"/>
      <c r="G554" s="58"/>
      <c r="H554" s="59"/>
      <c r="I554" s="59"/>
      <c r="J554" s="60"/>
      <c r="K554" s="58"/>
      <c r="L554" s="58"/>
      <c r="M554" s="18"/>
      <c r="N554" s="18"/>
      <c r="O554" s="18"/>
      <c r="P554" s="18"/>
    </row>
    <row r="555" ht="15.75" customHeight="1">
      <c r="A555" s="10"/>
      <c r="B555" s="10"/>
      <c r="C555" s="57"/>
      <c r="D555" s="58"/>
      <c r="E555" s="58"/>
      <c r="F555" s="59"/>
      <c r="G555" s="58"/>
      <c r="H555" s="59"/>
      <c r="I555" s="59"/>
      <c r="J555" s="60"/>
      <c r="K555" s="58"/>
      <c r="L555" s="58"/>
      <c r="M555" s="18"/>
      <c r="N555" s="18"/>
      <c r="O555" s="18"/>
      <c r="P555" s="18"/>
    </row>
    <row r="556" ht="15.75" customHeight="1">
      <c r="A556" s="10"/>
      <c r="B556" s="10"/>
      <c r="C556" s="57"/>
      <c r="D556" s="58"/>
      <c r="E556" s="58"/>
      <c r="F556" s="59"/>
      <c r="G556" s="58"/>
      <c r="H556" s="59"/>
      <c r="I556" s="59"/>
      <c r="J556" s="60"/>
      <c r="K556" s="58"/>
      <c r="L556" s="58"/>
      <c r="M556" s="18"/>
      <c r="N556" s="18"/>
      <c r="O556" s="18"/>
      <c r="P556" s="18"/>
    </row>
    <row r="557" ht="15.75" customHeight="1">
      <c r="A557" s="10"/>
      <c r="B557" s="10"/>
      <c r="C557" s="57"/>
      <c r="D557" s="58"/>
      <c r="E557" s="58"/>
      <c r="F557" s="59"/>
      <c r="G557" s="58"/>
      <c r="H557" s="59"/>
      <c r="I557" s="59"/>
      <c r="J557" s="60"/>
      <c r="K557" s="58"/>
      <c r="L557" s="58"/>
      <c r="M557" s="18"/>
      <c r="N557" s="18"/>
      <c r="O557" s="18"/>
      <c r="P557" s="18"/>
    </row>
    <row r="558" ht="15.75" customHeight="1">
      <c r="A558" s="10"/>
      <c r="B558" s="10"/>
      <c r="C558" s="57"/>
      <c r="D558" s="58"/>
      <c r="E558" s="58"/>
      <c r="F558" s="59"/>
      <c r="G558" s="58"/>
      <c r="H558" s="59"/>
      <c r="I558" s="59"/>
      <c r="J558" s="60"/>
      <c r="K558" s="58"/>
      <c r="L558" s="58"/>
      <c r="M558" s="18"/>
      <c r="N558" s="18"/>
      <c r="O558" s="18"/>
      <c r="P558" s="18"/>
    </row>
    <row r="559" ht="15.75" customHeight="1">
      <c r="A559" s="10"/>
      <c r="B559" s="10"/>
      <c r="C559" s="57"/>
      <c r="D559" s="58"/>
      <c r="E559" s="58"/>
      <c r="F559" s="59"/>
      <c r="G559" s="58"/>
      <c r="H559" s="59"/>
      <c r="I559" s="59"/>
      <c r="J559" s="60"/>
      <c r="K559" s="58"/>
      <c r="L559" s="58"/>
      <c r="M559" s="18"/>
      <c r="N559" s="18"/>
      <c r="O559" s="18"/>
      <c r="P559" s="18"/>
    </row>
    <row r="560" ht="15.75" customHeight="1">
      <c r="A560" s="10"/>
      <c r="B560" s="10"/>
      <c r="C560" s="57"/>
      <c r="D560" s="58"/>
      <c r="E560" s="58"/>
      <c r="F560" s="59"/>
      <c r="G560" s="58"/>
      <c r="H560" s="59"/>
      <c r="I560" s="59"/>
      <c r="J560" s="60"/>
      <c r="K560" s="58"/>
      <c r="L560" s="58"/>
      <c r="M560" s="18"/>
      <c r="N560" s="18"/>
      <c r="O560" s="18"/>
      <c r="P560" s="18"/>
    </row>
    <row r="561" ht="15.75" customHeight="1">
      <c r="A561" s="10"/>
      <c r="B561" s="10"/>
      <c r="C561" s="57"/>
      <c r="D561" s="58"/>
      <c r="E561" s="58"/>
      <c r="F561" s="59"/>
      <c r="G561" s="58"/>
      <c r="H561" s="59"/>
      <c r="I561" s="59"/>
      <c r="J561" s="60"/>
      <c r="K561" s="58"/>
      <c r="L561" s="58"/>
      <c r="M561" s="18"/>
      <c r="N561" s="18"/>
      <c r="O561" s="18"/>
      <c r="P561" s="18"/>
    </row>
    <row r="562" ht="15.75" customHeight="1">
      <c r="A562" s="10"/>
      <c r="B562" s="10"/>
      <c r="C562" s="57"/>
      <c r="D562" s="58"/>
      <c r="E562" s="58"/>
      <c r="F562" s="59"/>
      <c r="G562" s="58"/>
      <c r="H562" s="59"/>
      <c r="I562" s="59"/>
      <c r="J562" s="60"/>
      <c r="K562" s="58"/>
      <c r="L562" s="58"/>
      <c r="M562" s="18"/>
      <c r="N562" s="18"/>
      <c r="O562" s="18"/>
      <c r="P562" s="18"/>
    </row>
    <row r="563" ht="15.75" customHeight="1">
      <c r="A563" s="10"/>
      <c r="B563" s="10"/>
      <c r="C563" s="57"/>
      <c r="D563" s="58"/>
      <c r="E563" s="58"/>
      <c r="F563" s="59"/>
      <c r="G563" s="58"/>
      <c r="H563" s="59"/>
      <c r="I563" s="59"/>
      <c r="J563" s="60"/>
      <c r="K563" s="58"/>
      <c r="L563" s="58"/>
      <c r="M563" s="18"/>
      <c r="N563" s="18"/>
      <c r="O563" s="18"/>
      <c r="P563" s="18"/>
    </row>
    <row r="564" ht="15.75" customHeight="1">
      <c r="A564" s="10"/>
      <c r="B564" s="10"/>
      <c r="C564" s="57"/>
      <c r="D564" s="58"/>
      <c r="E564" s="58"/>
      <c r="F564" s="59"/>
      <c r="G564" s="58"/>
      <c r="H564" s="59"/>
      <c r="I564" s="59"/>
      <c r="J564" s="60"/>
      <c r="K564" s="58"/>
      <c r="L564" s="58"/>
      <c r="M564" s="18"/>
      <c r="N564" s="18"/>
      <c r="O564" s="18"/>
      <c r="P564" s="18"/>
    </row>
    <row r="565" ht="15.75" customHeight="1">
      <c r="A565" s="10"/>
      <c r="B565" s="10"/>
      <c r="C565" s="57"/>
      <c r="D565" s="58"/>
      <c r="E565" s="58"/>
      <c r="F565" s="59"/>
      <c r="G565" s="58"/>
      <c r="H565" s="59"/>
      <c r="I565" s="59"/>
      <c r="J565" s="60"/>
      <c r="K565" s="58"/>
      <c r="L565" s="58"/>
      <c r="M565" s="18"/>
      <c r="N565" s="18"/>
      <c r="O565" s="18"/>
      <c r="P565" s="18"/>
    </row>
    <row r="566" ht="15.75" customHeight="1">
      <c r="A566" s="10"/>
      <c r="B566" s="10"/>
      <c r="C566" s="57"/>
      <c r="D566" s="58"/>
      <c r="E566" s="58"/>
      <c r="F566" s="59"/>
      <c r="G566" s="58"/>
      <c r="H566" s="59"/>
      <c r="I566" s="59"/>
      <c r="J566" s="60"/>
      <c r="K566" s="58"/>
      <c r="L566" s="58"/>
      <c r="M566" s="18"/>
      <c r="N566" s="18"/>
      <c r="O566" s="18"/>
      <c r="P566" s="18"/>
    </row>
    <row r="567" ht="15.75" customHeight="1">
      <c r="A567" s="10"/>
      <c r="B567" s="10"/>
      <c r="C567" s="57"/>
      <c r="D567" s="58"/>
      <c r="E567" s="58"/>
      <c r="F567" s="59"/>
      <c r="G567" s="58"/>
      <c r="H567" s="59"/>
      <c r="I567" s="59"/>
      <c r="J567" s="60"/>
      <c r="K567" s="58"/>
      <c r="L567" s="58"/>
      <c r="M567" s="18"/>
      <c r="N567" s="18"/>
      <c r="O567" s="18"/>
      <c r="P567" s="18"/>
    </row>
    <row r="568" ht="15.75" customHeight="1">
      <c r="A568" s="10"/>
      <c r="B568" s="10"/>
      <c r="C568" s="57"/>
      <c r="D568" s="58"/>
      <c r="E568" s="58"/>
      <c r="F568" s="59"/>
      <c r="G568" s="58"/>
      <c r="H568" s="59"/>
      <c r="I568" s="59"/>
      <c r="J568" s="60"/>
      <c r="K568" s="58"/>
      <c r="L568" s="58"/>
      <c r="M568" s="18"/>
      <c r="N568" s="18"/>
      <c r="O568" s="18"/>
      <c r="P568" s="18"/>
    </row>
    <row r="569" ht="15.75" customHeight="1">
      <c r="A569" s="10"/>
      <c r="B569" s="10"/>
      <c r="C569" s="57"/>
      <c r="D569" s="58"/>
      <c r="E569" s="58"/>
      <c r="F569" s="59"/>
      <c r="G569" s="58"/>
      <c r="H569" s="59"/>
      <c r="I569" s="59"/>
      <c r="J569" s="60"/>
      <c r="K569" s="58"/>
      <c r="L569" s="58"/>
      <c r="M569" s="18"/>
      <c r="N569" s="18"/>
      <c r="O569" s="18"/>
      <c r="P569" s="18"/>
    </row>
    <row r="570" ht="15.75" customHeight="1">
      <c r="A570" s="10"/>
      <c r="B570" s="10"/>
      <c r="C570" s="57"/>
      <c r="D570" s="58"/>
      <c r="E570" s="58"/>
      <c r="F570" s="59"/>
      <c r="G570" s="58"/>
      <c r="H570" s="59"/>
      <c r="I570" s="59"/>
      <c r="J570" s="60"/>
      <c r="K570" s="58"/>
      <c r="L570" s="58"/>
      <c r="M570" s="18"/>
      <c r="N570" s="18"/>
      <c r="O570" s="18"/>
      <c r="P570" s="18"/>
    </row>
    <row r="571" ht="15.75" customHeight="1">
      <c r="A571" s="10"/>
      <c r="B571" s="10"/>
      <c r="C571" s="57"/>
      <c r="D571" s="58"/>
      <c r="E571" s="58"/>
      <c r="F571" s="59"/>
      <c r="G571" s="58"/>
      <c r="H571" s="59"/>
      <c r="I571" s="59"/>
      <c r="J571" s="60"/>
      <c r="K571" s="58"/>
      <c r="L571" s="58"/>
      <c r="M571" s="18"/>
      <c r="N571" s="18"/>
      <c r="O571" s="18"/>
      <c r="P571" s="18"/>
    </row>
    <row r="572" ht="15.75" customHeight="1">
      <c r="A572" s="10"/>
      <c r="B572" s="10"/>
      <c r="C572" s="57"/>
      <c r="D572" s="58"/>
      <c r="E572" s="58"/>
      <c r="F572" s="59"/>
      <c r="G572" s="58"/>
      <c r="H572" s="59"/>
      <c r="I572" s="59"/>
      <c r="J572" s="60"/>
      <c r="K572" s="58"/>
      <c r="L572" s="58"/>
      <c r="M572" s="18"/>
      <c r="N572" s="18"/>
      <c r="O572" s="18"/>
      <c r="P572" s="18"/>
    </row>
    <row r="573" ht="15.75" customHeight="1">
      <c r="A573" s="10"/>
      <c r="B573" s="10"/>
      <c r="C573" s="57"/>
      <c r="D573" s="58"/>
      <c r="E573" s="58"/>
      <c r="F573" s="59"/>
      <c r="G573" s="58"/>
      <c r="H573" s="59"/>
      <c r="I573" s="59"/>
      <c r="J573" s="60"/>
      <c r="K573" s="58"/>
      <c r="L573" s="58"/>
      <c r="M573" s="18"/>
      <c r="N573" s="18"/>
      <c r="O573" s="18"/>
      <c r="P573" s="18"/>
    </row>
    <row r="574" ht="15.75" customHeight="1">
      <c r="A574" s="10"/>
      <c r="B574" s="10"/>
      <c r="C574" s="57"/>
      <c r="D574" s="58"/>
      <c r="E574" s="58"/>
      <c r="F574" s="59"/>
      <c r="G574" s="58"/>
      <c r="H574" s="59"/>
      <c r="I574" s="59"/>
      <c r="J574" s="60"/>
      <c r="K574" s="58"/>
      <c r="L574" s="58"/>
      <c r="M574" s="18"/>
      <c r="N574" s="18"/>
      <c r="O574" s="18"/>
      <c r="P574" s="18"/>
    </row>
    <row r="575" ht="15.75" customHeight="1">
      <c r="A575" s="10"/>
      <c r="B575" s="10"/>
      <c r="C575" s="57"/>
      <c r="D575" s="58"/>
      <c r="E575" s="58"/>
      <c r="F575" s="59"/>
      <c r="G575" s="58"/>
      <c r="H575" s="59"/>
      <c r="I575" s="59"/>
      <c r="J575" s="60"/>
      <c r="K575" s="58"/>
      <c r="L575" s="58"/>
      <c r="M575" s="18"/>
      <c r="N575" s="18"/>
      <c r="O575" s="18"/>
      <c r="P575" s="18"/>
    </row>
    <row r="576" ht="15.75" customHeight="1">
      <c r="A576" s="10"/>
      <c r="B576" s="10"/>
      <c r="C576" s="57"/>
      <c r="D576" s="58"/>
      <c r="E576" s="58"/>
      <c r="F576" s="59"/>
      <c r="G576" s="58"/>
      <c r="H576" s="59"/>
      <c r="I576" s="59"/>
      <c r="J576" s="60"/>
      <c r="K576" s="58"/>
      <c r="L576" s="58"/>
      <c r="M576" s="18"/>
      <c r="N576" s="18"/>
      <c r="O576" s="18"/>
      <c r="P576" s="18"/>
    </row>
    <row r="577" ht="15.75" customHeight="1">
      <c r="A577" s="10"/>
      <c r="B577" s="10"/>
      <c r="C577" s="57"/>
      <c r="D577" s="58"/>
      <c r="E577" s="58"/>
      <c r="F577" s="59"/>
      <c r="G577" s="58"/>
      <c r="H577" s="59"/>
      <c r="I577" s="59"/>
      <c r="J577" s="60"/>
      <c r="K577" s="58"/>
      <c r="L577" s="58"/>
      <c r="M577" s="18"/>
      <c r="N577" s="18"/>
      <c r="O577" s="18"/>
      <c r="P577" s="18"/>
    </row>
    <row r="578" ht="15.75" customHeight="1">
      <c r="A578" s="10"/>
      <c r="B578" s="10"/>
      <c r="C578" s="57"/>
      <c r="D578" s="58"/>
      <c r="E578" s="58"/>
      <c r="F578" s="59"/>
      <c r="G578" s="58"/>
      <c r="H578" s="59"/>
      <c r="I578" s="59"/>
      <c r="J578" s="60"/>
      <c r="K578" s="58"/>
      <c r="L578" s="58"/>
      <c r="M578" s="18"/>
      <c r="N578" s="18"/>
      <c r="O578" s="18"/>
      <c r="P578" s="18"/>
    </row>
    <row r="579" ht="15.75" customHeight="1">
      <c r="A579" s="10"/>
      <c r="B579" s="10"/>
      <c r="C579" s="57"/>
      <c r="D579" s="58"/>
      <c r="E579" s="58"/>
      <c r="F579" s="59"/>
      <c r="G579" s="58"/>
      <c r="H579" s="59"/>
      <c r="I579" s="59"/>
      <c r="J579" s="60"/>
      <c r="K579" s="58"/>
      <c r="L579" s="58"/>
      <c r="M579" s="18"/>
      <c r="N579" s="18"/>
      <c r="O579" s="18"/>
      <c r="P579" s="18"/>
    </row>
    <row r="580" ht="15.75" customHeight="1">
      <c r="A580" s="10"/>
      <c r="B580" s="10"/>
      <c r="C580" s="57"/>
      <c r="D580" s="58"/>
      <c r="E580" s="58"/>
      <c r="F580" s="59"/>
      <c r="G580" s="58"/>
      <c r="H580" s="59"/>
      <c r="I580" s="59"/>
      <c r="J580" s="60"/>
      <c r="K580" s="58"/>
      <c r="L580" s="58"/>
      <c r="M580" s="18"/>
      <c r="N580" s="18"/>
      <c r="O580" s="18"/>
      <c r="P580" s="18"/>
    </row>
    <row r="581" ht="15.75" customHeight="1">
      <c r="A581" s="10"/>
      <c r="B581" s="10"/>
      <c r="C581" s="57"/>
      <c r="D581" s="58"/>
      <c r="E581" s="58"/>
      <c r="F581" s="59"/>
      <c r="G581" s="58"/>
      <c r="H581" s="59"/>
      <c r="I581" s="59"/>
      <c r="J581" s="60"/>
      <c r="K581" s="58"/>
      <c r="L581" s="58"/>
      <c r="M581" s="18"/>
      <c r="N581" s="18"/>
      <c r="O581" s="18"/>
      <c r="P581" s="18"/>
    </row>
    <row r="582" ht="15.75" customHeight="1">
      <c r="A582" s="10"/>
      <c r="B582" s="10"/>
      <c r="C582" s="57"/>
      <c r="D582" s="58"/>
      <c r="E582" s="58"/>
      <c r="F582" s="59"/>
      <c r="G582" s="58"/>
      <c r="H582" s="59"/>
      <c r="I582" s="59"/>
      <c r="J582" s="60"/>
      <c r="K582" s="58"/>
      <c r="L582" s="58"/>
      <c r="M582" s="18"/>
      <c r="N582" s="18"/>
      <c r="O582" s="18"/>
      <c r="P582" s="18"/>
    </row>
    <row r="583" ht="15.75" customHeight="1">
      <c r="A583" s="10"/>
      <c r="B583" s="10"/>
      <c r="C583" s="57"/>
      <c r="D583" s="58"/>
      <c r="E583" s="58"/>
      <c r="F583" s="59"/>
      <c r="G583" s="58"/>
      <c r="H583" s="59"/>
      <c r="I583" s="59"/>
      <c r="J583" s="60"/>
      <c r="K583" s="58"/>
      <c r="L583" s="58"/>
      <c r="M583" s="18"/>
      <c r="N583" s="18"/>
      <c r="O583" s="18"/>
      <c r="P583" s="18"/>
    </row>
    <row r="584" ht="15.75" customHeight="1">
      <c r="A584" s="10"/>
      <c r="B584" s="10"/>
      <c r="C584" s="57"/>
      <c r="D584" s="58"/>
      <c r="E584" s="58"/>
      <c r="F584" s="59"/>
      <c r="G584" s="58"/>
      <c r="H584" s="59"/>
      <c r="I584" s="59"/>
      <c r="J584" s="60"/>
      <c r="K584" s="58"/>
      <c r="L584" s="58"/>
      <c r="M584" s="18"/>
      <c r="N584" s="18"/>
      <c r="O584" s="18"/>
      <c r="P584" s="18"/>
    </row>
    <row r="585" ht="15.75" customHeight="1">
      <c r="A585" s="10"/>
      <c r="B585" s="10"/>
      <c r="C585" s="57"/>
      <c r="D585" s="58"/>
      <c r="E585" s="58"/>
      <c r="F585" s="59"/>
      <c r="G585" s="58"/>
      <c r="H585" s="59"/>
      <c r="I585" s="59"/>
      <c r="J585" s="60"/>
      <c r="K585" s="58"/>
      <c r="L585" s="58"/>
      <c r="M585" s="18"/>
      <c r="N585" s="18"/>
      <c r="O585" s="18"/>
      <c r="P585" s="18"/>
    </row>
    <row r="586" ht="15.75" customHeight="1">
      <c r="A586" s="10"/>
      <c r="B586" s="10"/>
      <c r="C586" s="57"/>
      <c r="D586" s="58"/>
      <c r="E586" s="58"/>
      <c r="F586" s="59"/>
      <c r="G586" s="58"/>
      <c r="H586" s="59"/>
      <c r="I586" s="59"/>
      <c r="J586" s="60"/>
      <c r="K586" s="58"/>
      <c r="L586" s="58"/>
      <c r="M586" s="18"/>
      <c r="N586" s="18"/>
      <c r="O586" s="18"/>
      <c r="P586" s="18"/>
    </row>
    <row r="587" ht="15.75" customHeight="1">
      <c r="A587" s="10"/>
      <c r="B587" s="10"/>
      <c r="C587" s="57"/>
      <c r="D587" s="58"/>
      <c r="E587" s="58"/>
      <c r="F587" s="59"/>
      <c r="G587" s="58"/>
      <c r="H587" s="59"/>
      <c r="I587" s="59"/>
      <c r="J587" s="60"/>
      <c r="K587" s="58"/>
      <c r="L587" s="58"/>
      <c r="M587" s="18"/>
      <c r="N587" s="18"/>
      <c r="O587" s="18"/>
      <c r="P587" s="18"/>
    </row>
    <row r="588" ht="15.75" customHeight="1">
      <c r="A588" s="10"/>
      <c r="B588" s="10"/>
      <c r="C588" s="57"/>
      <c r="D588" s="58"/>
      <c r="E588" s="58"/>
      <c r="F588" s="59"/>
      <c r="G588" s="58"/>
      <c r="H588" s="59"/>
      <c r="I588" s="59"/>
      <c r="J588" s="60"/>
      <c r="K588" s="58"/>
      <c r="L588" s="58"/>
      <c r="M588" s="18"/>
      <c r="N588" s="18"/>
      <c r="O588" s="18"/>
      <c r="P588" s="18"/>
    </row>
    <row r="589" ht="15.75" customHeight="1">
      <c r="A589" s="10"/>
      <c r="B589" s="10"/>
      <c r="C589" s="57"/>
      <c r="D589" s="58"/>
      <c r="E589" s="58"/>
      <c r="F589" s="59"/>
      <c r="G589" s="58"/>
      <c r="H589" s="59"/>
      <c r="I589" s="59"/>
      <c r="J589" s="60"/>
      <c r="K589" s="58"/>
      <c r="L589" s="58"/>
      <c r="M589" s="18"/>
      <c r="N589" s="18"/>
      <c r="O589" s="18"/>
      <c r="P589" s="18"/>
    </row>
    <row r="590" ht="15.75" customHeight="1">
      <c r="A590" s="10"/>
      <c r="B590" s="10"/>
      <c r="C590" s="57"/>
      <c r="D590" s="58"/>
      <c r="E590" s="58"/>
      <c r="F590" s="59"/>
      <c r="G590" s="58"/>
      <c r="H590" s="59"/>
      <c r="I590" s="59"/>
      <c r="J590" s="60"/>
      <c r="K590" s="58"/>
      <c r="L590" s="58"/>
      <c r="M590" s="18"/>
      <c r="N590" s="18"/>
      <c r="O590" s="18"/>
      <c r="P590" s="18"/>
    </row>
    <row r="591" ht="15.75" customHeight="1">
      <c r="A591" s="10"/>
      <c r="B591" s="10"/>
      <c r="C591" s="57"/>
      <c r="D591" s="58"/>
      <c r="E591" s="58"/>
      <c r="F591" s="59"/>
      <c r="G591" s="58"/>
      <c r="H591" s="59"/>
      <c r="I591" s="59"/>
      <c r="J591" s="60"/>
      <c r="K591" s="58"/>
      <c r="L591" s="58"/>
      <c r="M591" s="18"/>
      <c r="N591" s="18"/>
      <c r="O591" s="18"/>
      <c r="P591" s="18"/>
    </row>
    <row r="592" ht="15.75" customHeight="1">
      <c r="A592" s="10"/>
      <c r="B592" s="10"/>
      <c r="C592" s="57"/>
      <c r="D592" s="58"/>
      <c r="E592" s="58"/>
      <c r="F592" s="59"/>
      <c r="G592" s="58"/>
      <c r="H592" s="59"/>
      <c r="I592" s="59"/>
      <c r="J592" s="60"/>
      <c r="K592" s="58"/>
      <c r="L592" s="58"/>
      <c r="M592" s="18"/>
      <c r="N592" s="18"/>
      <c r="O592" s="18"/>
      <c r="P592" s="18"/>
    </row>
    <row r="593" ht="15.75" customHeight="1">
      <c r="A593" s="10"/>
      <c r="B593" s="10"/>
      <c r="C593" s="57"/>
      <c r="D593" s="58"/>
      <c r="E593" s="58"/>
      <c r="F593" s="59"/>
      <c r="G593" s="58"/>
      <c r="H593" s="59"/>
      <c r="I593" s="59"/>
      <c r="J593" s="60"/>
      <c r="K593" s="58"/>
      <c r="L593" s="58"/>
      <c r="M593" s="18"/>
      <c r="N593" s="18"/>
      <c r="O593" s="18"/>
      <c r="P593" s="18"/>
    </row>
    <row r="594" ht="15.75" customHeight="1">
      <c r="A594" s="10"/>
      <c r="B594" s="10"/>
      <c r="C594" s="57"/>
      <c r="D594" s="58"/>
      <c r="E594" s="58"/>
      <c r="F594" s="59"/>
      <c r="G594" s="58"/>
      <c r="H594" s="59"/>
      <c r="I594" s="59"/>
      <c r="J594" s="60"/>
      <c r="K594" s="58"/>
      <c r="L594" s="58"/>
      <c r="M594" s="18"/>
      <c r="N594" s="18"/>
      <c r="O594" s="18"/>
      <c r="P594" s="18"/>
    </row>
    <row r="595" ht="15.75" customHeight="1">
      <c r="A595" s="10"/>
      <c r="B595" s="10"/>
      <c r="C595" s="57"/>
      <c r="D595" s="58"/>
      <c r="E595" s="58"/>
      <c r="F595" s="59"/>
      <c r="G595" s="58"/>
      <c r="H595" s="59"/>
      <c r="I595" s="59"/>
      <c r="J595" s="60"/>
      <c r="K595" s="58"/>
      <c r="L595" s="58"/>
      <c r="M595" s="18"/>
      <c r="N595" s="18"/>
      <c r="O595" s="18"/>
      <c r="P595" s="18"/>
    </row>
    <row r="596" ht="15.75" customHeight="1">
      <c r="A596" s="10"/>
      <c r="B596" s="10"/>
      <c r="C596" s="57"/>
      <c r="D596" s="58"/>
      <c r="E596" s="58"/>
      <c r="F596" s="59"/>
      <c r="G596" s="58"/>
      <c r="H596" s="59"/>
      <c r="I596" s="59"/>
      <c r="J596" s="60"/>
      <c r="K596" s="58"/>
      <c r="L596" s="58"/>
      <c r="M596" s="18"/>
      <c r="N596" s="18"/>
      <c r="O596" s="18"/>
      <c r="P596" s="18"/>
    </row>
    <row r="597" ht="15.75" customHeight="1">
      <c r="A597" s="10"/>
      <c r="B597" s="10"/>
      <c r="C597" s="57"/>
      <c r="D597" s="58"/>
      <c r="E597" s="58"/>
      <c r="F597" s="59"/>
      <c r="G597" s="58"/>
      <c r="H597" s="59"/>
      <c r="I597" s="59"/>
      <c r="J597" s="60"/>
      <c r="K597" s="58"/>
      <c r="L597" s="58"/>
      <c r="M597" s="18"/>
      <c r="N597" s="18"/>
      <c r="O597" s="18"/>
      <c r="P597" s="18"/>
    </row>
    <row r="598" ht="15.75" customHeight="1">
      <c r="A598" s="10"/>
      <c r="B598" s="10"/>
      <c r="C598" s="57"/>
      <c r="D598" s="58"/>
      <c r="E598" s="58"/>
      <c r="F598" s="59"/>
      <c r="G598" s="58"/>
      <c r="H598" s="59"/>
      <c r="I598" s="59"/>
      <c r="J598" s="60"/>
      <c r="K598" s="58"/>
      <c r="L598" s="58"/>
      <c r="M598" s="18"/>
      <c r="N598" s="18"/>
      <c r="O598" s="18"/>
      <c r="P598" s="18"/>
    </row>
    <row r="599" ht="15.75" customHeight="1">
      <c r="A599" s="10"/>
      <c r="B599" s="10"/>
      <c r="C599" s="57"/>
      <c r="D599" s="58"/>
      <c r="E599" s="58"/>
      <c r="F599" s="59"/>
      <c r="G599" s="58"/>
      <c r="H599" s="59"/>
      <c r="I599" s="59"/>
      <c r="J599" s="60"/>
      <c r="K599" s="58"/>
      <c r="L599" s="58"/>
      <c r="M599" s="18"/>
      <c r="N599" s="18"/>
      <c r="O599" s="18"/>
      <c r="P599" s="18"/>
    </row>
    <row r="600" ht="15.75" customHeight="1">
      <c r="A600" s="10"/>
      <c r="B600" s="10"/>
      <c r="C600" s="57"/>
      <c r="D600" s="58"/>
      <c r="E600" s="58"/>
      <c r="F600" s="59"/>
      <c r="G600" s="58"/>
      <c r="H600" s="59"/>
      <c r="I600" s="59"/>
      <c r="J600" s="60"/>
      <c r="K600" s="58"/>
      <c r="L600" s="58"/>
      <c r="M600" s="18"/>
      <c r="N600" s="18"/>
      <c r="O600" s="18"/>
      <c r="P600" s="18"/>
    </row>
    <row r="601" ht="15.75" customHeight="1">
      <c r="A601" s="10"/>
      <c r="B601" s="10"/>
      <c r="C601" s="57"/>
      <c r="D601" s="58"/>
      <c r="E601" s="58"/>
      <c r="F601" s="59"/>
      <c r="G601" s="58"/>
      <c r="H601" s="59"/>
      <c r="I601" s="59"/>
      <c r="J601" s="60"/>
      <c r="K601" s="58"/>
      <c r="L601" s="58"/>
      <c r="M601" s="18"/>
      <c r="N601" s="18"/>
      <c r="O601" s="18"/>
      <c r="P601" s="18"/>
    </row>
    <row r="602" ht="15.75" customHeight="1">
      <c r="A602" s="10"/>
      <c r="B602" s="10"/>
      <c r="C602" s="57"/>
      <c r="D602" s="58"/>
      <c r="E602" s="58"/>
      <c r="F602" s="59"/>
      <c r="G602" s="58"/>
      <c r="H602" s="59"/>
      <c r="I602" s="59"/>
      <c r="J602" s="60"/>
      <c r="K602" s="58"/>
      <c r="L602" s="58"/>
      <c r="M602" s="18"/>
      <c r="N602" s="18"/>
      <c r="O602" s="18"/>
      <c r="P602" s="18"/>
    </row>
    <row r="603" ht="15.75" customHeight="1">
      <c r="A603" s="10"/>
      <c r="B603" s="10"/>
      <c r="C603" s="57"/>
      <c r="D603" s="58"/>
      <c r="E603" s="58"/>
      <c r="F603" s="59"/>
      <c r="G603" s="58"/>
      <c r="H603" s="59"/>
      <c r="I603" s="59"/>
      <c r="J603" s="60"/>
      <c r="K603" s="58"/>
      <c r="L603" s="58"/>
      <c r="M603" s="18"/>
      <c r="N603" s="18"/>
      <c r="O603" s="18"/>
      <c r="P603" s="18"/>
    </row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notEqual" id="{00D600CB-00BB-4043-8DA2-00D100DA009C}">
            <xm:f>A:L</xm:f>
            <x14:dxf>
              <font/>
              <fill>
                <patternFill patternType="solid">
                  <fgColor indexed="2"/>
                  <bgColor indexed="2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K1:K1000</xm:sqref>
        </x14:conditionalFormatting>
        <x14:conditionalFormatting xmlns:xm="http://schemas.microsoft.com/office/excel/2006/main">
          <x14:cfRule type="expression" priority="14" id="{0045001D-003B-410D-A4A8-005100A700DC}">
            <xm:f>#REF!="МРОТ"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13" id="{00CC00AD-0083-4212-9733-0016005900CF}">
            <xm:f>#REF!="МРОТ"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12" id="{006600E2-001C-46CA-9D29-002C00BA0019}">
            <xm:f>#REF!="-"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11" id="{004A000F-0009-476E-8EFA-003E00B300F6}">
            <xm:f>#REF!="В"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10" id="{006C0002-004E-4D9C-B653-0031006100B0}">
            <xm:f>#REF!="Ю"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9" id="{00B50085-00FC-4E9C-B52E-004F001900A7}">
            <xm:f>#REF!="С"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8" id="{00C500E7-0029-47CE-8A70-004700B200B6}">
            <xm:f>#REF!="-"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7" id="{00DF0095-000E-412E-9745-00FE002500DC}">
            <xm:f>#REF!="В"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6" id="{00BC0077-009F-4D14-99B4-009C00C6006F}">
            <xm:f>#REF!="Ю"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5" id="{00790009-00FB-4DC3-84B1-007500C600B8}">
            <xm:f>#REF!="С"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4" id="{00550040-00E2-4D79-9860-00FA005000AD}">
            <xm:f>#REF!="Дор."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E3:E357 E360:E1000</xm:sqref>
        </x14:conditionalFormatting>
        <x14:conditionalFormatting xmlns:xm="http://schemas.microsoft.com/office/excel/2006/main">
          <x14:cfRule type="expression" priority="3" id="{00BC0015-0035-494D-A22D-00A0003F0007}">
            <xm:f>#REF!="Парк."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E3:E357 E360:E1000</xm:sqref>
        </x14:conditionalFormatting>
        <x14:conditionalFormatting xmlns:xm="http://schemas.microsoft.com/office/excel/2006/main">
          <x14:cfRule type="expression" priority="2" id="{000800CB-003F-4850-92B4-00C700B100FB}">
            <xm:f>#REF!="С"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E3:E357 E360:E1000</xm:sqref>
        </x14:conditionalFormatting>
        <x14:conditionalFormatting xmlns:xm="http://schemas.microsoft.com/office/excel/2006/main">
          <x14:cfRule type="expression" priority="1" id="{00E90042-0066-4F3C-9EFC-005C00410005}">
            <xm:f>#REF!="Д"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E3:E357 E360:E1000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" customHeight="1"/>
  <cols>
    <col customWidth="1" min="1" max="1" width="5"/>
    <col customWidth="1" min="2" max="2" width="8.6300000000000008"/>
    <col customWidth="1" min="3" max="3" width="14.5"/>
    <col customWidth="1" min="4" max="4" width="8.25"/>
    <col customWidth="1" min="5" max="5" width="12.880000000000001"/>
    <col customWidth="1" min="6" max="7" width="36.380000000000003"/>
    <col customWidth="1" min="8" max="8" width="14.380000000000001"/>
  </cols>
  <sheetData>
    <row r="1" ht="15.75" customHeight="1">
      <c r="A1" s="70" t="s">
        <v>1</v>
      </c>
      <c r="B1" s="71" t="s">
        <v>2</v>
      </c>
      <c r="C1" s="72" t="s">
        <v>3</v>
      </c>
      <c r="D1" s="72" t="s">
        <v>4</v>
      </c>
      <c r="E1" s="72" t="s">
        <v>5</v>
      </c>
      <c r="F1" s="71" t="s">
        <v>6</v>
      </c>
      <c r="G1" s="71" t="s">
        <v>117</v>
      </c>
      <c r="H1" s="72" t="s">
        <v>7</v>
      </c>
      <c r="I1" s="73" t="s">
        <v>8</v>
      </c>
      <c r="J1" s="74" t="s">
        <v>9</v>
      </c>
    </row>
    <row r="2" ht="15.75" customHeight="1">
      <c r="A2" s="75">
        <v>50</v>
      </c>
      <c r="B2" s="76" t="s">
        <v>118</v>
      </c>
      <c r="C2" s="77" t="s">
        <v>119</v>
      </c>
      <c r="D2" s="78" t="s">
        <v>120</v>
      </c>
      <c r="E2" s="77" t="s">
        <v>115</v>
      </c>
      <c r="F2" s="79" t="s">
        <v>121</v>
      </c>
      <c r="G2" s="80" t="s">
        <v>122</v>
      </c>
      <c r="H2" s="81" t="s">
        <v>19</v>
      </c>
      <c r="I2" s="82">
        <v>43847</v>
      </c>
      <c r="J2" s="83">
        <v>44852</v>
      </c>
    </row>
    <row r="3" ht="15.75" customHeight="1">
      <c r="A3" s="75">
        <v>64</v>
      </c>
      <c r="B3" s="76" t="s">
        <v>123</v>
      </c>
      <c r="C3" s="77" t="s">
        <v>124</v>
      </c>
      <c r="D3" s="78" t="s">
        <v>12</v>
      </c>
      <c r="E3" s="77" t="s">
        <v>46</v>
      </c>
      <c r="F3" s="79" t="s">
        <v>125</v>
      </c>
      <c r="G3" s="80" t="s">
        <v>126</v>
      </c>
      <c r="H3" s="81" t="s">
        <v>19</v>
      </c>
      <c r="I3" s="82">
        <v>44022</v>
      </c>
      <c r="J3" s="83">
        <v>44686</v>
      </c>
    </row>
    <row r="4" ht="15.75" customHeight="1">
      <c r="A4" s="75">
        <v>65</v>
      </c>
      <c r="B4" s="76" t="s">
        <v>123</v>
      </c>
      <c r="C4" s="77" t="s">
        <v>78</v>
      </c>
      <c r="D4" s="78" t="s">
        <v>52</v>
      </c>
      <c r="E4" s="77" t="s">
        <v>58</v>
      </c>
      <c r="F4" s="79" t="s">
        <v>127</v>
      </c>
      <c r="G4" s="80" t="s">
        <v>126</v>
      </c>
      <c r="H4" s="81" t="s">
        <v>19</v>
      </c>
      <c r="I4" s="82">
        <v>44105</v>
      </c>
      <c r="J4" s="83">
        <v>44823</v>
      </c>
    </row>
    <row r="5" ht="15.75" customHeight="1">
      <c r="A5" s="75">
        <v>66</v>
      </c>
      <c r="B5" s="76" t="s">
        <v>123</v>
      </c>
      <c r="C5" s="77" t="s">
        <v>128</v>
      </c>
      <c r="D5" s="78" t="s">
        <v>104</v>
      </c>
      <c r="E5" s="77" t="s">
        <v>115</v>
      </c>
      <c r="F5" s="79" t="s">
        <v>129</v>
      </c>
      <c r="G5" s="80" t="s">
        <v>126</v>
      </c>
      <c r="H5" s="81" t="s">
        <v>19</v>
      </c>
      <c r="I5" s="82">
        <v>44105</v>
      </c>
      <c r="J5" s="83">
        <v>44819</v>
      </c>
    </row>
    <row r="6" ht="15.75" customHeight="1">
      <c r="A6" s="75">
        <v>68</v>
      </c>
      <c r="B6" s="76" t="s">
        <v>10</v>
      </c>
      <c r="C6" s="77" t="s">
        <v>11</v>
      </c>
      <c r="D6" s="78" t="s">
        <v>12</v>
      </c>
      <c r="E6" s="77" t="s">
        <v>46</v>
      </c>
      <c r="F6" s="77" t="s">
        <v>130</v>
      </c>
      <c r="G6" s="78" t="s">
        <v>131</v>
      </c>
      <c r="H6" s="81" t="s">
        <v>19</v>
      </c>
      <c r="I6" s="82">
        <v>44117</v>
      </c>
      <c r="J6" s="83">
        <v>44864</v>
      </c>
    </row>
    <row r="7" ht="15.75" customHeight="1">
      <c r="A7" s="75">
        <v>71</v>
      </c>
      <c r="B7" s="76" t="s">
        <v>10</v>
      </c>
      <c r="C7" s="77" t="s">
        <v>128</v>
      </c>
      <c r="D7" s="78" t="s">
        <v>104</v>
      </c>
      <c r="E7" s="77" t="s">
        <v>115</v>
      </c>
      <c r="F7" s="77" t="s">
        <v>132</v>
      </c>
      <c r="G7" s="80" t="s">
        <v>126</v>
      </c>
      <c r="H7" s="81" t="s">
        <v>19</v>
      </c>
      <c r="I7" s="82">
        <v>44117</v>
      </c>
      <c r="J7" s="83">
        <v>44631</v>
      </c>
    </row>
    <row r="8" ht="15.75" customHeight="1">
      <c r="A8" s="75">
        <v>72</v>
      </c>
      <c r="B8" s="76" t="s">
        <v>10</v>
      </c>
      <c r="C8" s="77" t="s">
        <v>78</v>
      </c>
      <c r="D8" s="78" t="s">
        <v>52</v>
      </c>
      <c r="E8" s="77" t="s">
        <v>58</v>
      </c>
      <c r="F8" s="77" t="s">
        <v>133</v>
      </c>
      <c r="G8" s="80" t="s">
        <v>134</v>
      </c>
      <c r="H8" s="81" t="s">
        <v>57</v>
      </c>
      <c r="I8" s="82">
        <v>44141</v>
      </c>
      <c r="J8" s="83">
        <v>44825</v>
      </c>
    </row>
    <row r="9" ht="15.75" customHeight="1">
      <c r="A9" s="75">
        <v>74</v>
      </c>
      <c r="B9" s="76" t="s">
        <v>10</v>
      </c>
      <c r="C9" s="77" t="s">
        <v>78</v>
      </c>
      <c r="D9" s="78" t="s">
        <v>52</v>
      </c>
      <c r="E9" s="77" t="s">
        <v>58</v>
      </c>
      <c r="F9" s="77" t="s">
        <v>135</v>
      </c>
      <c r="G9" s="78" t="s">
        <v>131</v>
      </c>
      <c r="H9" s="81" t="s">
        <v>136</v>
      </c>
      <c r="I9" s="82">
        <v>44145</v>
      </c>
      <c r="J9" s="83">
        <v>44848</v>
      </c>
    </row>
    <row r="10" ht="15.75" customHeight="1">
      <c r="A10" s="75">
        <v>77</v>
      </c>
      <c r="B10" s="76" t="s">
        <v>10</v>
      </c>
      <c r="C10" s="77" t="s">
        <v>17</v>
      </c>
      <c r="D10" s="78" t="s">
        <v>12</v>
      </c>
      <c r="E10" s="77" t="s">
        <v>13</v>
      </c>
      <c r="F10" s="77" t="s">
        <v>18</v>
      </c>
      <c r="G10" s="80" t="s">
        <v>126</v>
      </c>
      <c r="H10" s="81" t="s">
        <v>19</v>
      </c>
      <c r="I10" s="84">
        <v>44470</v>
      </c>
      <c r="J10" s="83">
        <v>44957</v>
      </c>
    </row>
    <row r="11" ht="15.75" customHeight="1">
      <c r="A11" s="75">
        <v>80</v>
      </c>
      <c r="B11" s="76" t="s">
        <v>21</v>
      </c>
      <c r="C11" s="77" t="s">
        <v>137</v>
      </c>
      <c r="D11" s="78" t="s">
        <v>99</v>
      </c>
      <c r="E11" s="77"/>
      <c r="F11" s="77" t="s">
        <v>138</v>
      </c>
      <c r="G11" s="78" t="s">
        <v>131</v>
      </c>
      <c r="H11" s="81" t="s">
        <v>19</v>
      </c>
      <c r="I11" s="82">
        <v>44562</v>
      </c>
      <c r="J11" s="83">
        <v>44775</v>
      </c>
    </row>
    <row r="12" ht="15.75" customHeight="1">
      <c r="A12" s="75">
        <v>81</v>
      </c>
      <c r="B12" s="76" t="s">
        <v>21</v>
      </c>
      <c r="C12" s="77" t="s">
        <v>137</v>
      </c>
      <c r="D12" s="78" t="s">
        <v>99</v>
      </c>
      <c r="E12" s="77"/>
      <c r="F12" s="77" t="s">
        <v>139</v>
      </c>
      <c r="G12" s="80" t="s">
        <v>134</v>
      </c>
      <c r="H12" s="81" t="s">
        <v>19</v>
      </c>
      <c r="I12" s="82">
        <v>44562</v>
      </c>
      <c r="J12" s="83">
        <v>44592</v>
      </c>
    </row>
    <row r="13" ht="15.75" customHeight="1">
      <c r="A13" s="75">
        <v>82</v>
      </c>
      <c r="B13" s="76" t="s">
        <v>21</v>
      </c>
      <c r="C13" s="77" t="s">
        <v>11</v>
      </c>
      <c r="D13" s="78" t="s">
        <v>12</v>
      </c>
      <c r="E13" s="77" t="s">
        <v>13</v>
      </c>
      <c r="F13" s="77" t="s">
        <v>140</v>
      </c>
      <c r="G13" s="80" t="s">
        <v>134</v>
      </c>
      <c r="H13" s="81" t="s">
        <v>141</v>
      </c>
      <c r="I13" s="82">
        <v>44299</v>
      </c>
      <c r="J13" s="83">
        <v>44741</v>
      </c>
    </row>
    <row r="14" ht="15.75" customHeight="1">
      <c r="A14" s="75">
        <v>85</v>
      </c>
      <c r="B14" s="76" t="s">
        <v>21</v>
      </c>
      <c r="C14" s="77" t="s">
        <v>142</v>
      </c>
      <c r="D14" s="78" t="s">
        <v>52</v>
      </c>
      <c r="E14" s="77" t="s">
        <v>79</v>
      </c>
      <c r="F14" s="77" t="s">
        <v>143</v>
      </c>
      <c r="G14" s="78" t="s">
        <v>131</v>
      </c>
      <c r="H14" s="81" t="s">
        <v>144</v>
      </c>
      <c r="I14" s="82">
        <v>44342</v>
      </c>
      <c r="J14" s="83">
        <v>44771</v>
      </c>
    </row>
    <row r="15" ht="15.75" customHeight="1">
      <c r="A15" s="75">
        <v>86</v>
      </c>
      <c r="B15" s="76" t="s">
        <v>21</v>
      </c>
      <c r="C15" s="77" t="s">
        <v>142</v>
      </c>
      <c r="D15" s="78" t="s">
        <v>52</v>
      </c>
      <c r="E15" s="77" t="s">
        <v>79</v>
      </c>
      <c r="F15" s="77" t="s">
        <v>145</v>
      </c>
      <c r="G15" s="78" t="s">
        <v>131</v>
      </c>
      <c r="H15" s="81" t="s">
        <v>144</v>
      </c>
      <c r="I15" s="82">
        <v>44342</v>
      </c>
      <c r="J15" s="83">
        <v>44880</v>
      </c>
    </row>
    <row r="16" ht="15.75" customHeight="1">
      <c r="A16" s="75">
        <v>87</v>
      </c>
      <c r="B16" s="76" t="s">
        <v>21</v>
      </c>
      <c r="C16" s="77" t="s">
        <v>146</v>
      </c>
      <c r="D16" s="78" t="s">
        <v>12</v>
      </c>
      <c r="E16" s="77" t="s">
        <v>46</v>
      </c>
      <c r="F16" s="77" t="s">
        <v>147</v>
      </c>
      <c r="G16" s="78" t="s">
        <v>131</v>
      </c>
      <c r="H16" s="81" t="s">
        <v>136</v>
      </c>
      <c r="I16" s="82">
        <v>44383</v>
      </c>
      <c r="J16" s="83">
        <v>44864</v>
      </c>
    </row>
    <row r="17" ht="15.75" customHeight="1">
      <c r="A17" s="75">
        <v>88</v>
      </c>
      <c r="B17" s="76" t="s">
        <v>21</v>
      </c>
      <c r="C17" s="77" t="s">
        <v>148</v>
      </c>
      <c r="D17" s="78" t="s">
        <v>149</v>
      </c>
      <c r="E17" s="77" t="s">
        <v>150</v>
      </c>
      <c r="F17" s="77" t="s">
        <v>151</v>
      </c>
      <c r="G17" s="78" t="s">
        <v>131</v>
      </c>
      <c r="H17" s="81" t="s">
        <v>57</v>
      </c>
      <c r="I17" s="82">
        <v>44418</v>
      </c>
      <c r="J17" s="83">
        <v>44844</v>
      </c>
    </row>
    <row r="18" ht="15.75" customHeight="1">
      <c r="A18" s="75">
        <v>90</v>
      </c>
      <c r="B18" s="76" t="s">
        <v>152</v>
      </c>
      <c r="C18" s="77" t="s">
        <v>153</v>
      </c>
      <c r="D18" s="78" t="s">
        <v>154</v>
      </c>
      <c r="E18" s="77" t="s">
        <v>150</v>
      </c>
      <c r="F18" s="77" t="s">
        <v>155</v>
      </c>
      <c r="G18" s="78" t="s">
        <v>131</v>
      </c>
      <c r="H18" s="81" t="s">
        <v>19</v>
      </c>
      <c r="I18" s="82">
        <v>44330</v>
      </c>
      <c r="J18" s="83">
        <v>44764</v>
      </c>
    </row>
    <row r="19" ht="15.75" customHeight="1">
      <c r="A19" s="75" t="s">
        <v>156</v>
      </c>
      <c r="B19" s="76" t="s">
        <v>27</v>
      </c>
      <c r="C19" s="77" t="s">
        <v>28</v>
      </c>
      <c r="D19" s="78" t="s">
        <v>12</v>
      </c>
      <c r="E19" s="77" t="s">
        <v>29</v>
      </c>
      <c r="F19" s="77" t="s">
        <v>157</v>
      </c>
      <c r="G19" s="78" t="s">
        <v>131</v>
      </c>
      <c r="H19" s="81" t="s">
        <v>19</v>
      </c>
      <c r="I19" s="84">
        <v>44676</v>
      </c>
      <c r="J19" s="83">
        <v>44920</v>
      </c>
    </row>
    <row r="20" ht="15.75" customHeight="1">
      <c r="A20" s="75">
        <v>96</v>
      </c>
      <c r="B20" s="76" t="s">
        <v>27</v>
      </c>
      <c r="C20" s="77" t="s">
        <v>28</v>
      </c>
      <c r="D20" s="78" t="s">
        <v>12</v>
      </c>
      <c r="E20" s="77" t="s">
        <v>29</v>
      </c>
      <c r="F20" s="77" t="s">
        <v>31</v>
      </c>
      <c r="G20" s="78" t="s">
        <v>131</v>
      </c>
      <c r="H20" s="81" t="s">
        <v>19</v>
      </c>
      <c r="I20" s="82">
        <v>44409</v>
      </c>
      <c r="J20" s="83">
        <v>45000</v>
      </c>
    </row>
    <row r="21" ht="15.75" customHeight="1">
      <c r="A21" s="75">
        <v>97</v>
      </c>
      <c r="B21" s="76" t="s">
        <v>27</v>
      </c>
      <c r="C21" s="77" t="s">
        <v>28</v>
      </c>
      <c r="D21" s="78" t="s">
        <v>12</v>
      </c>
      <c r="E21" s="77" t="s">
        <v>29</v>
      </c>
      <c r="F21" s="77" t="s">
        <v>32</v>
      </c>
      <c r="G21" s="78" t="s">
        <v>131</v>
      </c>
      <c r="H21" s="81" t="s">
        <v>19</v>
      </c>
      <c r="I21" s="82">
        <v>44409</v>
      </c>
      <c r="J21" s="83">
        <v>44985</v>
      </c>
    </row>
    <row r="22" ht="15.75" customHeight="1">
      <c r="A22" s="75">
        <v>107</v>
      </c>
      <c r="B22" s="76" t="s">
        <v>158</v>
      </c>
      <c r="C22" s="77" t="s">
        <v>159</v>
      </c>
      <c r="D22" s="78" t="s">
        <v>154</v>
      </c>
      <c r="E22" s="77" t="s">
        <v>160</v>
      </c>
      <c r="F22" s="77" t="s">
        <v>161</v>
      </c>
      <c r="G22" s="78" t="s">
        <v>131</v>
      </c>
      <c r="H22" s="81" t="s">
        <v>25</v>
      </c>
      <c r="I22" s="82">
        <v>44407</v>
      </c>
      <c r="J22" s="83">
        <v>44795</v>
      </c>
    </row>
    <row r="23" ht="15.75" customHeight="1">
      <c r="A23" s="75">
        <v>108</v>
      </c>
      <c r="B23" s="85" t="s">
        <v>162</v>
      </c>
      <c r="C23" s="77" t="s">
        <v>78</v>
      </c>
      <c r="D23" s="78" t="s">
        <v>52</v>
      </c>
      <c r="E23" s="77" t="s">
        <v>79</v>
      </c>
      <c r="F23" s="77" t="s">
        <v>163</v>
      </c>
      <c r="G23" s="80" t="s">
        <v>134</v>
      </c>
      <c r="H23" s="86" t="s">
        <v>19</v>
      </c>
      <c r="I23" s="87">
        <v>44347</v>
      </c>
      <c r="J23" s="83">
        <v>44663</v>
      </c>
    </row>
    <row r="24" ht="15.75" customHeight="1">
      <c r="A24" s="75">
        <v>115</v>
      </c>
      <c r="B24" s="76" t="s">
        <v>164</v>
      </c>
      <c r="C24" s="77" t="s">
        <v>17</v>
      </c>
      <c r="D24" s="76" t="s">
        <v>12</v>
      </c>
      <c r="E24" s="77" t="s">
        <v>13</v>
      </c>
      <c r="F24" s="77" t="s">
        <v>165</v>
      </c>
      <c r="G24" s="78" t="s">
        <v>131</v>
      </c>
      <c r="H24" s="81" t="s">
        <v>19</v>
      </c>
      <c r="I24" s="84">
        <v>44287</v>
      </c>
      <c r="J24" s="83">
        <v>44864</v>
      </c>
    </row>
    <row r="25" ht="15.75" customHeight="1">
      <c r="A25" s="75">
        <v>116</v>
      </c>
      <c r="B25" s="76" t="s">
        <v>164</v>
      </c>
      <c r="C25" s="77" t="s">
        <v>17</v>
      </c>
      <c r="D25" s="76" t="s">
        <v>12</v>
      </c>
      <c r="E25" s="77" t="s">
        <v>13</v>
      </c>
      <c r="F25" s="77" t="s">
        <v>166</v>
      </c>
      <c r="G25" s="78" t="s">
        <v>131</v>
      </c>
      <c r="H25" s="81" t="s">
        <v>19</v>
      </c>
      <c r="I25" s="84">
        <v>44287</v>
      </c>
      <c r="J25" s="83">
        <v>44921</v>
      </c>
    </row>
    <row r="26" ht="15.75" customHeight="1">
      <c r="A26" s="75">
        <v>173</v>
      </c>
      <c r="B26" s="76" t="s">
        <v>39</v>
      </c>
      <c r="C26" s="77" t="s">
        <v>17</v>
      </c>
      <c r="D26" s="78" t="s">
        <v>12</v>
      </c>
      <c r="E26" s="77" t="s">
        <v>40</v>
      </c>
      <c r="F26" s="77" t="s">
        <v>167</v>
      </c>
      <c r="G26" s="78" t="s">
        <v>131</v>
      </c>
      <c r="H26" s="81" t="s">
        <v>42</v>
      </c>
      <c r="I26" s="82">
        <v>44378</v>
      </c>
      <c r="J26" s="83">
        <v>44864</v>
      </c>
    </row>
    <row r="27" ht="15.75" customHeight="1">
      <c r="A27" s="75">
        <v>174</v>
      </c>
      <c r="B27" s="76" t="s">
        <v>39</v>
      </c>
      <c r="C27" s="77" t="s">
        <v>17</v>
      </c>
      <c r="D27" s="78" t="s">
        <v>12</v>
      </c>
      <c r="E27" s="77" t="s">
        <v>40</v>
      </c>
      <c r="F27" s="77" t="s">
        <v>168</v>
      </c>
      <c r="G27" s="78" t="s">
        <v>131</v>
      </c>
      <c r="H27" s="81" t="s">
        <v>42</v>
      </c>
      <c r="I27" s="82">
        <v>44317</v>
      </c>
      <c r="J27" s="83">
        <v>44864</v>
      </c>
    </row>
    <row r="28" ht="15.75" customHeight="1">
      <c r="A28" s="75">
        <v>259</v>
      </c>
      <c r="B28" s="76" t="s">
        <v>50</v>
      </c>
      <c r="C28" s="77" t="s">
        <v>51</v>
      </c>
      <c r="D28" s="78" t="s">
        <v>52</v>
      </c>
      <c r="E28" s="77" t="s">
        <v>53</v>
      </c>
      <c r="F28" s="77" t="s">
        <v>169</v>
      </c>
      <c r="G28" s="78" t="s">
        <v>131</v>
      </c>
      <c r="H28" s="81" t="s">
        <v>42</v>
      </c>
      <c r="I28" s="84">
        <v>44377</v>
      </c>
      <c r="J28" s="83">
        <v>44848</v>
      </c>
    </row>
    <row r="29" ht="15.75" customHeight="1">
      <c r="A29" s="75">
        <v>260</v>
      </c>
      <c r="B29" s="76" t="s">
        <v>50</v>
      </c>
      <c r="C29" s="77" t="s">
        <v>51</v>
      </c>
      <c r="D29" s="78" t="s">
        <v>52</v>
      </c>
      <c r="E29" s="77" t="s">
        <v>53</v>
      </c>
      <c r="F29" s="77" t="s">
        <v>170</v>
      </c>
      <c r="G29" s="78" t="s">
        <v>131</v>
      </c>
      <c r="H29" s="81" t="s">
        <v>42</v>
      </c>
      <c r="I29" s="84">
        <v>44409</v>
      </c>
      <c r="J29" s="83">
        <v>44895</v>
      </c>
    </row>
    <row r="30" ht="15.75" customHeight="1">
      <c r="A30" s="75">
        <v>262</v>
      </c>
      <c r="B30" s="76" t="s">
        <v>50</v>
      </c>
      <c r="C30" s="77" t="s">
        <v>51</v>
      </c>
      <c r="D30" s="78" t="s">
        <v>52</v>
      </c>
      <c r="E30" s="77" t="s">
        <v>53</v>
      </c>
      <c r="F30" s="77" t="s">
        <v>171</v>
      </c>
      <c r="G30" s="78" t="s">
        <v>131</v>
      </c>
      <c r="H30" s="81" t="s">
        <v>42</v>
      </c>
      <c r="I30" s="82">
        <v>44470</v>
      </c>
      <c r="J30" s="83">
        <v>44910</v>
      </c>
    </row>
    <row r="31" ht="15.75" customHeight="1">
      <c r="A31" s="75">
        <v>381</v>
      </c>
      <c r="B31" s="76" t="s">
        <v>70</v>
      </c>
      <c r="C31" s="77" t="s">
        <v>71</v>
      </c>
      <c r="D31" s="78" t="s">
        <v>52</v>
      </c>
      <c r="E31" s="77"/>
      <c r="F31" s="77" t="s">
        <v>172</v>
      </c>
      <c r="G31" s="78" t="s">
        <v>131</v>
      </c>
      <c r="H31" s="81" t="s">
        <v>173</v>
      </c>
      <c r="I31" s="84">
        <v>44377</v>
      </c>
      <c r="J31" s="83">
        <v>44748</v>
      </c>
    </row>
    <row r="32" ht="15.75" customHeight="1">
      <c r="A32" s="75">
        <v>384</v>
      </c>
      <c r="B32" s="76" t="s">
        <v>70</v>
      </c>
      <c r="C32" s="77" t="s">
        <v>71</v>
      </c>
      <c r="D32" s="78" t="s">
        <v>52</v>
      </c>
      <c r="E32" s="88"/>
      <c r="F32" s="77" t="s">
        <v>72</v>
      </c>
      <c r="G32" s="78" t="s">
        <v>131</v>
      </c>
      <c r="H32" s="81" t="s">
        <v>19</v>
      </c>
      <c r="I32" s="82">
        <v>44713</v>
      </c>
      <c r="J32" s="83">
        <v>44985</v>
      </c>
    </row>
    <row r="33" ht="15.75" customHeight="1">
      <c r="A33" s="75">
        <v>385</v>
      </c>
      <c r="B33" s="76" t="s">
        <v>70</v>
      </c>
      <c r="C33" s="77" t="s">
        <v>71</v>
      </c>
      <c r="D33" s="78" t="s">
        <v>52</v>
      </c>
      <c r="E33" s="88"/>
      <c r="F33" s="77" t="s">
        <v>74</v>
      </c>
      <c r="G33" s="78" t="s">
        <v>131</v>
      </c>
      <c r="H33" s="81" t="s">
        <v>19</v>
      </c>
      <c r="I33" s="82">
        <v>44713</v>
      </c>
      <c r="J33" s="83">
        <v>44985</v>
      </c>
    </row>
    <row r="34" ht="15.75" customHeight="1">
      <c r="A34" s="75">
        <v>396</v>
      </c>
      <c r="B34" s="76" t="s">
        <v>75</v>
      </c>
      <c r="C34" s="77" t="s">
        <v>51</v>
      </c>
      <c r="D34" s="78" t="s">
        <v>52</v>
      </c>
      <c r="E34" s="88" t="s">
        <v>55</v>
      </c>
      <c r="F34" s="77" t="s">
        <v>76</v>
      </c>
      <c r="G34" s="78" t="s">
        <v>131</v>
      </c>
      <c r="H34" s="81" t="s">
        <v>19</v>
      </c>
      <c r="I34" s="82">
        <v>44621</v>
      </c>
      <c r="J34" s="83">
        <v>44956</v>
      </c>
    </row>
    <row r="35" ht="15.75" customHeight="1">
      <c r="A35" s="75">
        <v>419</v>
      </c>
      <c r="B35" s="76" t="s">
        <v>174</v>
      </c>
      <c r="C35" s="77" t="s">
        <v>51</v>
      </c>
      <c r="D35" s="78" t="s">
        <v>52</v>
      </c>
      <c r="E35" s="77" t="s">
        <v>53</v>
      </c>
      <c r="F35" s="77" t="s">
        <v>175</v>
      </c>
      <c r="G35" s="78" t="s">
        <v>131</v>
      </c>
      <c r="H35" s="81" t="s">
        <v>42</v>
      </c>
      <c r="I35" s="82">
        <v>44407</v>
      </c>
      <c r="J35" s="83">
        <v>44921</v>
      </c>
    </row>
    <row r="36" ht="15.75" customHeight="1">
      <c r="A36" s="75">
        <v>420</v>
      </c>
      <c r="B36" s="76" t="s">
        <v>174</v>
      </c>
      <c r="C36" s="77" t="s">
        <v>51</v>
      </c>
      <c r="D36" s="78" t="s">
        <v>52</v>
      </c>
      <c r="E36" s="77" t="s">
        <v>53</v>
      </c>
      <c r="F36" s="77" t="s">
        <v>176</v>
      </c>
      <c r="G36" s="78" t="s">
        <v>131</v>
      </c>
      <c r="H36" s="81" t="s">
        <v>42</v>
      </c>
      <c r="I36" s="82">
        <v>44407</v>
      </c>
      <c r="J36" s="83">
        <v>44921</v>
      </c>
    </row>
    <row r="37" ht="15.75" customHeight="1">
      <c r="A37" s="75">
        <v>422</v>
      </c>
      <c r="B37" s="76" t="s">
        <v>174</v>
      </c>
      <c r="C37" s="77" t="s">
        <v>51</v>
      </c>
      <c r="D37" s="78" t="s">
        <v>52</v>
      </c>
      <c r="E37" s="77" t="s">
        <v>53</v>
      </c>
      <c r="F37" s="77" t="s">
        <v>177</v>
      </c>
      <c r="G37" s="78" t="s">
        <v>131</v>
      </c>
      <c r="H37" s="81" t="s">
        <v>42</v>
      </c>
      <c r="I37" s="82">
        <v>44562</v>
      </c>
      <c r="J37" s="83">
        <v>44865</v>
      </c>
    </row>
    <row r="38" ht="15.75" customHeight="1">
      <c r="A38" s="75">
        <v>423</v>
      </c>
      <c r="B38" s="76" t="s">
        <v>174</v>
      </c>
      <c r="C38" s="77" t="s">
        <v>51</v>
      </c>
      <c r="D38" s="78" t="s">
        <v>52</v>
      </c>
      <c r="E38" s="77" t="s">
        <v>53</v>
      </c>
      <c r="F38" s="77" t="s">
        <v>178</v>
      </c>
      <c r="G38" s="78" t="s">
        <v>131</v>
      </c>
      <c r="H38" s="81" t="s">
        <v>42</v>
      </c>
      <c r="I38" s="82">
        <v>44562</v>
      </c>
      <c r="J38" s="83">
        <v>44865</v>
      </c>
    </row>
    <row r="39" ht="15.75" customHeight="1">
      <c r="A39" s="75">
        <v>458</v>
      </c>
      <c r="B39" s="76" t="s">
        <v>77</v>
      </c>
      <c r="C39" s="77" t="s">
        <v>78</v>
      </c>
      <c r="D39" s="78" t="s">
        <v>52</v>
      </c>
      <c r="E39" s="77" t="s">
        <v>79</v>
      </c>
      <c r="F39" s="77" t="s">
        <v>179</v>
      </c>
      <c r="G39" s="78" t="s">
        <v>131</v>
      </c>
      <c r="H39" s="81" t="s">
        <v>64</v>
      </c>
      <c r="I39" s="82">
        <v>44378</v>
      </c>
      <c r="J39" s="83">
        <v>44887</v>
      </c>
    </row>
    <row r="40" ht="15.75" customHeight="1">
      <c r="A40" s="75">
        <v>567</v>
      </c>
      <c r="B40" s="76" t="s">
        <v>180</v>
      </c>
      <c r="C40" s="77" t="s">
        <v>51</v>
      </c>
      <c r="D40" s="78" t="s">
        <v>52</v>
      </c>
      <c r="E40" s="77" t="s">
        <v>53</v>
      </c>
      <c r="F40" s="77" t="s">
        <v>181</v>
      </c>
      <c r="G40" s="78" t="s">
        <v>131</v>
      </c>
      <c r="H40" s="81" t="s">
        <v>42</v>
      </c>
      <c r="I40" s="82">
        <v>44409</v>
      </c>
      <c r="J40" s="83">
        <v>44848</v>
      </c>
    </row>
    <row r="41" ht="15.75" customHeight="1">
      <c r="A41" s="75">
        <v>568</v>
      </c>
      <c r="B41" s="76" t="s">
        <v>180</v>
      </c>
      <c r="C41" s="77" t="s">
        <v>51</v>
      </c>
      <c r="D41" s="78" t="s">
        <v>52</v>
      </c>
      <c r="E41" s="77" t="s">
        <v>53</v>
      </c>
      <c r="F41" s="77" t="s">
        <v>182</v>
      </c>
      <c r="G41" s="78" t="s">
        <v>131</v>
      </c>
      <c r="H41" s="81" t="s">
        <v>42</v>
      </c>
      <c r="I41" s="82">
        <v>44531</v>
      </c>
      <c r="J41" s="83">
        <v>44895</v>
      </c>
    </row>
    <row r="42" ht="15.75" customHeight="1">
      <c r="A42" s="75">
        <v>667</v>
      </c>
      <c r="B42" s="76" t="s">
        <v>183</v>
      </c>
      <c r="C42" s="77" t="s">
        <v>184</v>
      </c>
      <c r="D42" s="78" t="s">
        <v>120</v>
      </c>
      <c r="E42" s="88" t="s">
        <v>105</v>
      </c>
      <c r="F42" s="77" t="s">
        <v>185</v>
      </c>
      <c r="G42" s="78" t="s">
        <v>131</v>
      </c>
      <c r="H42" s="81" t="s">
        <v>136</v>
      </c>
      <c r="I42" s="82">
        <v>44408</v>
      </c>
      <c r="J42" s="83">
        <v>44804</v>
      </c>
    </row>
    <row r="43" ht="15.75" customHeight="1">
      <c r="A43" s="75">
        <v>721</v>
      </c>
      <c r="B43" s="76" t="s">
        <v>186</v>
      </c>
      <c r="C43" s="77" t="s">
        <v>187</v>
      </c>
      <c r="D43" s="78" t="s">
        <v>149</v>
      </c>
      <c r="E43" s="88" t="s">
        <v>105</v>
      </c>
      <c r="F43" s="77" t="s">
        <v>188</v>
      </c>
      <c r="G43" s="78" t="s">
        <v>131</v>
      </c>
      <c r="H43" s="81" t="s">
        <v>189</v>
      </c>
      <c r="I43" s="82">
        <v>44440</v>
      </c>
      <c r="J43" s="83">
        <v>44895</v>
      </c>
    </row>
    <row r="44" ht="15.75" customHeight="1">
      <c r="A44" s="75">
        <v>749</v>
      </c>
      <c r="B44" s="76" t="s">
        <v>190</v>
      </c>
      <c r="C44" s="77" t="s">
        <v>191</v>
      </c>
      <c r="D44" s="78" t="s">
        <v>12</v>
      </c>
      <c r="E44" s="77" t="s">
        <v>46</v>
      </c>
      <c r="F44" s="77" t="s">
        <v>192</v>
      </c>
      <c r="G44" s="78" t="s">
        <v>131</v>
      </c>
      <c r="H44" s="81" t="s">
        <v>25</v>
      </c>
      <c r="I44" s="82">
        <v>44460</v>
      </c>
      <c r="J44" s="83">
        <v>44915</v>
      </c>
    </row>
    <row r="45" ht="15.75" customHeight="1">
      <c r="A45" s="75">
        <v>777</v>
      </c>
      <c r="B45" s="76" t="s">
        <v>21</v>
      </c>
      <c r="C45" s="77" t="s">
        <v>78</v>
      </c>
      <c r="D45" s="78" t="s">
        <v>52</v>
      </c>
      <c r="E45" s="88" t="s">
        <v>55</v>
      </c>
      <c r="F45" s="77" t="s">
        <v>193</v>
      </c>
      <c r="G45" s="78" t="s">
        <v>131</v>
      </c>
      <c r="H45" s="81" t="s">
        <v>19</v>
      </c>
      <c r="I45" s="82">
        <v>44474</v>
      </c>
      <c r="J45" s="83">
        <v>44775</v>
      </c>
    </row>
    <row r="46" ht="15.75" customHeight="1">
      <c r="A46" s="75">
        <v>778</v>
      </c>
      <c r="B46" s="76" t="s">
        <v>21</v>
      </c>
      <c r="C46" s="77" t="s">
        <v>142</v>
      </c>
      <c r="D46" s="78" t="s">
        <v>52</v>
      </c>
      <c r="E46" s="88" t="s">
        <v>55</v>
      </c>
      <c r="F46" s="77" t="s">
        <v>194</v>
      </c>
      <c r="G46" s="78" t="s">
        <v>131</v>
      </c>
      <c r="H46" s="81" t="s">
        <v>19</v>
      </c>
      <c r="I46" s="82">
        <v>44490</v>
      </c>
      <c r="J46" s="83">
        <v>44915</v>
      </c>
    </row>
    <row r="47" ht="15.75" customHeight="1">
      <c r="A47" s="75">
        <v>780</v>
      </c>
      <c r="B47" s="76" t="s">
        <v>108</v>
      </c>
      <c r="C47" s="77" t="s">
        <v>78</v>
      </c>
      <c r="D47" s="78" t="s">
        <v>52</v>
      </c>
      <c r="E47" s="77"/>
      <c r="F47" s="77" t="s">
        <v>195</v>
      </c>
      <c r="G47" s="78" t="s">
        <v>131</v>
      </c>
      <c r="H47" s="81" t="s">
        <v>136</v>
      </c>
      <c r="I47" s="82">
        <v>44532</v>
      </c>
      <c r="J47" s="83">
        <v>44896</v>
      </c>
    </row>
    <row r="48" ht="15.75" customHeight="1">
      <c r="A48" s="75">
        <v>786</v>
      </c>
      <c r="B48" s="76" t="s">
        <v>196</v>
      </c>
      <c r="C48" s="77" t="s">
        <v>197</v>
      </c>
      <c r="D48" s="78" t="s">
        <v>149</v>
      </c>
      <c r="E48" s="77" t="s">
        <v>110</v>
      </c>
      <c r="F48" s="77" t="s">
        <v>198</v>
      </c>
      <c r="G48" s="78" t="s">
        <v>131</v>
      </c>
      <c r="H48" s="81" t="s">
        <v>19</v>
      </c>
      <c r="I48" s="82">
        <v>44621</v>
      </c>
      <c r="J48" s="83">
        <v>44910</v>
      </c>
    </row>
    <row r="49" ht="15.75" customHeight="1">
      <c r="A49" s="75"/>
      <c r="B49" s="76"/>
      <c r="C49" s="77"/>
      <c r="D49" s="89"/>
      <c r="E49" s="77"/>
      <c r="F49" s="77"/>
      <c r="G49" s="78"/>
      <c r="H49" s="81"/>
      <c r="I49" s="82"/>
      <c r="J49" s="83"/>
    </row>
    <row r="50" ht="15.75" customHeight="1">
      <c r="A50" s="75"/>
      <c r="B50" s="76"/>
      <c r="C50" s="77"/>
      <c r="D50" s="89"/>
      <c r="E50" s="77"/>
      <c r="F50" s="77"/>
      <c r="G50" s="78"/>
      <c r="H50" s="81"/>
      <c r="I50" s="82"/>
      <c r="J50" s="83"/>
    </row>
    <row r="51" ht="15.75" customHeight="1">
      <c r="A51" s="75"/>
      <c r="B51" s="78"/>
      <c r="C51" s="77"/>
      <c r="D51" s="78"/>
      <c r="E51" s="77"/>
      <c r="F51" s="77"/>
      <c r="G51" s="78"/>
      <c r="H51" s="81"/>
      <c r="I51" s="82"/>
      <c r="J51" s="78"/>
    </row>
    <row r="52" ht="15.75" customHeight="1">
      <c r="A52" s="90"/>
      <c r="B52" s="46"/>
      <c r="C52" s="46"/>
      <c r="D52" s="46"/>
      <c r="E52" s="46"/>
      <c r="F52" s="46"/>
      <c r="G52" s="91"/>
      <c r="H52" s="91"/>
      <c r="I52" s="46"/>
      <c r="J52" s="46"/>
    </row>
    <row r="53" ht="15.75" customHeight="1">
      <c r="A53" s="90"/>
      <c r="B53" s="46"/>
      <c r="C53" s="46"/>
      <c r="D53" s="46"/>
      <c r="E53" s="46"/>
      <c r="F53" s="46"/>
      <c r="G53" s="91"/>
      <c r="H53" s="91"/>
      <c r="I53" s="46"/>
      <c r="J53" s="92"/>
    </row>
    <row r="54" ht="15.75" customHeight="1">
      <c r="A54" s="90"/>
      <c r="B54" s="46"/>
      <c r="C54" s="46"/>
      <c r="D54" s="46"/>
      <c r="E54" s="46"/>
      <c r="F54" s="46"/>
      <c r="G54" s="91"/>
      <c r="H54" s="91"/>
      <c r="I54" s="46"/>
      <c r="J54" s="92"/>
    </row>
    <row r="55" ht="15.75" customHeight="1">
      <c r="A55" s="90"/>
      <c r="B55" s="46"/>
      <c r="C55" s="46"/>
      <c r="D55" s="46"/>
      <c r="E55" s="46"/>
      <c r="F55" s="46"/>
      <c r="G55" s="91"/>
      <c r="H55" s="91"/>
      <c r="I55" s="46"/>
      <c r="J55" s="46"/>
    </row>
    <row r="56" ht="15.75" customHeight="1">
      <c r="A56" s="90"/>
      <c r="B56" s="46"/>
      <c r="C56" s="46"/>
      <c r="D56" s="46"/>
      <c r="E56" s="46"/>
      <c r="F56" s="46"/>
      <c r="G56" s="91"/>
      <c r="H56" s="91"/>
      <c r="I56" s="46"/>
      <c r="J56" s="46"/>
    </row>
    <row r="57" ht="15.75" customHeight="1">
      <c r="A57" s="90"/>
      <c r="B57" s="46"/>
      <c r="C57" s="46"/>
      <c r="D57" s="46"/>
      <c r="E57" s="46"/>
      <c r="F57" s="46"/>
      <c r="G57" s="91"/>
      <c r="H57" s="91"/>
      <c r="I57" s="46"/>
      <c r="J57" s="46"/>
    </row>
    <row r="58" ht="15.75" customHeight="1">
      <c r="A58" s="90"/>
      <c r="B58" s="46"/>
      <c r="C58" s="46"/>
      <c r="D58" s="46"/>
      <c r="E58" s="46"/>
      <c r="F58" s="46"/>
      <c r="G58" s="91"/>
      <c r="H58" s="91"/>
      <c r="I58" s="46"/>
      <c r="J58" s="46"/>
    </row>
    <row r="59" ht="15.75" customHeight="1">
      <c r="A59" s="90"/>
      <c r="B59" s="46"/>
      <c r="C59" s="46"/>
      <c r="D59" s="46"/>
      <c r="E59" s="46"/>
      <c r="F59" s="46"/>
      <c r="G59" s="91"/>
      <c r="H59" s="91"/>
      <c r="I59" s="46"/>
      <c r="J59" s="46"/>
    </row>
    <row r="60" ht="15.75" customHeight="1">
      <c r="A60" s="90"/>
      <c r="B60" s="46"/>
      <c r="C60" s="46"/>
      <c r="D60" s="46"/>
      <c r="E60" s="46"/>
      <c r="F60" s="46"/>
      <c r="G60" s="91"/>
      <c r="H60" s="91"/>
      <c r="I60" s="46"/>
      <c r="J60" s="46"/>
    </row>
    <row r="61" ht="15.75" customHeight="1">
      <c r="A61" s="90"/>
      <c r="B61" s="46"/>
      <c r="C61" s="46"/>
      <c r="D61" s="46"/>
      <c r="E61" s="46"/>
      <c r="F61" s="46"/>
      <c r="G61" s="91"/>
      <c r="H61" s="91"/>
      <c r="I61" s="46"/>
      <c r="J61" s="46"/>
    </row>
    <row r="62" ht="15.75" customHeight="1">
      <c r="A62" s="90"/>
      <c r="B62" s="46"/>
      <c r="C62" s="46"/>
      <c r="D62" s="46"/>
      <c r="E62" s="46"/>
      <c r="F62" s="46"/>
      <c r="G62" s="91"/>
      <c r="H62" s="91"/>
      <c r="I62" s="46"/>
      <c r="J62" s="46"/>
    </row>
    <row r="63" ht="15.75" customHeight="1">
      <c r="A63" s="90"/>
      <c r="B63" s="46"/>
      <c r="C63" s="46"/>
      <c r="D63" s="46"/>
      <c r="E63" s="46"/>
      <c r="F63" s="46"/>
      <c r="G63" s="91"/>
      <c r="H63" s="91"/>
      <c r="I63" s="46"/>
      <c r="J63" s="46"/>
    </row>
    <row r="64" ht="15.75" customHeight="1">
      <c r="A64" s="90"/>
      <c r="B64" s="46"/>
      <c r="C64" s="46"/>
      <c r="D64" s="46"/>
      <c r="E64" s="46"/>
      <c r="F64" s="46"/>
      <c r="G64" s="91"/>
      <c r="H64" s="91"/>
      <c r="I64" s="46"/>
      <c r="J64" s="46"/>
    </row>
    <row r="65" ht="15.75" customHeight="1">
      <c r="A65" s="90"/>
      <c r="B65" s="46"/>
      <c r="C65" s="46"/>
      <c r="D65" s="46"/>
      <c r="E65" s="46"/>
      <c r="F65" s="46"/>
      <c r="G65" s="91"/>
      <c r="H65" s="91"/>
      <c r="I65" s="46"/>
      <c r="J65" s="46"/>
    </row>
    <row r="66" ht="15.75" customHeight="1">
      <c r="A66" s="90"/>
      <c r="B66" s="46"/>
      <c r="C66" s="46"/>
      <c r="D66" s="46"/>
      <c r="E66" s="46"/>
      <c r="F66" s="46"/>
      <c r="G66" s="91"/>
      <c r="H66" s="91"/>
      <c r="I66" s="46"/>
      <c r="J66" s="46"/>
    </row>
    <row r="67" ht="15.75" customHeight="1">
      <c r="A67" s="90"/>
      <c r="B67" s="46"/>
      <c r="C67" s="46"/>
      <c r="D67" s="46"/>
      <c r="E67" s="46"/>
      <c r="F67" s="46"/>
      <c r="G67" s="91"/>
      <c r="H67" s="91"/>
      <c r="I67" s="46"/>
      <c r="J67" s="46"/>
    </row>
    <row r="68" ht="15.75" customHeight="1">
      <c r="A68" s="90"/>
      <c r="B68" s="46"/>
      <c r="C68" s="46"/>
      <c r="D68" s="46"/>
      <c r="E68" s="46"/>
      <c r="F68" s="46"/>
      <c r="G68" s="91"/>
      <c r="H68" s="91"/>
      <c r="I68" s="46"/>
      <c r="J68" s="46"/>
    </row>
    <row r="69" ht="15.75" customHeight="1">
      <c r="A69" s="90"/>
      <c r="B69" s="46"/>
      <c r="C69" s="46"/>
      <c r="D69" s="46"/>
      <c r="E69" s="46"/>
      <c r="F69" s="46"/>
      <c r="G69" s="91"/>
      <c r="H69" s="91"/>
      <c r="I69" s="46"/>
      <c r="J69" s="46"/>
    </row>
    <row r="70" ht="15.75" customHeight="1">
      <c r="A70" s="90"/>
      <c r="B70" s="46"/>
      <c r="C70" s="46"/>
      <c r="D70" s="46"/>
      <c r="E70" s="46"/>
      <c r="F70" s="46"/>
      <c r="G70" s="91"/>
      <c r="H70" s="91"/>
      <c r="I70" s="46"/>
      <c r="J70" s="46"/>
    </row>
    <row r="71" ht="15.75" customHeight="1">
      <c r="A71" s="90"/>
      <c r="B71" s="46"/>
      <c r="C71" s="46"/>
      <c r="D71" s="46"/>
      <c r="E71" s="46"/>
      <c r="F71" s="46"/>
      <c r="G71" s="91"/>
      <c r="H71" s="91"/>
      <c r="I71" s="46"/>
      <c r="J71" s="46"/>
    </row>
    <row r="72" ht="15.75" customHeight="1">
      <c r="A72" s="90"/>
      <c r="B72" s="46"/>
      <c r="C72" s="46"/>
      <c r="D72" s="46"/>
      <c r="E72" s="46"/>
      <c r="F72" s="46"/>
      <c r="G72" s="91"/>
      <c r="H72" s="91"/>
      <c r="I72" s="46"/>
      <c r="J72" s="46"/>
    </row>
    <row r="73" ht="15.75" customHeight="1">
      <c r="A73" s="90"/>
      <c r="B73" s="46"/>
      <c r="C73" s="46"/>
      <c r="D73" s="46"/>
      <c r="E73" s="46"/>
      <c r="F73" s="46"/>
      <c r="G73" s="91"/>
      <c r="H73" s="91"/>
      <c r="I73" s="46"/>
      <c r="J73" s="46"/>
    </row>
    <row r="74" ht="15.75" customHeight="1">
      <c r="A74" s="90"/>
      <c r="B74" s="46"/>
      <c r="C74" s="46"/>
      <c r="D74" s="46"/>
      <c r="E74" s="46"/>
      <c r="F74" s="46"/>
      <c r="G74" s="91"/>
      <c r="H74" s="91"/>
      <c r="I74" s="46"/>
      <c r="J74" s="46"/>
    </row>
    <row r="75" ht="15.75" customHeight="1">
      <c r="A75" s="90"/>
      <c r="B75" s="46"/>
      <c r="C75" s="46"/>
      <c r="D75" s="46"/>
      <c r="E75" s="46"/>
      <c r="F75" s="46"/>
      <c r="G75" s="91"/>
      <c r="H75" s="91"/>
      <c r="I75" s="46"/>
      <c r="J75" s="46"/>
    </row>
    <row r="76" ht="15.75" customHeight="1">
      <c r="A76" s="90"/>
      <c r="B76" s="46"/>
      <c r="C76" s="46"/>
      <c r="D76" s="46"/>
      <c r="E76" s="46"/>
      <c r="F76" s="46"/>
      <c r="G76" s="91"/>
      <c r="H76" s="91"/>
      <c r="I76" s="46"/>
      <c r="J76" s="46"/>
    </row>
    <row r="77" ht="15.75" customHeight="1">
      <c r="A77" s="90"/>
      <c r="B77" s="46"/>
      <c r="C77" s="46"/>
      <c r="D77" s="46"/>
      <c r="E77" s="46"/>
      <c r="F77" s="46"/>
      <c r="G77" s="91"/>
      <c r="H77" s="91"/>
      <c r="I77" s="46"/>
      <c r="J77" s="46"/>
    </row>
    <row r="78" ht="15.75" customHeight="1">
      <c r="A78" s="90"/>
      <c r="B78" s="46"/>
      <c r="C78" s="46"/>
      <c r="D78" s="46"/>
      <c r="E78" s="46"/>
      <c r="F78" s="46"/>
      <c r="G78" s="91"/>
      <c r="H78" s="91"/>
      <c r="I78" s="46"/>
      <c r="J78" s="46"/>
    </row>
    <row r="79" ht="15.75" customHeight="1">
      <c r="A79" s="90"/>
      <c r="B79" s="46"/>
      <c r="C79" s="46"/>
      <c r="D79" s="46"/>
      <c r="E79" s="46"/>
      <c r="F79" s="46"/>
      <c r="G79" s="91"/>
      <c r="H79" s="91"/>
      <c r="I79" s="46"/>
      <c r="J79" s="46"/>
    </row>
    <row r="80" ht="15.75" customHeight="1">
      <c r="A80" s="90"/>
      <c r="B80" s="46"/>
      <c r="C80" s="46"/>
      <c r="D80" s="46"/>
      <c r="E80" s="46"/>
      <c r="F80" s="46"/>
      <c r="G80" s="91"/>
      <c r="H80" s="91"/>
      <c r="I80" s="46"/>
      <c r="J80" s="46"/>
    </row>
    <row r="81" ht="15.75" customHeight="1">
      <c r="A81" s="90"/>
      <c r="B81" s="46"/>
      <c r="C81" s="46"/>
      <c r="D81" s="46"/>
      <c r="E81" s="46"/>
      <c r="F81" s="46"/>
      <c r="G81" s="91"/>
      <c r="H81" s="91"/>
      <c r="I81" s="46"/>
      <c r="J81" s="46"/>
    </row>
    <row r="82" ht="15.75" customHeight="1">
      <c r="A82" s="90"/>
      <c r="B82" s="46"/>
      <c r="C82" s="46"/>
      <c r="D82" s="46"/>
      <c r="E82" s="46"/>
      <c r="F82" s="46"/>
      <c r="G82" s="91"/>
      <c r="H82" s="91"/>
      <c r="I82" s="46"/>
      <c r="J82" s="46"/>
    </row>
    <row r="83" ht="15.75" customHeight="1">
      <c r="A83" s="90"/>
      <c r="B83" s="46"/>
      <c r="C83" s="46"/>
      <c r="D83" s="46"/>
      <c r="E83" s="46"/>
      <c r="F83" s="46"/>
      <c r="G83" s="91"/>
      <c r="H83" s="91"/>
      <c r="I83" s="46"/>
      <c r="J83" s="46"/>
    </row>
    <row r="84" ht="15.75" customHeight="1">
      <c r="A84" s="90"/>
      <c r="B84" s="46"/>
      <c r="C84" s="46"/>
      <c r="D84" s="46"/>
      <c r="E84" s="46"/>
      <c r="F84" s="46"/>
      <c r="G84" s="91"/>
      <c r="H84" s="91"/>
      <c r="I84" s="46"/>
      <c r="J84" s="46"/>
    </row>
    <row r="85" ht="15.75" customHeight="1">
      <c r="A85" s="90"/>
      <c r="B85" s="46"/>
      <c r="C85" s="46"/>
      <c r="D85" s="46"/>
      <c r="E85" s="46"/>
      <c r="F85" s="46"/>
      <c r="G85" s="91"/>
      <c r="H85" s="91"/>
      <c r="I85" s="46"/>
      <c r="J85" s="46"/>
    </row>
    <row r="86" ht="15.75" customHeight="1">
      <c r="A86" s="90"/>
      <c r="B86" s="46"/>
      <c r="C86" s="46"/>
      <c r="D86" s="46"/>
      <c r="E86" s="46"/>
      <c r="F86" s="46"/>
      <c r="G86" s="91"/>
      <c r="H86" s="91"/>
      <c r="I86" s="46"/>
      <c r="J86" s="46"/>
    </row>
    <row r="87" ht="15.75" customHeight="1">
      <c r="A87" s="90"/>
      <c r="B87" s="46"/>
      <c r="C87" s="46"/>
      <c r="D87" s="46"/>
      <c r="E87" s="46"/>
      <c r="F87" s="46"/>
      <c r="G87" s="91"/>
      <c r="H87" s="91"/>
      <c r="I87" s="46"/>
      <c r="J87" s="46"/>
    </row>
    <row r="88" ht="15.75" customHeight="1">
      <c r="A88" s="90"/>
      <c r="B88" s="46"/>
      <c r="C88" s="46"/>
      <c r="D88" s="46"/>
      <c r="E88" s="46"/>
      <c r="F88" s="46"/>
      <c r="G88" s="91"/>
      <c r="H88" s="91"/>
      <c r="I88" s="46"/>
      <c r="J88" s="46"/>
    </row>
    <row r="89" ht="15.75" customHeight="1">
      <c r="A89" s="90"/>
      <c r="B89" s="46"/>
      <c r="C89" s="46"/>
      <c r="D89" s="46"/>
      <c r="E89" s="46"/>
      <c r="F89" s="46"/>
      <c r="G89" s="91"/>
      <c r="H89" s="91"/>
      <c r="I89" s="46"/>
      <c r="J89" s="46"/>
    </row>
    <row r="90" ht="15.75" customHeight="1">
      <c r="A90" s="90"/>
      <c r="B90" s="46"/>
      <c r="C90" s="46"/>
      <c r="D90" s="46"/>
      <c r="E90" s="46"/>
      <c r="F90" s="46"/>
      <c r="G90" s="91"/>
      <c r="H90" s="91"/>
      <c r="I90" s="46"/>
      <c r="J90" s="46"/>
    </row>
    <row r="91" ht="15.75" customHeight="1">
      <c r="A91" s="90"/>
      <c r="B91" s="46"/>
      <c r="C91" s="46"/>
      <c r="D91" s="46"/>
      <c r="E91" s="46"/>
      <c r="F91" s="46"/>
      <c r="G91" s="91"/>
      <c r="H91" s="91"/>
      <c r="I91" s="46"/>
      <c r="J91" s="46"/>
    </row>
    <row r="92" ht="15.75" customHeight="1">
      <c r="A92" s="90"/>
      <c r="B92" s="46"/>
      <c r="C92" s="46"/>
      <c r="D92" s="46"/>
      <c r="E92" s="46"/>
      <c r="F92" s="46"/>
      <c r="G92" s="91"/>
      <c r="H92" s="91"/>
      <c r="I92" s="46"/>
      <c r="J92" s="46"/>
    </row>
    <row r="93" ht="15.75" customHeight="1">
      <c r="A93" s="90"/>
      <c r="B93" s="46"/>
      <c r="C93" s="46"/>
      <c r="D93" s="46"/>
      <c r="E93" s="46"/>
      <c r="F93" s="46"/>
      <c r="G93" s="91"/>
      <c r="H93" s="91"/>
      <c r="I93" s="46"/>
      <c r="J93" s="46"/>
    </row>
    <row r="94" ht="15.75" customHeight="1">
      <c r="A94" s="90"/>
      <c r="B94" s="46"/>
      <c r="C94" s="46"/>
      <c r="D94" s="46"/>
      <c r="E94" s="46"/>
      <c r="F94" s="46"/>
      <c r="G94" s="91"/>
      <c r="H94" s="91"/>
      <c r="I94" s="46"/>
      <c r="J94" s="46"/>
    </row>
    <row r="95" ht="15.75" customHeight="1">
      <c r="A95" s="90"/>
      <c r="B95" s="46"/>
      <c r="C95" s="46"/>
      <c r="D95" s="46"/>
      <c r="E95" s="46"/>
      <c r="F95" s="46"/>
      <c r="G95" s="91"/>
      <c r="H95" s="91"/>
      <c r="I95" s="46"/>
      <c r="J95" s="46"/>
    </row>
    <row r="96" ht="15.75" customHeight="1">
      <c r="A96" s="90"/>
      <c r="B96" s="46"/>
      <c r="C96" s="46"/>
      <c r="D96" s="46"/>
      <c r="E96" s="46"/>
      <c r="F96" s="46"/>
      <c r="G96" s="91"/>
      <c r="H96" s="91"/>
      <c r="I96" s="46"/>
      <c r="J96" s="46"/>
    </row>
    <row r="97" ht="15.75" customHeight="1">
      <c r="A97" s="90"/>
      <c r="B97" s="46"/>
      <c r="C97" s="46"/>
      <c r="D97" s="46"/>
      <c r="E97" s="46"/>
      <c r="F97" s="46"/>
      <c r="G97" s="91"/>
      <c r="H97" s="91"/>
      <c r="I97" s="46"/>
      <c r="J97" s="46"/>
    </row>
    <row r="98" ht="15.75" customHeight="1">
      <c r="A98" s="90"/>
      <c r="B98" s="46"/>
      <c r="C98" s="46"/>
      <c r="D98" s="46"/>
      <c r="E98" s="46"/>
      <c r="F98" s="46"/>
      <c r="G98" s="91"/>
      <c r="H98" s="91"/>
      <c r="I98" s="46"/>
      <c r="J98" s="46"/>
    </row>
    <row r="99" ht="15.75" customHeight="1">
      <c r="A99" s="90"/>
      <c r="B99" s="46"/>
      <c r="C99" s="46"/>
      <c r="D99" s="46"/>
      <c r="E99" s="46"/>
      <c r="F99" s="46"/>
      <c r="G99" s="91"/>
      <c r="H99" s="91"/>
      <c r="I99" s="46"/>
      <c r="J99" s="46"/>
    </row>
    <row r="100" ht="15.75" customHeight="1">
      <c r="A100" s="90"/>
      <c r="B100" s="46"/>
      <c r="C100" s="46"/>
      <c r="D100" s="46"/>
      <c r="E100" s="46"/>
      <c r="F100" s="46"/>
      <c r="G100" s="91"/>
      <c r="H100" s="91"/>
      <c r="I100" s="46"/>
      <c r="J100" s="46"/>
    </row>
    <row r="101" ht="15.75" customHeight="1">
      <c r="A101" s="90"/>
      <c r="B101" s="46"/>
      <c r="C101" s="46"/>
      <c r="D101" s="46"/>
      <c r="E101" s="46"/>
      <c r="F101" s="46"/>
      <c r="G101" s="91"/>
      <c r="H101" s="91"/>
      <c r="I101" s="46"/>
      <c r="J101" s="46"/>
    </row>
    <row r="102" ht="15.75" customHeight="1">
      <c r="A102" s="90"/>
      <c r="B102" s="46"/>
      <c r="C102" s="46"/>
      <c r="D102" s="46"/>
      <c r="E102" s="46"/>
      <c r="F102" s="46"/>
      <c r="G102" s="91"/>
      <c r="H102" s="91"/>
      <c r="I102" s="46"/>
      <c r="J102" s="46"/>
    </row>
    <row r="103" ht="15.75" customHeight="1">
      <c r="A103" s="90"/>
      <c r="B103" s="46"/>
      <c r="C103" s="46"/>
      <c r="D103" s="46"/>
      <c r="E103" s="46"/>
      <c r="F103" s="46"/>
      <c r="G103" s="91"/>
      <c r="H103" s="91"/>
      <c r="I103" s="46"/>
      <c r="J103" s="46"/>
    </row>
    <row r="104" ht="15.75" customHeight="1">
      <c r="A104" s="90"/>
      <c r="B104" s="46"/>
      <c r="C104" s="46"/>
      <c r="D104" s="46"/>
      <c r="E104" s="46"/>
      <c r="F104" s="46"/>
      <c r="G104" s="91"/>
      <c r="H104" s="91"/>
      <c r="I104" s="46"/>
      <c r="J104" s="46"/>
    </row>
    <row r="105" ht="15.75" customHeight="1">
      <c r="A105" s="90"/>
      <c r="B105" s="46"/>
      <c r="C105" s="46"/>
      <c r="D105" s="46"/>
      <c r="E105" s="46"/>
      <c r="F105" s="46"/>
      <c r="G105" s="91"/>
      <c r="H105" s="91"/>
      <c r="I105" s="46"/>
      <c r="J105" s="46"/>
    </row>
    <row r="106" ht="15.75" customHeight="1">
      <c r="A106" s="90"/>
      <c r="B106" s="46"/>
      <c r="C106" s="46"/>
      <c r="D106" s="46"/>
      <c r="E106" s="46"/>
      <c r="F106" s="46"/>
      <c r="G106" s="91"/>
      <c r="H106" s="91"/>
      <c r="I106" s="46"/>
      <c r="J106" s="46"/>
    </row>
    <row r="107" ht="15.75" customHeight="1">
      <c r="A107" s="90"/>
      <c r="B107" s="46"/>
      <c r="C107" s="46"/>
      <c r="D107" s="46"/>
      <c r="E107" s="46"/>
      <c r="F107" s="46"/>
      <c r="G107" s="91"/>
      <c r="H107" s="91"/>
      <c r="I107" s="46"/>
      <c r="J107" s="46"/>
    </row>
    <row r="108" ht="15.75" customHeight="1">
      <c r="A108" s="90"/>
      <c r="B108" s="46"/>
      <c r="C108" s="46"/>
      <c r="D108" s="46"/>
      <c r="E108" s="46"/>
      <c r="F108" s="46"/>
      <c r="G108" s="91"/>
      <c r="H108" s="91"/>
      <c r="I108" s="46"/>
      <c r="J108" s="46"/>
    </row>
    <row r="109" ht="15.75" customHeight="1">
      <c r="A109" s="90"/>
      <c r="B109" s="46"/>
      <c r="C109" s="46"/>
      <c r="D109" s="46"/>
      <c r="E109" s="46"/>
      <c r="F109" s="46"/>
      <c r="G109" s="91"/>
      <c r="H109" s="91"/>
      <c r="I109" s="46"/>
      <c r="J109" s="46"/>
    </row>
    <row r="110" ht="15.75" customHeight="1">
      <c r="A110" s="90"/>
      <c r="B110" s="46"/>
      <c r="C110" s="46"/>
      <c r="D110" s="46"/>
      <c r="E110" s="46"/>
      <c r="F110" s="46"/>
      <c r="G110" s="91"/>
      <c r="H110" s="91"/>
      <c r="I110" s="46"/>
      <c r="J110" s="46"/>
    </row>
    <row r="111" ht="15.75" customHeight="1">
      <c r="A111" s="90"/>
      <c r="B111" s="46"/>
      <c r="C111" s="46"/>
      <c r="D111" s="46"/>
      <c r="E111" s="46"/>
      <c r="F111" s="46"/>
      <c r="G111" s="91"/>
      <c r="H111" s="91"/>
      <c r="I111" s="46"/>
      <c r="J111" s="46"/>
    </row>
    <row r="112" ht="15.75" customHeight="1">
      <c r="A112" s="90"/>
      <c r="B112" s="46"/>
      <c r="C112" s="46"/>
      <c r="D112" s="46"/>
      <c r="E112" s="46"/>
      <c r="F112" s="46"/>
      <c r="G112" s="91"/>
      <c r="H112" s="91"/>
      <c r="I112" s="46"/>
      <c r="J112" s="46"/>
    </row>
    <row r="113" ht="15.75" customHeight="1">
      <c r="A113" s="90"/>
      <c r="B113" s="46"/>
      <c r="C113" s="46"/>
      <c r="D113" s="46"/>
      <c r="E113" s="46"/>
      <c r="F113" s="46"/>
      <c r="G113" s="91"/>
      <c r="H113" s="91"/>
      <c r="I113" s="46"/>
      <c r="J113" s="46"/>
    </row>
    <row r="114" ht="15.75" customHeight="1">
      <c r="A114" s="90"/>
      <c r="B114" s="46"/>
      <c r="C114" s="46"/>
      <c r="D114" s="46"/>
      <c r="E114" s="46"/>
      <c r="F114" s="46"/>
      <c r="G114" s="91"/>
      <c r="H114" s="91"/>
      <c r="I114" s="46"/>
      <c r="J114" s="46"/>
    </row>
    <row r="115" ht="15.75" customHeight="1">
      <c r="A115" s="90"/>
      <c r="B115" s="46"/>
      <c r="C115" s="46"/>
      <c r="D115" s="46"/>
      <c r="E115" s="46"/>
      <c r="F115" s="46"/>
      <c r="G115" s="91"/>
      <c r="H115" s="91"/>
      <c r="I115" s="46"/>
      <c r="J115" s="46"/>
    </row>
    <row r="116" ht="15.75" customHeight="1">
      <c r="A116" s="90"/>
      <c r="B116" s="46"/>
      <c r="C116" s="46"/>
      <c r="D116" s="46"/>
      <c r="E116" s="46"/>
      <c r="F116" s="46"/>
      <c r="G116" s="91"/>
      <c r="H116" s="91"/>
      <c r="I116" s="46"/>
      <c r="J116" s="46"/>
    </row>
    <row r="117" ht="15.75" customHeight="1">
      <c r="A117" s="90"/>
      <c r="B117" s="46"/>
      <c r="C117" s="46"/>
      <c r="D117" s="46"/>
      <c r="E117" s="46"/>
      <c r="F117" s="46"/>
      <c r="G117" s="91"/>
      <c r="H117" s="91"/>
      <c r="I117" s="46"/>
      <c r="J117" s="46"/>
    </row>
    <row r="118" ht="15.75" customHeight="1">
      <c r="A118" s="90"/>
      <c r="B118" s="46"/>
      <c r="C118" s="46"/>
      <c r="D118" s="46"/>
      <c r="E118" s="46"/>
      <c r="F118" s="46"/>
      <c r="G118" s="91"/>
      <c r="H118" s="91"/>
      <c r="I118" s="46"/>
      <c r="J118" s="46"/>
    </row>
    <row r="119" ht="15.75" customHeight="1">
      <c r="A119" s="90"/>
      <c r="B119" s="46"/>
      <c r="C119" s="46"/>
      <c r="D119" s="46"/>
      <c r="E119" s="46"/>
      <c r="F119" s="46"/>
      <c r="G119" s="91"/>
      <c r="H119" s="91"/>
      <c r="I119" s="46"/>
      <c r="J119" s="46"/>
    </row>
    <row r="120" ht="15.75" customHeight="1">
      <c r="A120" s="90"/>
      <c r="B120" s="46"/>
      <c r="C120" s="46"/>
      <c r="D120" s="46"/>
      <c r="E120" s="46"/>
      <c r="F120" s="46"/>
      <c r="G120" s="91"/>
      <c r="H120" s="91"/>
      <c r="I120" s="46"/>
      <c r="J120" s="46"/>
    </row>
    <row r="121" ht="15.75" customHeight="1">
      <c r="A121" s="90"/>
      <c r="B121" s="46"/>
      <c r="C121" s="46"/>
      <c r="D121" s="46"/>
      <c r="E121" s="46"/>
      <c r="F121" s="46"/>
      <c r="G121" s="91"/>
      <c r="H121" s="91"/>
      <c r="I121" s="46"/>
      <c r="J121" s="46"/>
    </row>
    <row r="122" ht="15.75" customHeight="1">
      <c r="A122" s="90"/>
      <c r="B122" s="46"/>
      <c r="C122" s="46"/>
      <c r="D122" s="46"/>
      <c r="E122" s="46"/>
      <c r="F122" s="46"/>
      <c r="G122" s="91"/>
      <c r="H122" s="91"/>
      <c r="I122" s="46"/>
      <c r="J122" s="46"/>
    </row>
    <row r="123" ht="15.75" customHeight="1">
      <c r="A123" s="90"/>
      <c r="B123" s="46"/>
      <c r="C123" s="46"/>
      <c r="D123" s="46"/>
      <c r="E123" s="46"/>
      <c r="F123" s="46"/>
      <c r="G123" s="91"/>
      <c r="H123" s="91"/>
      <c r="I123" s="46"/>
      <c r="J123" s="46"/>
    </row>
    <row r="124" ht="15.75" customHeight="1">
      <c r="A124" s="90"/>
      <c r="B124" s="46"/>
      <c r="C124" s="46"/>
      <c r="D124" s="46"/>
      <c r="E124" s="46"/>
      <c r="F124" s="46"/>
      <c r="G124" s="91"/>
      <c r="H124" s="91"/>
      <c r="I124" s="46"/>
      <c r="J124" s="46"/>
    </row>
    <row r="125" ht="15.75" customHeight="1">
      <c r="A125" s="90"/>
      <c r="B125" s="46"/>
      <c r="C125" s="46"/>
      <c r="D125" s="46"/>
      <c r="E125" s="46"/>
      <c r="F125" s="46"/>
      <c r="G125" s="91"/>
      <c r="H125" s="91"/>
      <c r="I125" s="46"/>
      <c r="J125" s="46"/>
    </row>
    <row r="126" ht="15.75" customHeight="1">
      <c r="A126" s="90"/>
      <c r="B126" s="46"/>
      <c r="C126" s="46"/>
      <c r="D126" s="46"/>
      <c r="E126" s="46"/>
      <c r="F126" s="46"/>
      <c r="G126" s="91"/>
      <c r="H126" s="91"/>
      <c r="I126" s="46"/>
      <c r="J126" s="46"/>
    </row>
    <row r="127" ht="15.75" customHeight="1">
      <c r="A127" s="90"/>
      <c r="B127" s="46"/>
      <c r="C127" s="46"/>
      <c r="D127" s="46"/>
      <c r="E127" s="46"/>
      <c r="F127" s="46"/>
      <c r="G127" s="91"/>
      <c r="H127" s="91"/>
      <c r="I127" s="46"/>
      <c r="J127" s="46"/>
    </row>
    <row r="128" ht="15.75" customHeight="1">
      <c r="A128" s="90"/>
      <c r="B128" s="46"/>
      <c r="C128" s="46"/>
      <c r="D128" s="46"/>
      <c r="E128" s="46"/>
      <c r="F128" s="46"/>
      <c r="G128" s="91"/>
      <c r="H128" s="91"/>
      <c r="I128" s="46"/>
      <c r="J128" s="46"/>
    </row>
    <row r="129" ht="15.75" customHeight="1">
      <c r="A129" s="90"/>
      <c r="B129" s="46"/>
      <c r="C129" s="46"/>
      <c r="D129" s="46"/>
      <c r="E129" s="46"/>
      <c r="F129" s="46"/>
      <c r="G129" s="91"/>
      <c r="H129" s="91"/>
      <c r="I129" s="46"/>
      <c r="J129" s="46"/>
    </row>
    <row r="130" ht="15.75" customHeight="1">
      <c r="A130" s="90"/>
      <c r="B130" s="46"/>
      <c r="C130" s="46"/>
      <c r="D130" s="46"/>
      <c r="E130" s="46"/>
      <c r="F130" s="46"/>
      <c r="G130" s="91"/>
      <c r="H130" s="91"/>
      <c r="I130" s="46"/>
      <c r="J130" s="46"/>
    </row>
    <row r="131" ht="15.75" customHeight="1">
      <c r="A131" s="90"/>
      <c r="B131" s="46"/>
      <c r="C131" s="46"/>
      <c r="D131" s="46"/>
      <c r="E131" s="46"/>
      <c r="F131" s="46"/>
      <c r="G131" s="91"/>
      <c r="H131" s="91"/>
      <c r="I131" s="46"/>
      <c r="J131" s="46"/>
    </row>
    <row r="132" ht="15.75" customHeight="1">
      <c r="A132" s="90"/>
      <c r="B132" s="46"/>
      <c r="C132" s="46"/>
      <c r="D132" s="46"/>
      <c r="E132" s="46"/>
      <c r="F132" s="46"/>
      <c r="G132" s="91"/>
      <c r="H132" s="91"/>
      <c r="I132" s="46"/>
      <c r="J132" s="46"/>
    </row>
    <row r="133" ht="15.75" customHeight="1">
      <c r="A133" s="90"/>
      <c r="B133" s="46"/>
      <c r="C133" s="46"/>
      <c r="D133" s="46"/>
      <c r="E133" s="46"/>
      <c r="F133" s="46"/>
      <c r="G133" s="91"/>
      <c r="H133" s="91"/>
      <c r="I133" s="46"/>
      <c r="J133" s="46"/>
    </row>
    <row r="134" ht="15.75" customHeight="1">
      <c r="A134" s="90"/>
      <c r="B134" s="46"/>
      <c r="C134" s="46"/>
      <c r="D134" s="46"/>
      <c r="E134" s="46"/>
      <c r="F134" s="46"/>
      <c r="G134" s="91"/>
      <c r="H134" s="91"/>
      <c r="I134" s="46"/>
      <c r="J134" s="46"/>
    </row>
    <row r="135" ht="15.75" customHeight="1">
      <c r="A135" s="90"/>
      <c r="B135" s="46"/>
      <c r="C135" s="46"/>
      <c r="D135" s="46"/>
      <c r="E135" s="46"/>
      <c r="F135" s="46"/>
      <c r="G135" s="91"/>
      <c r="H135" s="91"/>
      <c r="I135" s="46"/>
      <c r="J135" s="46"/>
    </row>
    <row r="136" ht="15.75" customHeight="1">
      <c r="A136" s="90"/>
      <c r="B136" s="46"/>
      <c r="C136" s="46"/>
      <c r="D136" s="46"/>
      <c r="E136" s="46"/>
      <c r="F136" s="46"/>
      <c r="G136" s="91"/>
      <c r="H136" s="91"/>
      <c r="I136" s="46"/>
      <c r="J136" s="46"/>
    </row>
    <row r="137" ht="15.75" customHeight="1">
      <c r="A137" s="90"/>
      <c r="B137" s="46"/>
      <c r="C137" s="46"/>
      <c r="D137" s="46"/>
      <c r="E137" s="46"/>
      <c r="F137" s="46"/>
      <c r="G137" s="91"/>
      <c r="H137" s="91"/>
      <c r="I137" s="46"/>
      <c r="J137" s="46"/>
    </row>
    <row r="138" ht="15.75" customHeight="1">
      <c r="A138" s="90"/>
      <c r="B138" s="46"/>
      <c r="C138" s="46"/>
      <c r="D138" s="46"/>
      <c r="E138" s="46"/>
      <c r="F138" s="46"/>
      <c r="G138" s="91"/>
      <c r="H138" s="91"/>
      <c r="I138" s="46"/>
      <c r="J138" s="46"/>
    </row>
    <row r="139" ht="15.75" customHeight="1">
      <c r="A139" s="90"/>
      <c r="B139" s="46"/>
      <c r="C139" s="46"/>
      <c r="D139" s="46"/>
      <c r="E139" s="46"/>
      <c r="F139" s="46"/>
      <c r="G139" s="91"/>
      <c r="H139" s="91"/>
      <c r="I139" s="46"/>
      <c r="J139" s="46"/>
    </row>
    <row r="140" ht="15.75" customHeight="1">
      <c r="A140" s="90"/>
      <c r="B140" s="46"/>
      <c r="C140" s="46"/>
      <c r="D140" s="46"/>
      <c r="E140" s="46"/>
      <c r="F140" s="46"/>
      <c r="G140" s="91"/>
      <c r="H140" s="91"/>
      <c r="I140" s="46"/>
      <c r="J140" s="46"/>
    </row>
    <row r="141" ht="15.75" customHeight="1">
      <c r="A141" s="90"/>
      <c r="B141" s="46"/>
      <c r="C141" s="46"/>
      <c r="D141" s="46"/>
      <c r="E141" s="46"/>
      <c r="F141" s="46"/>
      <c r="G141" s="91"/>
      <c r="H141" s="91"/>
      <c r="I141" s="46"/>
      <c r="J141" s="46"/>
    </row>
    <row r="142" ht="15.75" customHeight="1">
      <c r="A142" s="90"/>
      <c r="B142" s="46"/>
      <c r="C142" s="46"/>
      <c r="D142" s="46"/>
      <c r="E142" s="46"/>
      <c r="F142" s="46"/>
      <c r="G142" s="91"/>
      <c r="H142" s="91"/>
      <c r="I142" s="46"/>
      <c r="J142" s="46"/>
    </row>
    <row r="143" ht="15.75" customHeight="1">
      <c r="A143" s="90"/>
      <c r="B143" s="46"/>
      <c r="C143" s="46"/>
      <c r="D143" s="46"/>
      <c r="E143" s="46"/>
      <c r="F143" s="46"/>
      <c r="G143" s="91"/>
      <c r="H143" s="91"/>
      <c r="I143" s="46"/>
      <c r="J143" s="46"/>
    </row>
    <row r="144" ht="15.75" customHeight="1">
      <c r="A144" s="90"/>
      <c r="B144" s="46"/>
      <c r="C144" s="46"/>
      <c r="D144" s="46"/>
      <c r="E144" s="46"/>
      <c r="F144" s="46"/>
      <c r="G144" s="91"/>
      <c r="H144" s="91"/>
      <c r="I144" s="46"/>
      <c r="J144" s="46"/>
    </row>
    <row r="145" ht="15.75" customHeight="1">
      <c r="A145" s="90"/>
      <c r="B145" s="46"/>
      <c r="C145" s="46"/>
      <c r="D145" s="46"/>
      <c r="E145" s="46"/>
      <c r="F145" s="46"/>
      <c r="G145" s="91"/>
      <c r="H145" s="91"/>
      <c r="I145" s="46"/>
      <c r="J145" s="46"/>
    </row>
    <row r="146" ht="15.75" customHeight="1">
      <c r="A146" s="90"/>
      <c r="B146" s="46"/>
      <c r="C146" s="46"/>
      <c r="D146" s="46"/>
      <c r="E146" s="46"/>
      <c r="F146" s="46"/>
      <c r="G146" s="91"/>
      <c r="H146" s="91"/>
      <c r="I146" s="46"/>
      <c r="J146" s="46"/>
    </row>
    <row r="147" ht="15.75" customHeight="1">
      <c r="A147" s="90"/>
      <c r="B147" s="46"/>
      <c r="C147" s="46"/>
      <c r="D147" s="46"/>
      <c r="E147" s="46"/>
      <c r="F147" s="46"/>
      <c r="G147" s="91"/>
      <c r="H147" s="91"/>
      <c r="I147" s="46"/>
      <c r="J147" s="46"/>
    </row>
    <row r="148" ht="15.75" customHeight="1">
      <c r="A148" s="90"/>
      <c r="B148" s="46"/>
      <c r="C148" s="46"/>
      <c r="D148" s="46"/>
      <c r="E148" s="46"/>
      <c r="F148" s="46"/>
      <c r="G148" s="91"/>
      <c r="H148" s="91"/>
      <c r="I148" s="46"/>
      <c r="J148" s="46"/>
    </row>
    <row r="149" ht="15.75" customHeight="1">
      <c r="A149" s="90"/>
      <c r="B149" s="46"/>
      <c r="C149" s="46"/>
      <c r="D149" s="46"/>
      <c r="E149" s="46"/>
      <c r="F149" s="46"/>
      <c r="G149" s="91"/>
      <c r="H149" s="91"/>
      <c r="I149" s="46"/>
      <c r="J149" s="46"/>
    </row>
    <row r="150" ht="15.75" customHeight="1">
      <c r="A150" s="90"/>
      <c r="B150" s="46"/>
      <c r="C150" s="46"/>
      <c r="D150" s="46"/>
      <c r="E150" s="46"/>
      <c r="F150" s="46"/>
      <c r="G150" s="91"/>
      <c r="H150" s="91"/>
      <c r="I150" s="46"/>
      <c r="J150" s="46"/>
    </row>
    <row r="151" ht="15.75" customHeight="1">
      <c r="A151" s="90"/>
      <c r="B151" s="46"/>
      <c r="C151" s="46"/>
      <c r="D151" s="46"/>
      <c r="E151" s="46"/>
      <c r="F151" s="46"/>
      <c r="G151" s="91"/>
      <c r="H151" s="91"/>
      <c r="I151" s="46"/>
      <c r="J151" s="46"/>
    </row>
    <row r="152" ht="15.75" customHeight="1">
      <c r="A152" s="90"/>
      <c r="B152" s="46"/>
      <c r="C152" s="46"/>
      <c r="D152" s="46"/>
      <c r="E152" s="46"/>
      <c r="F152" s="46"/>
      <c r="G152" s="91"/>
      <c r="H152" s="91"/>
      <c r="I152" s="46"/>
      <c r="J152" s="46"/>
    </row>
    <row r="153" ht="15.75" customHeight="1">
      <c r="A153" s="90"/>
      <c r="B153" s="46"/>
      <c r="C153" s="46"/>
      <c r="D153" s="46"/>
      <c r="E153" s="46"/>
      <c r="F153" s="46"/>
      <c r="G153" s="91"/>
      <c r="H153" s="91"/>
      <c r="I153" s="46"/>
      <c r="J153" s="46"/>
    </row>
    <row r="154" ht="15.75" customHeight="1">
      <c r="A154" s="90"/>
      <c r="B154" s="46"/>
      <c r="C154" s="46"/>
      <c r="D154" s="46"/>
      <c r="E154" s="46"/>
      <c r="F154" s="46"/>
      <c r="G154" s="91"/>
      <c r="H154" s="91"/>
      <c r="I154" s="46"/>
      <c r="J154" s="46"/>
    </row>
    <row r="155" ht="15.75" customHeight="1">
      <c r="A155" s="90"/>
      <c r="B155" s="46"/>
      <c r="C155" s="46"/>
      <c r="D155" s="46"/>
      <c r="E155" s="46"/>
      <c r="F155" s="46"/>
      <c r="G155" s="91"/>
      <c r="H155" s="91"/>
      <c r="I155" s="46"/>
      <c r="J155" s="46"/>
    </row>
    <row r="156" ht="15.75" customHeight="1">
      <c r="A156" s="90"/>
      <c r="B156" s="46"/>
      <c r="C156" s="46"/>
      <c r="D156" s="46"/>
      <c r="E156" s="46"/>
      <c r="F156" s="46"/>
      <c r="G156" s="91"/>
      <c r="H156" s="91"/>
      <c r="I156" s="46"/>
      <c r="J156" s="46"/>
    </row>
    <row r="157" ht="15.75" customHeight="1">
      <c r="A157" s="90"/>
      <c r="B157" s="46"/>
      <c r="C157" s="46"/>
      <c r="D157" s="46"/>
      <c r="E157" s="46"/>
      <c r="F157" s="46"/>
      <c r="G157" s="91"/>
      <c r="H157" s="91"/>
      <c r="I157" s="46"/>
      <c r="J157" s="46"/>
    </row>
    <row r="158" ht="15.75" customHeight="1">
      <c r="A158" s="90"/>
      <c r="B158" s="46"/>
      <c r="C158" s="46"/>
      <c r="D158" s="46"/>
      <c r="E158" s="46"/>
      <c r="F158" s="46"/>
      <c r="G158" s="91"/>
      <c r="H158" s="91"/>
      <c r="I158" s="46"/>
      <c r="J158" s="46"/>
    </row>
    <row r="159" ht="15.75" customHeight="1">
      <c r="A159" s="90"/>
      <c r="B159" s="46"/>
      <c r="C159" s="46"/>
      <c r="D159" s="46"/>
      <c r="E159" s="46"/>
      <c r="F159" s="46"/>
      <c r="G159" s="91"/>
      <c r="H159" s="91"/>
      <c r="I159" s="46"/>
      <c r="J159" s="46"/>
    </row>
    <row r="160" ht="15.75" customHeight="1">
      <c r="A160" s="90"/>
      <c r="B160" s="46"/>
      <c r="C160" s="46"/>
      <c r="D160" s="46"/>
      <c r="E160" s="46"/>
      <c r="F160" s="46"/>
      <c r="G160" s="91"/>
      <c r="H160" s="91"/>
      <c r="I160" s="46"/>
      <c r="J160" s="46"/>
    </row>
    <row r="161" ht="15.75" customHeight="1">
      <c r="A161" s="90"/>
      <c r="B161" s="46"/>
      <c r="C161" s="46"/>
      <c r="D161" s="46"/>
      <c r="E161" s="46"/>
      <c r="F161" s="46"/>
      <c r="G161" s="91"/>
      <c r="H161" s="91"/>
      <c r="I161" s="46"/>
      <c r="J161" s="46"/>
    </row>
    <row r="162" ht="15.75" customHeight="1">
      <c r="A162" s="90"/>
      <c r="B162" s="46"/>
      <c r="C162" s="46"/>
      <c r="D162" s="46"/>
      <c r="E162" s="46"/>
      <c r="F162" s="46"/>
      <c r="G162" s="91"/>
      <c r="H162" s="91"/>
      <c r="I162" s="46"/>
      <c r="J162" s="46"/>
    </row>
    <row r="163" ht="15.75" customHeight="1">
      <c r="A163" s="90"/>
      <c r="B163" s="46"/>
      <c r="C163" s="46"/>
      <c r="D163" s="46"/>
      <c r="E163" s="46"/>
      <c r="F163" s="46"/>
      <c r="G163" s="91"/>
      <c r="H163" s="91"/>
      <c r="I163" s="46"/>
      <c r="J163" s="46"/>
    </row>
    <row r="164" ht="15.75" customHeight="1">
      <c r="A164" s="90"/>
      <c r="B164" s="46"/>
      <c r="C164" s="46"/>
      <c r="D164" s="46"/>
      <c r="E164" s="46"/>
      <c r="F164" s="46"/>
      <c r="G164" s="91"/>
      <c r="H164" s="91"/>
      <c r="I164" s="46"/>
      <c r="J164" s="46"/>
    </row>
    <row r="165" ht="15.75" customHeight="1">
      <c r="A165" s="90"/>
      <c r="B165" s="46"/>
      <c r="C165" s="46"/>
      <c r="D165" s="46"/>
      <c r="E165" s="46"/>
      <c r="F165" s="46"/>
      <c r="G165" s="91"/>
      <c r="H165" s="91"/>
      <c r="I165" s="46"/>
      <c r="J165" s="46"/>
    </row>
    <row r="166" ht="15.75" customHeight="1">
      <c r="A166" s="90"/>
      <c r="B166" s="46"/>
      <c r="C166" s="46"/>
      <c r="D166" s="46"/>
      <c r="E166" s="46"/>
      <c r="F166" s="46"/>
      <c r="G166" s="91"/>
      <c r="H166" s="91"/>
      <c r="I166" s="46"/>
      <c r="J166" s="46"/>
    </row>
    <row r="167" ht="15.75" customHeight="1">
      <c r="A167" s="90"/>
      <c r="B167" s="46"/>
      <c r="C167" s="46"/>
      <c r="D167" s="46"/>
      <c r="E167" s="46"/>
      <c r="F167" s="46"/>
      <c r="G167" s="91"/>
      <c r="H167" s="91"/>
      <c r="I167" s="46"/>
      <c r="J167" s="46"/>
    </row>
    <row r="168" ht="15.75" customHeight="1">
      <c r="A168" s="90"/>
      <c r="B168" s="46"/>
      <c r="C168" s="46"/>
      <c r="D168" s="46"/>
      <c r="E168" s="46"/>
      <c r="F168" s="46"/>
      <c r="G168" s="91"/>
      <c r="H168" s="91"/>
      <c r="I168" s="46"/>
      <c r="J168" s="46"/>
    </row>
    <row r="169" ht="15.75" customHeight="1">
      <c r="A169" s="90"/>
      <c r="B169" s="46"/>
      <c r="C169" s="46"/>
      <c r="D169" s="46"/>
      <c r="E169" s="46"/>
      <c r="F169" s="46"/>
      <c r="G169" s="91"/>
      <c r="H169" s="91"/>
      <c r="I169" s="46"/>
      <c r="J169" s="46"/>
    </row>
    <row r="170" ht="15.75" customHeight="1">
      <c r="A170" s="90"/>
      <c r="B170" s="46"/>
      <c r="C170" s="46"/>
      <c r="D170" s="46"/>
      <c r="E170" s="46"/>
      <c r="F170" s="46"/>
      <c r="G170" s="91"/>
      <c r="H170" s="91"/>
      <c r="I170" s="46"/>
      <c r="J170" s="46"/>
    </row>
    <row r="171" ht="15.75" customHeight="1">
      <c r="A171" s="90"/>
      <c r="B171" s="46"/>
      <c r="C171" s="46"/>
      <c r="D171" s="46"/>
      <c r="E171" s="46"/>
      <c r="F171" s="46"/>
      <c r="G171" s="91"/>
      <c r="H171" s="91"/>
      <c r="I171" s="46"/>
      <c r="J171" s="46"/>
    </row>
    <row r="172" ht="15.75" customHeight="1">
      <c r="A172" s="90"/>
      <c r="B172" s="46"/>
      <c r="C172" s="46"/>
      <c r="D172" s="46"/>
      <c r="E172" s="46"/>
      <c r="F172" s="46"/>
      <c r="G172" s="91"/>
      <c r="H172" s="91"/>
      <c r="I172" s="46"/>
      <c r="J172" s="46"/>
    </row>
    <row r="173" ht="15.75" customHeight="1">
      <c r="A173" s="90"/>
      <c r="B173" s="46"/>
      <c r="C173" s="46"/>
      <c r="D173" s="46"/>
      <c r="E173" s="46"/>
      <c r="F173" s="46"/>
      <c r="G173" s="91"/>
      <c r="H173" s="91"/>
      <c r="I173" s="46"/>
      <c r="J173" s="46"/>
    </row>
    <row r="174" ht="15.75" customHeight="1">
      <c r="A174" s="90"/>
      <c r="B174" s="46"/>
      <c r="C174" s="46"/>
      <c r="D174" s="46"/>
      <c r="E174" s="46"/>
      <c r="F174" s="46"/>
      <c r="G174" s="91"/>
      <c r="H174" s="91"/>
      <c r="I174" s="46"/>
      <c r="J174" s="46"/>
    </row>
    <row r="175" ht="15.75" customHeight="1">
      <c r="A175" s="90"/>
      <c r="B175" s="46"/>
      <c r="C175" s="46"/>
      <c r="D175" s="46"/>
      <c r="E175" s="46"/>
      <c r="F175" s="46"/>
      <c r="G175" s="91"/>
      <c r="H175" s="91"/>
      <c r="I175" s="46"/>
      <c r="J175" s="46"/>
    </row>
    <row r="176" ht="15.75" customHeight="1">
      <c r="A176" s="90"/>
      <c r="B176" s="46"/>
      <c r="C176" s="46"/>
      <c r="D176" s="46"/>
      <c r="E176" s="46"/>
      <c r="F176" s="46"/>
      <c r="G176" s="91"/>
      <c r="H176" s="91"/>
      <c r="I176" s="46"/>
      <c r="J176" s="46"/>
    </row>
    <row r="177" ht="15.75" customHeight="1">
      <c r="A177" s="90"/>
      <c r="B177" s="46"/>
      <c r="C177" s="46"/>
      <c r="D177" s="46"/>
      <c r="E177" s="46"/>
      <c r="F177" s="46"/>
      <c r="G177" s="91"/>
      <c r="H177" s="91"/>
      <c r="I177" s="46"/>
      <c r="J177" s="46"/>
    </row>
    <row r="178" ht="15.75" customHeight="1">
      <c r="A178" s="90"/>
      <c r="B178" s="46"/>
      <c r="C178" s="46"/>
      <c r="D178" s="46"/>
      <c r="E178" s="46"/>
      <c r="F178" s="46"/>
      <c r="G178" s="91"/>
      <c r="H178" s="91"/>
      <c r="I178" s="46"/>
      <c r="J178" s="46"/>
    </row>
    <row r="179" ht="15.75" customHeight="1">
      <c r="A179" s="90"/>
      <c r="B179" s="46"/>
      <c r="C179" s="46"/>
      <c r="D179" s="46"/>
      <c r="E179" s="46"/>
      <c r="F179" s="46"/>
      <c r="G179" s="91"/>
      <c r="H179" s="91"/>
      <c r="I179" s="46"/>
      <c r="J179" s="46"/>
    </row>
    <row r="180" ht="15.75" customHeight="1">
      <c r="A180" s="90"/>
      <c r="B180" s="46"/>
      <c r="C180" s="46"/>
      <c r="D180" s="46"/>
      <c r="E180" s="46"/>
      <c r="F180" s="46"/>
      <c r="G180" s="91"/>
      <c r="H180" s="91"/>
      <c r="I180" s="46"/>
      <c r="J180" s="46"/>
    </row>
    <row r="181" ht="15.75" customHeight="1">
      <c r="A181" s="90"/>
      <c r="B181" s="46"/>
      <c r="C181" s="46"/>
      <c r="D181" s="46"/>
      <c r="E181" s="46"/>
      <c r="F181" s="46"/>
      <c r="G181" s="91"/>
      <c r="H181" s="91"/>
      <c r="I181" s="46"/>
      <c r="J181" s="46"/>
    </row>
    <row r="182" ht="15.75" customHeight="1">
      <c r="A182" s="90"/>
      <c r="B182" s="46"/>
      <c r="C182" s="46"/>
      <c r="D182" s="46"/>
      <c r="E182" s="46"/>
      <c r="F182" s="46"/>
      <c r="G182" s="91"/>
      <c r="H182" s="91"/>
      <c r="I182" s="46"/>
      <c r="J182" s="46"/>
    </row>
    <row r="183" ht="15.75" customHeight="1">
      <c r="A183" s="90"/>
      <c r="B183" s="46"/>
      <c r="C183" s="46"/>
      <c r="D183" s="46"/>
      <c r="E183" s="46"/>
      <c r="F183" s="46"/>
      <c r="G183" s="91"/>
      <c r="H183" s="91"/>
      <c r="I183" s="46"/>
      <c r="J183" s="46"/>
    </row>
    <row r="184" ht="15.75" customHeight="1">
      <c r="A184" s="90"/>
      <c r="B184" s="46"/>
      <c r="C184" s="46"/>
      <c r="D184" s="46"/>
      <c r="E184" s="46"/>
      <c r="F184" s="46"/>
      <c r="G184" s="91"/>
      <c r="H184" s="91"/>
      <c r="I184" s="46"/>
      <c r="J184" s="46"/>
    </row>
    <row r="185" ht="15.75" customHeight="1">
      <c r="A185" s="90"/>
      <c r="B185" s="46"/>
      <c r="C185" s="46"/>
      <c r="D185" s="46"/>
      <c r="E185" s="46"/>
      <c r="F185" s="46"/>
      <c r="G185" s="91"/>
      <c r="H185" s="91"/>
      <c r="I185" s="46"/>
      <c r="J185" s="46"/>
    </row>
    <row r="186" ht="15.75" customHeight="1">
      <c r="A186" s="90"/>
      <c r="B186" s="46"/>
      <c r="C186" s="46"/>
      <c r="D186" s="46"/>
      <c r="E186" s="46"/>
      <c r="F186" s="46"/>
      <c r="G186" s="91"/>
      <c r="H186" s="91"/>
      <c r="I186" s="46"/>
      <c r="J186" s="46"/>
    </row>
    <row r="187" ht="15.75" customHeight="1">
      <c r="A187" s="90"/>
      <c r="B187" s="46"/>
      <c r="C187" s="46"/>
      <c r="D187" s="46"/>
      <c r="E187" s="46"/>
      <c r="F187" s="46"/>
      <c r="G187" s="91"/>
      <c r="H187" s="91"/>
      <c r="I187" s="46"/>
      <c r="J187" s="46"/>
    </row>
    <row r="188" ht="15.75" customHeight="1">
      <c r="A188" s="90"/>
      <c r="B188" s="46"/>
      <c r="C188" s="46"/>
      <c r="D188" s="46"/>
      <c r="E188" s="46"/>
      <c r="F188" s="46"/>
      <c r="G188" s="91"/>
      <c r="H188" s="91"/>
      <c r="I188" s="46"/>
      <c r="J188" s="46"/>
    </row>
    <row r="189" ht="15.75" customHeight="1">
      <c r="A189" s="90"/>
      <c r="B189" s="46"/>
      <c r="C189" s="46"/>
      <c r="D189" s="46"/>
      <c r="E189" s="46"/>
      <c r="F189" s="46"/>
      <c r="G189" s="91"/>
      <c r="H189" s="91"/>
      <c r="I189" s="46"/>
      <c r="J189" s="46"/>
    </row>
    <row r="190" ht="15.75" customHeight="1">
      <c r="A190" s="90"/>
      <c r="B190" s="46"/>
      <c r="C190" s="46"/>
      <c r="D190" s="46"/>
      <c r="E190" s="46"/>
      <c r="F190" s="46"/>
      <c r="G190" s="91"/>
      <c r="H190" s="91"/>
      <c r="I190" s="46"/>
      <c r="J190" s="46"/>
    </row>
    <row r="191" ht="15.75" customHeight="1">
      <c r="A191" s="90"/>
      <c r="B191" s="46"/>
      <c r="C191" s="46"/>
      <c r="D191" s="46"/>
      <c r="E191" s="46"/>
      <c r="F191" s="46"/>
      <c r="G191" s="91"/>
      <c r="H191" s="91"/>
      <c r="I191" s="46"/>
      <c r="J191" s="46"/>
    </row>
    <row r="192" ht="15.75" customHeight="1">
      <c r="A192" s="90"/>
      <c r="B192" s="46"/>
      <c r="C192" s="46"/>
      <c r="D192" s="46"/>
      <c r="E192" s="46"/>
      <c r="F192" s="46"/>
      <c r="G192" s="91"/>
      <c r="H192" s="91"/>
      <c r="I192" s="46"/>
      <c r="J192" s="46"/>
    </row>
    <row r="193" ht="15.75" customHeight="1">
      <c r="A193" s="90"/>
      <c r="B193" s="46"/>
      <c r="C193" s="46"/>
      <c r="D193" s="46"/>
      <c r="E193" s="46"/>
      <c r="F193" s="46"/>
      <c r="G193" s="91"/>
      <c r="H193" s="91"/>
      <c r="I193" s="46"/>
      <c r="J193" s="46"/>
    </row>
    <row r="194" ht="15.75" customHeight="1">
      <c r="A194" s="90"/>
      <c r="B194" s="46"/>
      <c r="C194" s="46"/>
      <c r="D194" s="46"/>
      <c r="E194" s="46"/>
      <c r="F194" s="46"/>
      <c r="G194" s="91"/>
      <c r="H194" s="91"/>
      <c r="I194" s="46"/>
      <c r="J194" s="46"/>
    </row>
    <row r="195" ht="15.75" customHeight="1">
      <c r="A195" s="90"/>
      <c r="B195" s="46"/>
      <c r="C195" s="46"/>
      <c r="D195" s="46"/>
      <c r="E195" s="46"/>
      <c r="F195" s="46"/>
      <c r="G195" s="91"/>
      <c r="H195" s="91"/>
      <c r="I195" s="46"/>
      <c r="J195" s="46"/>
    </row>
    <row r="196" ht="15.75" customHeight="1">
      <c r="A196" s="90"/>
      <c r="B196" s="46"/>
      <c r="C196" s="46"/>
      <c r="D196" s="46"/>
      <c r="E196" s="46"/>
      <c r="F196" s="46"/>
      <c r="G196" s="91"/>
      <c r="H196" s="91"/>
      <c r="I196" s="46"/>
      <c r="J196" s="46"/>
    </row>
    <row r="197" ht="15.75" customHeight="1">
      <c r="A197" s="90"/>
      <c r="B197" s="46"/>
      <c r="C197" s="46"/>
      <c r="D197" s="46"/>
      <c r="E197" s="46"/>
      <c r="F197" s="46"/>
      <c r="G197" s="91"/>
      <c r="H197" s="91"/>
      <c r="I197" s="46"/>
      <c r="J197" s="46"/>
    </row>
    <row r="198" ht="15.75" customHeight="1">
      <c r="A198" s="90"/>
      <c r="B198" s="46"/>
      <c r="C198" s="46"/>
      <c r="D198" s="46"/>
      <c r="E198" s="46"/>
      <c r="F198" s="46"/>
      <c r="G198" s="91"/>
      <c r="H198" s="91"/>
      <c r="I198" s="46"/>
      <c r="J198" s="46"/>
    </row>
    <row r="199" ht="15.75" customHeight="1">
      <c r="A199" s="90"/>
      <c r="B199" s="46"/>
      <c r="C199" s="46"/>
      <c r="D199" s="46"/>
      <c r="E199" s="46"/>
      <c r="F199" s="46"/>
      <c r="G199" s="91"/>
      <c r="H199" s="91"/>
      <c r="I199" s="46"/>
      <c r="J199" s="46"/>
    </row>
    <row r="200" ht="15.75" customHeight="1">
      <c r="A200" s="90"/>
      <c r="B200" s="46"/>
      <c r="C200" s="46"/>
      <c r="D200" s="46"/>
      <c r="E200" s="46"/>
      <c r="F200" s="46"/>
      <c r="G200" s="91"/>
      <c r="H200" s="91"/>
      <c r="I200" s="46"/>
      <c r="J200" s="46"/>
    </row>
    <row r="201" ht="15.75" customHeight="1">
      <c r="A201" s="90"/>
      <c r="B201" s="46"/>
      <c r="C201" s="46"/>
      <c r="D201" s="46"/>
      <c r="E201" s="46"/>
      <c r="F201" s="46"/>
      <c r="G201" s="91"/>
      <c r="H201" s="91"/>
      <c r="I201" s="46"/>
      <c r="J201" s="46"/>
    </row>
    <row r="202" ht="15.75" customHeight="1">
      <c r="A202" s="90"/>
      <c r="B202" s="46"/>
      <c r="C202" s="46"/>
      <c r="D202" s="46"/>
      <c r="E202" s="46"/>
      <c r="F202" s="46"/>
      <c r="G202" s="91"/>
      <c r="H202" s="91"/>
      <c r="I202" s="46"/>
      <c r="J202" s="46"/>
    </row>
    <row r="203" ht="15.75" customHeight="1">
      <c r="A203" s="90"/>
      <c r="B203" s="46"/>
      <c r="C203" s="46"/>
      <c r="D203" s="46"/>
      <c r="E203" s="46"/>
      <c r="F203" s="46"/>
      <c r="G203" s="91"/>
      <c r="H203" s="91"/>
      <c r="I203" s="46"/>
      <c r="J203" s="46"/>
    </row>
    <row r="204" ht="15.75" customHeight="1">
      <c r="A204" s="90"/>
      <c r="B204" s="46"/>
      <c r="C204" s="46"/>
      <c r="D204" s="46"/>
      <c r="E204" s="46"/>
      <c r="F204" s="46"/>
      <c r="G204" s="91"/>
      <c r="H204" s="91"/>
      <c r="I204" s="46"/>
      <c r="J204" s="46"/>
    </row>
    <row r="205" ht="15.75" customHeight="1">
      <c r="A205" s="90"/>
      <c r="B205" s="46"/>
      <c r="C205" s="46"/>
      <c r="D205" s="46"/>
      <c r="E205" s="46"/>
      <c r="F205" s="46"/>
      <c r="G205" s="91"/>
      <c r="H205" s="91"/>
      <c r="I205" s="46"/>
      <c r="J205" s="46"/>
    </row>
    <row r="206" ht="15.75" customHeight="1">
      <c r="A206" s="90"/>
      <c r="B206" s="46"/>
      <c r="C206" s="46"/>
      <c r="D206" s="46"/>
      <c r="E206" s="46"/>
      <c r="F206" s="46"/>
      <c r="G206" s="91"/>
      <c r="H206" s="91"/>
      <c r="I206" s="46"/>
      <c r="J206" s="46"/>
    </row>
    <row r="207" ht="15.75" customHeight="1">
      <c r="A207" s="90"/>
      <c r="B207" s="46"/>
      <c r="C207" s="46"/>
      <c r="D207" s="46"/>
      <c r="E207" s="46"/>
      <c r="F207" s="46"/>
      <c r="G207" s="91"/>
      <c r="H207" s="91"/>
      <c r="I207" s="46"/>
      <c r="J207" s="46"/>
    </row>
    <row r="208" ht="15.75" customHeight="1">
      <c r="A208" s="90"/>
      <c r="B208" s="46"/>
      <c r="C208" s="46"/>
      <c r="D208" s="46"/>
      <c r="E208" s="46"/>
      <c r="F208" s="46"/>
      <c r="G208" s="91"/>
      <c r="H208" s="91"/>
      <c r="I208" s="46"/>
      <c r="J208" s="46"/>
    </row>
    <row r="209" ht="15.75" customHeight="1">
      <c r="A209" s="90"/>
      <c r="B209" s="46"/>
      <c r="C209" s="46"/>
      <c r="D209" s="46"/>
      <c r="E209" s="46"/>
      <c r="F209" s="46"/>
      <c r="G209" s="91"/>
      <c r="H209" s="91"/>
      <c r="I209" s="46"/>
      <c r="J209" s="46"/>
    </row>
    <row r="210" ht="15.75" customHeight="1">
      <c r="A210" s="90"/>
      <c r="B210" s="46"/>
      <c r="C210" s="46"/>
      <c r="D210" s="46"/>
      <c r="E210" s="46"/>
      <c r="F210" s="46"/>
      <c r="G210" s="91"/>
      <c r="H210" s="91"/>
      <c r="I210" s="46"/>
      <c r="J210" s="46"/>
    </row>
    <row r="211" ht="15.75" customHeight="1">
      <c r="A211" s="90"/>
      <c r="B211" s="46"/>
      <c r="C211" s="46"/>
      <c r="D211" s="46"/>
      <c r="E211" s="46"/>
      <c r="F211" s="46"/>
      <c r="G211" s="91"/>
      <c r="H211" s="91"/>
      <c r="I211" s="46"/>
      <c r="J211" s="46"/>
    </row>
    <row r="212" ht="15.75" customHeight="1">
      <c r="A212" s="90"/>
      <c r="B212" s="46"/>
      <c r="C212" s="46"/>
      <c r="D212" s="46"/>
      <c r="E212" s="46"/>
      <c r="F212" s="46"/>
      <c r="G212" s="91"/>
      <c r="H212" s="91"/>
      <c r="I212" s="46"/>
      <c r="J212" s="46"/>
    </row>
    <row r="213" ht="15.75" customHeight="1">
      <c r="A213" s="90"/>
      <c r="B213" s="46"/>
      <c r="C213" s="46"/>
      <c r="D213" s="46"/>
      <c r="E213" s="46"/>
      <c r="F213" s="46"/>
      <c r="G213" s="91"/>
      <c r="H213" s="91"/>
      <c r="I213" s="46"/>
      <c r="J213" s="46"/>
    </row>
    <row r="214" ht="15.75" customHeight="1">
      <c r="A214" s="90"/>
      <c r="B214" s="46"/>
      <c r="C214" s="46"/>
      <c r="D214" s="46"/>
      <c r="E214" s="46"/>
      <c r="F214" s="46"/>
      <c r="G214" s="91"/>
      <c r="H214" s="91"/>
      <c r="I214" s="46"/>
      <c r="J214" s="46"/>
    </row>
    <row r="215" ht="15.75" customHeight="1">
      <c r="A215" s="90"/>
      <c r="B215" s="46"/>
      <c r="C215" s="46"/>
      <c r="D215" s="46"/>
      <c r="E215" s="46"/>
      <c r="F215" s="46"/>
      <c r="G215" s="91"/>
      <c r="H215" s="91"/>
      <c r="I215" s="46"/>
      <c r="J215" s="46"/>
    </row>
    <row r="216" ht="15.75" customHeight="1">
      <c r="A216" s="90"/>
      <c r="B216" s="46"/>
      <c r="C216" s="46"/>
      <c r="D216" s="46"/>
      <c r="E216" s="46"/>
      <c r="F216" s="46"/>
      <c r="G216" s="91"/>
      <c r="H216" s="91"/>
      <c r="I216" s="46"/>
      <c r="J216" s="46"/>
    </row>
    <row r="217" ht="15.75" customHeight="1">
      <c r="A217" s="90"/>
      <c r="B217" s="46"/>
      <c r="C217" s="46"/>
      <c r="D217" s="46"/>
      <c r="E217" s="46"/>
      <c r="F217" s="46"/>
      <c r="G217" s="91"/>
      <c r="H217" s="91"/>
      <c r="I217" s="46"/>
      <c r="J217" s="46"/>
    </row>
    <row r="218" ht="15.75" customHeight="1">
      <c r="A218" s="90"/>
      <c r="B218" s="46"/>
      <c r="C218" s="46"/>
      <c r="D218" s="46"/>
      <c r="E218" s="46"/>
      <c r="F218" s="46"/>
      <c r="G218" s="91"/>
      <c r="H218" s="91"/>
      <c r="I218" s="46"/>
      <c r="J218" s="46"/>
    </row>
    <row r="219" ht="15.75" customHeight="1">
      <c r="A219" s="90"/>
      <c r="B219" s="46"/>
      <c r="C219" s="46"/>
      <c r="D219" s="46"/>
      <c r="E219" s="46"/>
      <c r="F219" s="46"/>
      <c r="G219" s="91"/>
      <c r="H219" s="91"/>
      <c r="I219" s="46"/>
      <c r="J219" s="46"/>
    </row>
    <row r="220" ht="15.75" customHeight="1">
      <c r="A220" s="90"/>
      <c r="B220" s="46"/>
      <c r="C220" s="46"/>
      <c r="D220" s="46"/>
      <c r="E220" s="46"/>
      <c r="F220" s="46"/>
      <c r="G220" s="91"/>
      <c r="H220" s="91"/>
      <c r="I220" s="46"/>
      <c r="J220" s="46"/>
    </row>
    <row r="221" ht="15.75" customHeight="1">
      <c r="A221" s="90"/>
      <c r="B221" s="46"/>
      <c r="C221" s="46"/>
      <c r="D221" s="46"/>
      <c r="E221" s="46"/>
      <c r="F221" s="46"/>
      <c r="G221" s="91"/>
      <c r="H221" s="91"/>
      <c r="I221" s="46"/>
      <c r="J221" s="46"/>
    </row>
    <row r="222" ht="15.75" customHeight="1">
      <c r="A222" s="90"/>
      <c r="B222" s="46"/>
      <c r="C222" s="46"/>
      <c r="D222" s="46"/>
      <c r="E222" s="46"/>
      <c r="F222" s="46"/>
      <c r="G222" s="91"/>
      <c r="H222" s="91"/>
      <c r="I222" s="46"/>
      <c r="J222" s="46"/>
    </row>
    <row r="223" ht="15.75" customHeight="1">
      <c r="A223" s="90"/>
      <c r="B223" s="46"/>
      <c r="C223" s="46"/>
      <c r="D223" s="46"/>
      <c r="E223" s="46"/>
      <c r="F223" s="46"/>
      <c r="G223" s="91"/>
      <c r="H223" s="91"/>
      <c r="I223" s="46"/>
      <c r="J223" s="46"/>
    </row>
    <row r="224" ht="15.75" customHeight="1">
      <c r="A224" s="90"/>
      <c r="B224" s="46"/>
      <c r="C224" s="46"/>
      <c r="D224" s="46"/>
      <c r="E224" s="46"/>
      <c r="F224" s="46"/>
      <c r="G224" s="91"/>
      <c r="H224" s="91"/>
      <c r="I224" s="46"/>
      <c r="J224" s="46"/>
    </row>
    <row r="225" ht="15.75" customHeight="1">
      <c r="A225" s="90"/>
      <c r="B225" s="46"/>
      <c r="C225" s="46"/>
      <c r="D225" s="46"/>
      <c r="E225" s="46"/>
      <c r="F225" s="46"/>
      <c r="G225" s="91"/>
      <c r="H225" s="91"/>
      <c r="I225" s="46"/>
      <c r="J225" s="46"/>
    </row>
    <row r="226" ht="15.75" customHeight="1">
      <c r="A226" s="90"/>
      <c r="B226" s="46"/>
      <c r="C226" s="46"/>
      <c r="D226" s="46"/>
      <c r="E226" s="46"/>
      <c r="F226" s="46"/>
      <c r="G226" s="91"/>
      <c r="H226" s="91"/>
      <c r="I226" s="46"/>
      <c r="J226" s="46"/>
    </row>
    <row r="227" ht="15.75" customHeight="1">
      <c r="A227" s="90"/>
      <c r="B227" s="46"/>
      <c r="C227" s="46"/>
      <c r="D227" s="46"/>
      <c r="E227" s="46"/>
      <c r="F227" s="46"/>
      <c r="G227" s="91"/>
      <c r="H227" s="91"/>
      <c r="I227" s="46"/>
      <c r="J227" s="46"/>
    </row>
    <row r="228" ht="15.75" customHeight="1">
      <c r="A228" s="90"/>
      <c r="B228" s="46"/>
      <c r="C228" s="46"/>
      <c r="D228" s="46"/>
      <c r="E228" s="46"/>
      <c r="F228" s="46"/>
      <c r="G228" s="91"/>
      <c r="H228" s="91"/>
      <c r="I228" s="46"/>
      <c r="J228" s="46"/>
    </row>
    <row r="229" ht="15.75" customHeight="1">
      <c r="A229" s="90"/>
      <c r="B229" s="46"/>
      <c r="C229" s="46"/>
      <c r="D229" s="46"/>
      <c r="E229" s="46"/>
      <c r="F229" s="46"/>
      <c r="G229" s="91"/>
      <c r="H229" s="91"/>
      <c r="I229" s="46"/>
      <c r="J229" s="46"/>
    </row>
    <row r="230" ht="15.75" customHeight="1">
      <c r="A230" s="90"/>
      <c r="B230" s="46"/>
      <c r="C230" s="46"/>
      <c r="D230" s="46"/>
      <c r="E230" s="46"/>
      <c r="F230" s="46"/>
      <c r="G230" s="91"/>
      <c r="H230" s="91"/>
      <c r="I230" s="46"/>
      <c r="J230" s="46"/>
    </row>
    <row r="231" ht="15.75" customHeight="1">
      <c r="A231" s="90"/>
      <c r="B231" s="46"/>
      <c r="C231" s="46"/>
      <c r="D231" s="46"/>
      <c r="E231" s="46"/>
      <c r="F231" s="46"/>
      <c r="G231" s="91"/>
      <c r="H231" s="91"/>
      <c r="I231" s="46"/>
      <c r="J231" s="46"/>
    </row>
    <row r="232" ht="15.75" customHeight="1">
      <c r="A232" s="90"/>
      <c r="B232" s="46"/>
      <c r="C232" s="46"/>
      <c r="D232" s="46"/>
      <c r="E232" s="46"/>
      <c r="F232" s="46"/>
      <c r="G232" s="91"/>
      <c r="H232" s="91"/>
      <c r="I232" s="46"/>
      <c r="J232" s="46"/>
    </row>
    <row r="233" ht="15.75" customHeight="1">
      <c r="A233" s="90"/>
      <c r="B233" s="46"/>
      <c r="C233" s="46"/>
      <c r="D233" s="46"/>
      <c r="E233" s="46"/>
      <c r="F233" s="46"/>
      <c r="G233" s="91"/>
      <c r="H233" s="91"/>
      <c r="I233" s="46"/>
      <c r="J233" s="46"/>
    </row>
    <row r="234" ht="15.75" customHeight="1">
      <c r="A234" s="90"/>
      <c r="B234" s="46"/>
      <c r="C234" s="46"/>
      <c r="D234" s="46"/>
      <c r="E234" s="46"/>
      <c r="F234" s="46"/>
      <c r="G234" s="91"/>
      <c r="H234" s="91"/>
      <c r="I234" s="46"/>
      <c r="J234" s="46"/>
    </row>
    <row r="235" ht="15.75" customHeight="1">
      <c r="A235" s="90"/>
      <c r="B235" s="46"/>
      <c r="C235" s="46"/>
      <c r="D235" s="46"/>
      <c r="E235" s="46"/>
      <c r="F235" s="46"/>
      <c r="G235" s="91"/>
      <c r="H235" s="91"/>
      <c r="I235" s="46"/>
      <c r="J235" s="46"/>
    </row>
    <row r="236" ht="15.75" customHeight="1">
      <c r="A236" s="90"/>
      <c r="B236" s="46"/>
      <c r="C236" s="46"/>
      <c r="D236" s="46"/>
      <c r="E236" s="46"/>
      <c r="F236" s="46"/>
      <c r="G236" s="91"/>
      <c r="H236" s="91"/>
      <c r="I236" s="46"/>
      <c r="J236" s="46"/>
    </row>
    <row r="237" ht="15.75" customHeight="1">
      <c r="A237" s="90"/>
      <c r="B237" s="46"/>
      <c r="C237" s="46"/>
      <c r="D237" s="46"/>
      <c r="E237" s="46"/>
      <c r="F237" s="46"/>
      <c r="G237" s="91"/>
      <c r="H237" s="91"/>
      <c r="I237" s="46"/>
      <c r="J237" s="46"/>
    </row>
    <row r="238" ht="15.75" customHeight="1">
      <c r="A238" s="90"/>
      <c r="B238" s="46"/>
      <c r="C238" s="46"/>
      <c r="D238" s="46"/>
      <c r="E238" s="46"/>
      <c r="F238" s="46"/>
      <c r="G238" s="91"/>
      <c r="H238" s="91"/>
      <c r="I238" s="46"/>
      <c r="J238" s="46"/>
    </row>
    <row r="239" ht="15.75" customHeight="1">
      <c r="A239" s="90"/>
      <c r="B239" s="46"/>
      <c r="C239" s="46"/>
      <c r="D239" s="46"/>
      <c r="E239" s="46"/>
      <c r="F239" s="46"/>
      <c r="G239" s="91"/>
      <c r="H239" s="91"/>
      <c r="I239" s="46"/>
      <c r="J239" s="46"/>
    </row>
    <row r="240" ht="15.75" customHeight="1">
      <c r="A240" s="90"/>
      <c r="B240" s="46"/>
      <c r="C240" s="46"/>
      <c r="D240" s="46"/>
      <c r="E240" s="46"/>
      <c r="F240" s="46"/>
      <c r="G240" s="91"/>
      <c r="H240" s="91"/>
      <c r="I240" s="46"/>
      <c r="J240" s="46"/>
    </row>
    <row r="241" ht="15.75" customHeight="1">
      <c r="A241" s="90"/>
      <c r="B241" s="46"/>
      <c r="C241" s="46"/>
      <c r="D241" s="46"/>
      <c r="E241" s="46"/>
      <c r="F241" s="46"/>
      <c r="G241" s="91"/>
      <c r="H241" s="91"/>
      <c r="I241" s="46"/>
      <c r="J241" s="46"/>
    </row>
    <row r="242" ht="15.75" customHeight="1">
      <c r="A242" s="90"/>
      <c r="B242" s="46"/>
      <c r="C242" s="46"/>
      <c r="D242" s="46"/>
      <c r="E242" s="46"/>
      <c r="F242" s="46"/>
      <c r="G242" s="91"/>
      <c r="H242" s="91"/>
      <c r="I242" s="46"/>
      <c r="J242" s="46"/>
    </row>
    <row r="243" ht="15.75" customHeight="1">
      <c r="A243" s="90"/>
      <c r="B243" s="46"/>
      <c r="C243" s="46"/>
      <c r="D243" s="46"/>
      <c r="E243" s="46"/>
      <c r="F243" s="46"/>
      <c r="G243" s="91"/>
      <c r="H243" s="91"/>
      <c r="I243" s="46"/>
      <c r="J243" s="46"/>
    </row>
    <row r="244" ht="15.75" customHeight="1">
      <c r="A244" s="90"/>
      <c r="B244" s="46"/>
      <c r="C244" s="46"/>
      <c r="D244" s="46"/>
      <c r="E244" s="46"/>
      <c r="F244" s="46"/>
      <c r="G244" s="91"/>
      <c r="H244" s="91"/>
      <c r="I244" s="46"/>
      <c r="J244" s="46"/>
    </row>
    <row r="245" ht="15.75" customHeight="1">
      <c r="A245" s="90"/>
      <c r="B245" s="46"/>
      <c r="C245" s="46"/>
      <c r="D245" s="46"/>
      <c r="E245" s="46"/>
      <c r="F245" s="46"/>
      <c r="G245" s="91"/>
      <c r="H245" s="91"/>
      <c r="I245" s="46"/>
      <c r="J245" s="46"/>
    </row>
    <row r="246" ht="15.75" customHeight="1">
      <c r="A246" s="90"/>
      <c r="B246" s="46"/>
      <c r="C246" s="46"/>
      <c r="D246" s="46"/>
      <c r="E246" s="46"/>
      <c r="F246" s="46"/>
      <c r="G246" s="91"/>
      <c r="H246" s="91"/>
      <c r="I246" s="46"/>
      <c r="J246" s="46"/>
    </row>
    <row r="247" ht="15.75" customHeight="1">
      <c r="A247" s="90"/>
      <c r="B247" s="46"/>
      <c r="C247" s="46"/>
      <c r="D247" s="46"/>
      <c r="E247" s="46"/>
      <c r="F247" s="46"/>
      <c r="G247" s="91"/>
      <c r="H247" s="91"/>
      <c r="I247" s="46"/>
      <c r="J247" s="46"/>
    </row>
    <row r="248" ht="15.75" customHeight="1">
      <c r="A248" s="90"/>
      <c r="B248" s="46"/>
      <c r="C248" s="46"/>
      <c r="D248" s="46"/>
      <c r="E248" s="46"/>
      <c r="F248" s="46"/>
      <c r="G248" s="91"/>
      <c r="H248" s="91"/>
      <c r="I248" s="46"/>
      <c r="J248" s="46"/>
    </row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location="gid=1089115719" ref="J1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" customHeight="1" outlineLevelCol="1"/>
  <cols>
    <col customWidth="1" hidden="1" min="1" max="2" width="6.3799999999999999"/>
    <col customWidth="1" hidden="1" min="3" max="3" width="1.3799999999999999"/>
    <col customWidth="1" min="4" max="4" width="5.1299999999999999"/>
    <col customWidth="1" min="5" max="5" width="7.6299999999999999"/>
    <col customWidth="1" min="6" max="6" width="11.380000000000001"/>
    <col customWidth="1" min="7" max="7" width="9.1300000000000008"/>
    <col customWidth="1" min="8" max="8" width="11.380000000000001"/>
    <col customWidth="1" min="9" max="9" outlineLevel="1" width="37.630000000000003"/>
    <col customWidth="1" min="10" max="10" width="11.380000000000001"/>
    <col customWidth="1" min="11" max="12" outlineLevel="1" width="11.380000000000001"/>
    <col customWidth="1" min="13" max="16" width="0.38"/>
  </cols>
  <sheetData>
    <row r="1" ht="15.75" customHeight="1">
      <c r="A1" s="1"/>
      <c r="B1" s="1"/>
      <c r="C1" s="2"/>
      <c r="D1" s="3"/>
      <c r="E1" s="4"/>
      <c r="F1" s="4"/>
      <c r="G1" s="4"/>
      <c r="H1" s="5"/>
      <c r="I1" s="4"/>
      <c r="J1" s="4"/>
      <c r="K1" s="6"/>
      <c r="L1" s="6"/>
      <c r="M1" s="7"/>
      <c r="N1" s="7"/>
      <c r="O1" s="7"/>
      <c r="P1" s="7"/>
    </row>
    <row r="2" ht="15.75" customHeight="1">
      <c r="A2" s="1"/>
      <c r="B2" s="1"/>
      <c r="C2" s="8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7"/>
      <c r="N2" s="7"/>
      <c r="O2" s="7"/>
      <c r="P2" s="7"/>
    </row>
    <row r="3" ht="15.75" customHeight="1">
      <c r="A3" s="10"/>
      <c r="B3" s="10"/>
      <c r="C3" s="11"/>
      <c r="D3" s="93">
        <v>77</v>
      </c>
      <c r="E3" s="93" t="s">
        <v>10</v>
      </c>
      <c r="F3" s="94" t="s">
        <v>17</v>
      </c>
      <c r="G3" s="93" t="s">
        <v>12</v>
      </c>
      <c r="H3" s="94" t="s">
        <v>13</v>
      </c>
      <c r="I3" s="94" t="s">
        <v>18</v>
      </c>
      <c r="J3" s="21" t="s">
        <v>19</v>
      </c>
      <c r="K3" s="22">
        <v>44470</v>
      </c>
      <c r="L3" s="17">
        <v>44957</v>
      </c>
      <c r="M3" s="18"/>
      <c r="N3" s="18"/>
      <c r="O3" s="18"/>
      <c r="P3" s="18"/>
    </row>
    <row r="4" ht="15.75" customHeight="1">
      <c r="A4" s="10"/>
      <c r="B4" s="10"/>
      <c r="C4" s="11"/>
      <c r="D4" s="95">
        <v>78</v>
      </c>
      <c r="E4" s="95" t="s">
        <v>10</v>
      </c>
      <c r="F4" s="96" t="s">
        <v>11</v>
      </c>
      <c r="G4" s="95" t="s">
        <v>12</v>
      </c>
      <c r="H4" s="96" t="s">
        <v>13</v>
      </c>
      <c r="I4" s="96" t="s">
        <v>20</v>
      </c>
      <c r="J4" s="21" t="s">
        <v>19</v>
      </c>
      <c r="K4" s="22">
        <v>44896</v>
      </c>
      <c r="L4" s="17">
        <v>45139</v>
      </c>
      <c r="M4" s="18"/>
      <c r="N4" s="18"/>
      <c r="O4" s="18"/>
      <c r="P4" s="18"/>
      <c r="Q4" s="34" t="s">
        <v>199</v>
      </c>
    </row>
    <row r="5" ht="15.75" customHeight="1">
      <c r="A5" s="10"/>
      <c r="B5" s="10"/>
      <c r="C5" s="11"/>
      <c r="D5" s="97" t="s">
        <v>26</v>
      </c>
      <c r="E5" s="97" t="s">
        <v>27</v>
      </c>
      <c r="F5" s="98" t="s">
        <v>28</v>
      </c>
      <c r="G5" s="97" t="s">
        <v>12</v>
      </c>
      <c r="H5" s="98" t="s">
        <v>29</v>
      </c>
      <c r="I5" s="98" t="s">
        <v>30</v>
      </c>
      <c r="J5" s="21" t="s">
        <v>19</v>
      </c>
      <c r="K5" s="22">
        <v>44783</v>
      </c>
      <c r="L5" s="17">
        <v>45026</v>
      </c>
      <c r="M5" s="18"/>
      <c r="N5" s="18"/>
      <c r="O5" s="18"/>
      <c r="P5" s="18"/>
    </row>
    <row r="6" ht="15.75" customHeight="1">
      <c r="A6" s="10"/>
      <c r="B6" s="10"/>
      <c r="C6" s="11"/>
      <c r="D6" s="93">
        <v>96</v>
      </c>
      <c r="E6" s="93" t="s">
        <v>27</v>
      </c>
      <c r="F6" s="94" t="s">
        <v>28</v>
      </c>
      <c r="G6" s="93" t="s">
        <v>12</v>
      </c>
      <c r="H6" s="94" t="s">
        <v>29</v>
      </c>
      <c r="I6" s="94" t="s">
        <v>31</v>
      </c>
      <c r="J6" s="21" t="s">
        <v>19</v>
      </c>
      <c r="K6" s="22">
        <v>44409</v>
      </c>
      <c r="L6" s="17">
        <v>45000</v>
      </c>
      <c r="M6" s="18"/>
      <c r="N6" s="18"/>
      <c r="O6" s="18"/>
      <c r="P6" s="18"/>
    </row>
    <row r="7" ht="15.75" customHeight="1">
      <c r="A7" s="10"/>
      <c r="B7" s="10"/>
      <c r="C7" s="11"/>
      <c r="D7" s="93">
        <v>97</v>
      </c>
      <c r="E7" s="93" t="s">
        <v>27</v>
      </c>
      <c r="F7" s="94" t="s">
        <v>28</v>
      </c>
      <c r="G7" s="93" t="s">
        <v>12</v>
      </c>
      <c r="H7" s="94" t="s">
        <v>29</v>
      </c>
      <c r="I7" s="94" t="s">
        <v>32</v>
      </c>
      <c r="J7" s="21" t="s">
        <v>19</v>
      </c>
      <c r="K7" s="22">
        <v>44409</v>
      </c>
      <c r="L7" s="17">
        <v>44985</v>
      </c>
      <c r="M7" s="18"/>
      <c r="N7" s="18"/>
      <c r="O7" s="18"/>
      <c r="P7" s="18"/>
    </row>
    <row r="8" ht="15.75" customHeight="1">
      <c r="A8" s="10"/>
      <c r="B8" s="10"/>
      <c r="C8" s="11"/>
      <c r="D8" s="93">
        <v>396</v>
      </c>
      <c r="E8" s="93" t="s">
        <v>75</v>
      </c>
      <c r="F8" s="94" t="s">
        <v>51</v>
      </c>
      <c r="G8" s="93" t="s">
        <v>52</v>
      </c>
      <c r="H8" s="94" t="s">
        <v>55</v>
      </c>
      <c r="I8" s="94" t="s">
        <v>76</v>
      </c>
      <c r="J8" s="21" t="s">
        <v>19</v>
      </c>
      <c r="K8" s="22">
        <v>44621</v>
      </c>
      <c r="L8" s="17">
        <v>44956</v>
      </c>
      <c r="M8" s="18"/>
      <c r="N8" s="18"/>
      <c r="O8" s="18"/>
      <c r="P8" s="18"/>
    </row>
    <row r="9" ht="15.75" customHeight="1">
      <c r="A9" s="10"/>
      <c r="B9" s="10"/>
      <c r="C9" s="11"/>
      <c r="D9" s="97">
        <v>630</v>
      </c>
      <c r="E9" s="97" t="s">
        <v>94</v>
      </c>
      <c r="F9" s="98" t="s">
        <v>28</v>
      </c>
      <c r="G9" s="97" t="s">
        <v>12</v>
      </c>
      <c r="H9" s="98" t="s">
        <v>95</v>
      </c>
      <c r="I9" s="98" t="s">
        <v>96</v>
      </c>
      <c r="J9" s="21" t="s">
        <v>19</v>
      </c>
      <c r="K9" s="22">
        <v>44774</v>
      </c>
      <c r="L9" s="17">
        <v>45016</v>
      </c>
      <c r="M9" s="18"/>
      <c r="N9" s="18"/>
      <c r="O9" s="18"/>
      <c r="P9" s="18"/>
    </row>
    <row r="10" ht="15.75" customHeight="1">
      <c r="A10" s="10"/>
      <c r="B10" s="10"/>
      <c r="C10" s="11"/>
      <c r="D10" s="97">
        <v>712</v>
      </c>
      <c r="E10" s="97" t="s">
        <v>97</v>
      </c>
      <c r="F10" s="98" t="s">
        <v>98</v>
      </c>
      <c r="G10" s="97" t="s">
        <v>99</v>
      </c>
      <c r="H10" s="98"/>
      <c r="I10" s="98" t="s">
        <v>100</v>
      </c>
      <c r="J10" s="21" t="s">
        <v>19</v>
      </c>
      <c r="K10" s="16">
        <v>44531</v>
      </c>
      <c r="L10" s="17">
        <v>45077</v>
      </c>
      <c r="M10" s="18"/>
      <c r="N10" s="18"/>
      <c r="O10" s="18"/>
      <c r="P10" s="18"/>
    </row>
    <row r="11" ht="15.75" customHeight="1">
      <c r="A11" s="10"/>
      <c r="B11" s="10"/>
      <c r="C11" s="11"/>
      <c r="D11" s="97">
        <v>814</v>
      </c>
      <c r="E11" s="97" t="s">
        <v>113</v>
      </c>
      <c r="F11" s="98" t="s">
        <v>114</v>
      </c>
      <c r="G11" s="97" t="s">
        <v>104</v>
      </c>
      <c r="H11" s="98" t="s">
        <v>115</v>
      </c>
      <c r="I11" s="98" t="s">
        <v>116</v>
      </c>
      <c r="J11" s="21" t="s">
        <v>19</v>
      </c>
      <c r="K11" s="41">
        <v>44712</v>
      </c>
      <c r="L11" s="17">
        <v>45000</v>
      </c>
      <c r="M11" s="18"/>
      <c r="N11" s="18"/>
      <c r="O11" s="18"/>
      <c r="P11" s="18"/>
    </row>
    <row r="12" ht="15.75" customHeight="1">
      <c r="A12" s="10"/>
      <c r="B12" s="10"/>
      <c r="C12" s="11"/>
      <c r="D12" s="42"/>
      <c r="E12" s="43"/>
      <c r="F12" s="44"/>
      <c r="G12" s="43"/>
      <c r="H12" s="44"/>
      <c r="I12" s="44"/>
      <c r="J12" s="45"/>
      <c r="K12" s="46"/>
      <c r="L12" s="42"/>
      <c r="M12" s="18"/>
      <c r="N12" s="18"/>
      <c r="O12" s="18"/>
      <c r="P12" s="18"/>
    </row>
    <row r="13" ht="15.75" customHeight="1">
      <c r="A13" s="10"/>
      <c r="B13" s="10"/>
      <c r="C13" s="11"/>
      <c r="D13" s="42"/>
      <c r="E13" s="43"/>
      <c r="F13" s="44"/>
      <c r="G13" s="42"/>
      <c r="H13" s="44"/>
      <c r="I13" s="44"/>
      <c r="J13" s="47"/>
      <c r="K13" s="42"/>
      <c r="L13" s="42"/>
      <c r="M13" s="18"/>
      <c r="N13" s="18"/>
      <c r="O13" s="18"/>
      <c r="P13" s="18"/>
    </row>
    <row r="14" ht="15.75" customHeight="1">
      <c r="A14" s="10"/>
      <c r="B14" s="10"/>
      <c r="C14" s="11"/>
      <c r="D14" s="42"/>
      <c r="E14" s="43"/>
      <c r="F14" s="44"/>
      <c r="G14" s="43"/>
      <c r="H14" s="44"/>
      <c r="I14" s="44"/>
      <c r="J14" s="45"/>
      <c r="K14" s="42"/>
      <c r="L14" s="42"/>
      <c r="M14" s="18"/>
      <c r="N14" s="18"/>
      <c r="O14" s="18"/>
      <c r="P14" s="18"/>
    </row>
    <row r="15" ht="15.75" customHeight="1">
      <c r="A15" s="10"/>
      <c r="B15" s="10"/>
      <c r="C15" s="24"/>
      <c r="D15" s="42"/>
      <c r="E15" s="43"/>
      <c r="F15" s="44"/>
      <c r="G15" s="42"/>
      <c r="H15" s="44"/>
      <c r="I15" s="44"/>
      <c r="J15" s="47"/>
      <c r="K15" s="42"/>
      <c r="L15" s="42"/>
      <c r="M15" s="18"/>
      <c r="N15" s="18"/>
      <c r="O15" s="18"/>
      <c r="P15" s="18"/>
    </row>
    <row r="16" ht="15.75" customHeight="1">
      <c r="A16" s="10"/>
      <c r="B16" s="10"/>
      <c r="C16" s="11"/>
      <c r="D16" s="42"/>
      <c r="E16" s="43"/>
      <c r="F16" s="44"/>
      <c r="G16" s="43"/>
      <c r="H16" s="44"/>
      <c r="I16" s="44"/>
      <c r="J16" s="45"/>
      <c r="K16" s="42"/>
      <c r="L16" s="42"/>
      <c r="M16" s="18"/>
      <c r="N16" s="18"/>
      <c r="O16" s="18"/>
      <c r="P16" s="18"/>
    </row>
    <row r="17" ht="15.75" customHeight="1">
      <c r="A17" s="10"/>
      <c r="B17" s="10"/>
      <c r="C17" s="11"/>
      <c r="D17" s="42"/>
      <c r="E17" s="43"/>
      <c r="F17" s="44"/>
      <c r="G17" s="42"/>
      <c r="H17" s="44"/>
      <c r="I17" s="44"/>
      <c r="J17" s="47"/>
      <c r="K17" s="42"/>
      <c r="L17" s="42"/>
      <c r="M17" s="18"/>
      <c r="N17" s="18"/>
      <c r="O17" s="18"/>
      <c r="P17" s="18"/>
    </row>
    <row r="18" ht="15.75" customHeight="1">
      <c r="A18" s="10"/>
      <c r="B18" s="10"/>
      <c r="C18" s="11"/>
      <c r="D18" s="42"/>
      <c r="E18" s="43"/>
      <c r="F18" s="44"/>
      <c r="G18" s="43"/>
      <c r="H18" s="44"/>
      <c r="I18" s="44"/>
      <c r="J18" s="45"/>
      <c r="K18" s="42"/>
      <c r="L18" s="42"/>
      <c r="M18" s="18"/>
      <c r="N18" s="18"/>
      <c r="O18" s="18"/>
      <c r="P18" s="18"/>
    </row>
    <row r="19" ht="15.75" customHeight="1">
      <c r="A19" s="10"/>
      <c r="B19" s="10"/>
      <c r="C19" s="11"/>
      <c r="D19" s="42"/>
      <c r="E19" s="43"/>
      <c r="F19" s="44"/>
      <c r="G19" s="42"/>
      <c r="H19" s="44"/>
      <c r="I19" s="44"/>
      <c r="J19" s="48"/>
      <c r="K19" s="42"/>
      <c r="L19" s="42"/>
      <c r="M19" s="18"/>
      <c r="N19" s="18"/>
      <c r="O19" s="18"/>
      <c r="P19" s="18"/>
    </row>
    <row r="20" ht="15.75" customHeight="1">
      <c r="A20" s="10"/>
      <c r="B20" s="10"/>
      <c r="C20" s="11"/>
      <c r="D20" s="42"/>
      <c r="E20" s="43"/>
      <c r="F20" s="44"/>
      <c r="G20" s="43"/>
      <c r="H20" s="44"/>
      <c r="I20" s="44"/>
      <c r="J20" s="48"/>
      <c r="K20" s="42"/>
      <c r="L20" s="42"/>
      <c r="M20" s="18"/>
      <c r="N20" s="18"/>
      <c r="O20" s="18"/>
      <c r="P20" s="18"/>
    </row>
    <row r="21" ht="15.75" customHeight="1">
      <c r="A21" s="10"/>
      <c r="B21" s="10"/>
      <c r="C21" s="11"/>
      <c r="D21" s="42"/>
      <c r="E21" s="42"/>
      <c r="F21" s="44"/>
      <c r="G21" s="42"/>
      <c r="H21" s="44"/>
      <c r="I21" s="44"/>
      <c r="J21" s="49"/>
      <c r="K21" s="50"/>
      <c r="L21" s="51"/>
      <c r="M21" s="18"/>
      <c r="N21" s="18"/>
      <c r="O21" s="18"/>
      <c r="P21" s="18"/>
    </row>
    <row r="22" ht="15.75" customHeight="1">
      <c r="A22" s="10"/>
      <c r="B22" s="10"/>
      <c r="C22" s="11"/>
      <c r="D22" s="42"/>
      <c r="E22" s="42"/>
      <c r="F22" s="44"/>
      <c r="G22" s="42"/>
      <c r="H22" s="44"/>
      <c r="I22" s="44"/>
      <c r="J22" s="49"/>
      <c r="K22" s="50"/>
      <c r="L22" s="51"/>
      <c r="M22" s="18"/>
      <c r="N22" s="18"/>
      <c r="O22" s="18"/>
      <c r="P22" s="18"/>
    </row>
    <row r="23" ht="15.75" customHeight="1">
      <c r="A23" s="10"/>
      <c r="B23" s="10"/>
      <c r="C23" s="11"/>
      <c r="D23" s="42"/>
      <c r="E23" s="42"/>
      <c r="F23" s="44"/>
      <c r="G23" s="42"/>
      <c r="H23" s="44"/>
      <c r="I23" s="44"/>
      <c r="J23" s="49"/>
      <c r="K23" s="50"/>
      <c r="L23" s="51"/>
      <c r="M23" s="18"/>
      <c r="N23" s="18"/>
      <c r="O23" s="18"/>
      <c r="P23" s="18"/>
    </row>
    <row r="24" ht="15.75" customHeight="1">
      <c r="A24" s="10"/>
      <c r="B24" s="10"/>
      <c r="C24" s="11"/>
      <c r="D24" s="42"/>
      <c r="E24" s="42"/>
      <c r="F24" s="44"/>
      <c r="G24" s="42"/>
      <c r="H24" s="44"/>
      <c r="I24" s="44"/>
      <c r="J24" s="49"/>
      <c r="K24" s="50"/>
      <c r="L24" s="52"/>
      <c r="M24" s="18"/>
      <c r="N24" s="18"/>
      <c r="O24" s="18"/>
      <c r="P24" s="18"/>
    </row>
    <row r="25" ht="15.75" customHeight="1">
      <c r="A25" s="10"/>
      <c r="B25" s="10"/>
      <c r="C25" s="11"/>
      <c r="D25" s="42"/>
      <c r="E25" s="42"/>
      <c r="F25" s="44"/>
      <c r="G25" s="42"/>
      <c r="H25" s="44"/>
      <c r="I25" s="44"/>
      <c r="J25" s="49"/>
      <c r="K25" s="50"/>
      <c r="L25" s="52"/>
      <c r="M25" s="18"/>
      <c r="N25" s="18"/>
      <c r="O25" s="18"/>
      <c r="P25" s="18"/>
    </row>
    <row r="26" ht="15.75" customHeight="1">
      <c r="A26" s="10"/>
      <c r="B26" s="10"/>
      <c r="C26" s="11"/>
      <c r="D26" s="42"/>
      <c r="E26" s="42"/>
      <c r="F26" s="44"/>
      <c r="G26" s="42"/>
      <c r="H26" s="44"/>
      <c r="I26" s="44"/>
      <c r="J26" s="49"/>
      <c r="K26" s="50"/>
      <c r="L26" s="52"/>
      <c r="M26" s="18"/>
      <c r="N26" s="18"/>
      <c r="O26" s="18"/>
      <c r="P26" s="18"/>
    </row>
    <row r="27" ht="15.75" customHeight="1">
      <c r="A27" s="10"/>
      <c r="B27" s="10"/>
      <c r="C27" s="11"/>
      <c r="D27" s="42"/>
      <c r="E27" s="42"/>
      <c r="F27" s="44"/>
      <c r="G27" s="42"/>
      <c r="H27" s="44"/>
      <c r="I27" s="44"/>
      <c r="J27" s="49"/>
      <c r="K27" s="50"/>
      <c r="L27" s="52"/>
      <c r="M27" s="18"/>
      <c r="N27" s="18"/>
      <c r="O27" s="18"/>
      <c r="P27" s="18"/>
    </row>
    <row r="28" ht="15.75" customHeight="1">
      <c r="A28" s="10"/>
      <c r="B28" s="10"/>
      <c r="C28" s="11"/>
      <c r="D28" s="42"/>
      <c r="E28" s="42"/>
      <c r="F28" s="44"/>
      <c r="G28" s="42"/>
      <c r="H28" s="44"/>
      <c r="I28" s="44"/>
      <c r="J28" s="49"/>
      <c r="K28" s="50"/>
      <c r="L28" s="52"/>
      <c r="M28" s="18"/>
      <c r="N28" s="18"/>
      <c r="O28" s="18"/>
      <c r="P28" s="18"/>
    </row>
    <row r="29" ht="15.75" customHeight="1">
      <c r="A29" s="10"/>
      <c r="B29" s="10"/>
      <c r="C29" s="11"/>
      <c r="D29" s="42"/>
      <c r="E29" s="42"/>
      <c r="F29" s="44"/>
      <c r="G29" s="42"/>
      <c r="H29" s="44"/>
      <c r="I29" s="44"/>
      <c r="J29" s="49"/>
      <c r="K29" s="50"/>
      <c r="L29" s="52"/>
      <c r="M29" s="18"/>
      <c r="N29" s="18"/>
      <c r="O29" s="18"/>
      <c r="P29" s="18"/>
    </row>
    <row r="30" ht="15.75" customHeight="1">
      <c r="A30" s="10"/>
      <c r="B30" s="10"/>
      <c r="C30" s="11"/>
      <c r="D30" s="42"/>
      <c r="E30" s="42"/>
      <c r="F30" s="44"/>
      <c r="G30" s="42"/>
      <c r="H30" s="44"/>
      <c r="I30" s="44"/>
      <c r="J30" s="49"/>
      <c r="K30" s="50"/>
      <c r="L30" s="52"/>
      <c r="M30" s="18"/>
      <c r="N30" s="18"/>
      <c r="O30" s="18"/>
      <c r="P30" s="18"/>
    </row>
    <row r="31" ht="15.75" customHeight="1">
      <c r="A31" s="10"/>
      <c r="B31" s="10"/>
      <c r="C31" s="11"/>
      <c r="D31" s="42"/>
      <c r="E31" s="42"/>
      <c r="F31" s="44"/>
      <c r="G31" s="42"/>
      <c r="H31" s="44"/>
      <c r="I31" s="44"/>
      <c r="J31" s="49"/>
      <c r="K31" s="50"/>
      <c r="L31" s="52"/>
      <c r="M31" s="18"/>
      <c r="N31" s="18"/>
      <c r="O31" s="18"/>
      <c r="P31" s="18"/>
    </row>
    <row r="32" ht="15.75" customHeight="1">
      <c r="A32" s="10"/>
      <c r="B32" s="10"/>
      <c r="C32" s="11"/>
      <c r="D32" s="42"/>
      <c r="E32" s="42"/>
      <c r="F32" s="44"/>
      <c r="G32" s="42"/>
      <c r="H32" s="44"/>
      <c r="I32" s="44"/>
      <c r="J32" s="49"/>
      <c r="K32" s="50"/>
      <c r="L32" s="51"/>
      <c r="M32" s="18"/>
      <c r="N32" s="18"/>
      <c r="O32" s="18"/>
      <c r="P32" s="18"/>
    </row>
    <row r="33" ht="15.75" customHeight="1">
      <c r="A33" s="10"/>
      <c r="B33" s="10"/>
      <c r="C33" s="11"/>
      <c r="D33" s="42"/>
      <c r="E33" s="42"/>
      <c r="F33" s="44"/>
      <c r="G33" s="42"/>
      <c r="H33" s="44"/>
      <c r="I33" s="44"/>
      <c r="J33" s="49"/>
      <c r="K33" s="50"/>
      <c r="L33" s="52"/>
      <c r="M33" s="18"/>
      <c r="N33" s="18"/>
      <c r="O33" s="18"/>
      <c r="P33" s="18"/>
    </row>
    <row r="34" ht="15.75" customHeight="1">
      <c r="A34" s="10"/>
      <c r="B34" s="10"/>
      <c r="C34" s="11"/>
      <c r="D34" s="42"/>
      <c r="E34" s="42"/>
      <c r="F34" s="44"/>
      <c r="G34" s="42"/>
      <c r="H34" s="44"/>
      <c r="I34" s="44"/>
      <c r="J34" s="49"/>
      <c r="K34" s="50"/>
      <c r="L34" s="51"/>
      <c r="M34" s="18"/>
      <c r="N34" s="18"/>
      <c r="O34" s="18"/>
      <c r="P34" s="18"/>
    </row>
    <row r="35" ht="15.75" customHeight="1">
      <c r="A35" s="10"/>
      <c r="B35" s="10"/>
      <c r="C35" s="11"/>
      <c r="D35" s="42"/>
      <c r="E35" s="42"/>
      <c r="F35" s="44"/>
      <c r="G35" s="42"/>
      <c r="H35" s="44"/>
      <c r="I35" s="44"/>
      <c r="J35" s="49"/>
      <c r="K35" s="50"/>
      <c r="L35" s="52"/>
      <c r="M35" s="18"/>
      <c r="N35" s="18"/>
      <c r="O35" s="18"/>
      <c r="P35" s="18"/>
    </row>
    <row r="36" ht="15.75" customHeight="1">
      <c r="A36" s="10"/>
      <c r="B36" s="10"/>
      <c r="C36" s="11"/>
      <c r="D36" s="42"/>
      <c r="E36" s="42"/>
      <c r="F36" s="44"/>
      <c r="G36" s="42"/>
      <c r="H36" s="44"/>
      <c r="I36" s="44"/>
      <c r="J36" s="49"/>
      <c r="K36" s="50"/>
      <c r="L36" s="52"/>
      <c r="M36" s="18"/>
      <c r="N36" s="18"/>
      <c r="O36" s="18"/>
      <c r="P36" s="18"/>
    </row>
    <row r="37" ht="15.75" customHeight="1">
      <c r="A37" s="10"/>
      <c r="B37" s="10"/>
      <c r="C37" s="11"/>
      <c r="D37" s="42"/>
      <c r="E37" s="42"/>
      <c r="F37" s="44"/>
      <c r="G37" s="42"/>
      <c r="H37" s="44"/>
      <c r="I37" s="44"/>
      <c r="J37" s="49"/>
      <c r="K37" s="50"/>
      <c r="L37" s="52"/>
      <c r="M37" s="18"/>
      <c r="N37" s="18"/>
      <c r="O37" s="18"/>
      <c r="P37" s="18"/>
    </row>
    <row r="38" ht="15.75" customHeight="1">
      <c r="A38" s="10"/>
      <c r="B38" s="10"/>
      <c r="C38" s="11"/>
      <c r="D38" s="42"/>
      <c r="E38" s="42"/>
      <c r="F38" s="44"/>
      <c r="G38" s="42"/>
      <c r="H38" s="44"/>
      <c r="I38" s="44"/>
      <c r="J38" s="49"/>
      <c r="K38" s="50"/>
      <c r="L38" s="52"/>
      <c r="M38" s="18"/>
      <c r="N38" s="18"/>
      <c r="O38" s="18"/>
      <c r="P38" s="18"/>
    </row>
    <row r="39" ht="15.75" customHeight="1">
      <c r="A39" s="10"/>
      <c r="B39" s="10"/>
      <c r="C39" s="11"/>
      <c r="D39" s="42"/>
      <c r="E39" s="42"/>
      <c r="F39" s="44"/>
      <c r="G39" s="42"/>
      <c r="H39" s="44"/>
      <c r="I39" s="44"/>
      <c r="J39" s="49"/>
      <c r="K39" s="50"/>
      <c r="L39" s="51"/>
      <c r="M39" s="18"/>
      <c r="N39" s="18"/>
      <c r="O39" s="18"/>
      <c r="P39" s="18"/>
    </row>
    <row r="40" ht="15.75" customHeight="1">
      <c r="A40" s="10"/>
      <c r="B40" s="10"/>
      <c r="C40" s="11"/>
      <c r="D40" s="42"/>
      <c r="E40" s="42"/>
      <c r="F40" s="44"/>
      <c r="G40" s="42"/>
      <c r="H40" s="44"/>
      <c r="I40" s="44"/>
      <c r="J40" s="49"/>
      <c r="K40" s="50"/>
      <c r="L40" s="51"/>
      <c r="M40" s="18"/>
      <c r="N40" s="18"/>
      <c r="O40" s="18"/>
      <c r="P40" s="18"/>
    </row>
    <row r="41" ht="15.75" customHeight="1">
      <c r="A41" s="10"/>
      <c r="B41" s="10"/>
      <c r="C41" s="11"/>
      <c r="D41" s="42"/>
      <c r="E41" s="42"/>
      <c r="F41" s="44"/>
      <c r="G41" s="42"/>
      <c r="H41" s="44"/>
      <c r="I41" s="44"/>
      <c r="J41" s="49"/>
      <c r="K41" s="50"/>
      <c r="L41" s="52"/>
      <c r="M41" s="18"/>
      <c r="N41" s="18"/>
      <c r="O41" s="18"/>
      <c r="P41" s="18"/>
    </row>
    <row r="42" ht="15.75" customHeight="1">
      <c r="A42" s="10"/>
      <c r="B42" s="53"/>
      <c r="C42" s="11"/>
      <c r="D42" s="42"/>
      <c r="E42" s="42"/>
      <c r="F42" s="44"/>
      <c r="G42" s="42"/>
      <c r="H42" s="44"/>
      <c r="I42" s="44"/>
      <c r="J42" s="49"/>
      <c r="K42" s="50"/>
      <c r="L42" s="52"/>
      <c r="M42" s="18"/>
      <c r="N42" s="18"/>
      <c r="O42" s="18"/>
      <c r="P42" s="18"/>
    </row>
    <row r="43" ht="15.75" hidden="1" customHeight="1">
      <c r="A43" s="10"/>
      <c r="B43" s="53"/>
      <c r="C43" s="24"/>
      <c r="D43" s="42"/>
      <c r="E43" s="42"/>
      <c r="F43" s="44"/>
      <c r="G43" s="42"/>
      <c r="H43" s="44"/>
      <c r="I43" s="44"/>
      <c r="J43" s="49"/>
      <c r="K43" s="50"/>
      <c r="L43" s="52"/>
      <c r="M43" s="18"/>
      <c r="N43" s="18"/>
      <c r="O43" s="18"/>
      <c r="P43" s="18"/>
    </row>
    <row r="44" ht="15.75" hidden="1" customHeight="1">
      <c r="A44" s="10"/>
      <c r="B44" s="53"/>
      <c r="C44" s="24"/>
      <c r="D44" s="42"/>
      <c r="E44" s="42"/>
      <c r="F44" s="44"/>
      <c r="G44" s="42"/>
      <c r="H44" s="44"/>
      <c r="I44" s="44"/>
      <c r="J44" s="49"/>
      <c r="K44" s="50"/>
      <c r="L44" s="51"/>
      <c r="M44" s="18"/>
      <c r="N44" s="18"/>
      <c r="O44" s="18"/>
      <c r="P44" s="18"/>
    </row>
    <row r="45" ht="15.75" customHeight="1">
      <c r="A45" s="10"/>
      <c r="B45" s="53"/>
      <c r="C45" s="11"/>
      <c r="D45" s="42"/>
      <c r="E45" s="42"/>
      <c r="F45" s="44"/>
      <c r="G45" s="42"/>
      <c r="H45" s="44"/>
      <c r="I45" s="44"/>
      <c r="J45" s="49"/>
      <c r="K45" s="50"/>
      <c r="L45" s="52"/>
      <c r="M45" s="18"/>
      <c r="N45" s="18"/>
      <c r="O45" s="18"/>
      <c r="P45" s="18"/>
    </row>
    <row r="46" ht="15.75" hidden="1" customHeight="1">
      <c r="A46" s="10"/>
      <c r="B46" s="53"/>
      <c r="C46" s="24"/>
      <c r="D46" s="42"/>
      <c r="E46" s="42"/>
      <c r="F46" s="44"/>
      <c r="G46" s="42"/>
      <c r="H46" s="44"/>
      <c r="I46" s="44"/>
      <c r="J46" s="49"/>
      <c r="K46" s="50"/>
      <c r="L46" s="52"/>
      <c r="M46" s="18"/>
      <c r="N46" s="18"/>
      <c r="O46" s="18"/>
      <c r="P46" s="18"/>
    </row>
    <row r="47" ht="15.75" hidden="1" customHeight="1">
      <c r="A47" s="10"/>
      <c r="B47" s="53"/>
      <c r="C47" s="24"/>
      <c r="D47" s="42"/>
      <c r="E47" s="42"/>
      <c r="F47" s="44"/>
      <c r="G47" s="42"/>
      <c r="H47" s="44"/>
      <c r="I47" s="44"/>
      <c r="J47" s="49"/>
      <c r="K47" s="50"/>
      <c r="L47" s="42"/>
      <c r="M47" s="18"/>
      <c r="N47" s="18"/>
      <c r="O47" s="18"/>
      <c r="P47" s="18"/>
    </row>
    <row r="48" ht="15.75" hidden="1" customHeight="1">
      <c r="A48" s="10"/>
      <c r="B48" s="53"/>
      <c r="C48" s="24"/>
      <c r="D48" s="42"/>
      <c r="E48" s="42"/>
      <c r="F48" s="44"/>
      <c r="G48" s="42"/>
      <c r="H48" s="44"/>
      <c r="I48" s="44"/>
      <c r="J48" s="49"/>
      <c r="K48" s="50"/>
      <c r="L48" s="42"/>
      <c r="M48" s="18"/>
      <c r="N48" s="18"/>
      <c r="O48" s="18"/>
      <c r="P48" s="18"/>
    </row>
    <row r="49" ht="15.75" hidden="1" customHeight="1">
      <c r="A49" s="10"/>
      <c r="B49" s="53"/>
      <c r="C49" s="11"/>
      <c r="D49" s="42"/>
      <c r="E49" s="42"/>
      <c r="F49" s="44"/>
      <c r="G49" s="42"/>
      <c r="H49" s="44"/>
      <c r="I49" s="44"/>
      <c r="J49" s="49"/>
      <c r="K49" s="50"/>
      <c r="L49" s="52"/>
      <c r="M49" s="18"/>
      <c r="N49" s="18"/>
      <c r="O49" s="18"/>
      <c r="P49" s="18"/>
    </row>
    <row r="50" ht="15.75" hidden="1" customHeight="1">
      <c r="A50" s="10"/>
      <c r="B50" s="10"/>
      <c r="C50" s="11"/>
      <c r="D50" s="42"/>
      <c r="E50" s="42"/>
      <c r="F50" s="44"/>
      <c r="G50" s="42"/>
      <c r="H50" s="44"/>
      <c r="I50" s="44"/>
      <c r="J50" s="49"/>
      <c r="K50" s="50"/>
      <c r="L50" s="52"/>
      <c r="M50" s="18"/>
      <c r="N50" s="18"/>
      <c r="O50" s="18"/>
      <c r="P50" s="18"/>
    </row>
    <row r="51" ht="15.75" customHeight="1">
      <c r="A51" s="10"/>
      <c r="B51" s="10"/>
      <c r="C51" s="11"/>
      <c r="D51" s="42"/>
      <c r="E51" s="42"/>
      <c r="F51" s="44"/>
      <c r="G51" s="42"/>
      <c r="H51" s="44"/>
      <c r="I51" s="44"/>
      <c r="J51" s="49"/>
      <c r="K51" s="50"/>
      <c r="L51" s="52"/>
      <c r="M51" s="18"/>
      <c r="N51" s="18"/>
      <c r="O51" s="18"/>
      <c r="P51" s="18"/>
    </row>
    <row r="52" ht="15.75" hidden="1" customHeight="1">
      <c r="A52" s="10"/>
      <c r="B52" s="10"/>
      <c r="C52" s="11"/>
      <c r="D52" s="42"/>
      <c r="E52" s="42"/>
      <c r="F52" s="44"/>
      <c r="G52" s="42"/>
      <c r="H52" s="44"/>
      <c r="I52" s="44"/>
      <c r="J52" s="49"/>
      <c r="K52" s="50"/>
      <c r="L52" s="51"/>
      <c r="M52" s="18"/>
      <c r="N52" s="18"/>
      <c r="O52" s="18"/>
      <c r="P52" s="18"/>
    </row>
    <row r="53" ht="15.75" hidden="1" customHeight="1">
      <c r="A53" s="10"/>
      <c r="B53" s="10"/>
      <c r="C53" s="11"/>
      <c r="D53" s="42"/>
      <c r="E53" s="42"/>
      <c r="F53" s="44"/>
      <c r="G53" s="42"/>
      <c r="H53" s="44"/>
      <c r="I53" s="44"/>
      <c r="J53" s="49"/>
      <c r="K53" s="50"/>
      <c r="L53" s="51"/>
      <c r="M53" s="18"/>
      <c r="N53" s="18"/>
      <c r="O53" s="18"/>
      <c r="P53" s="18"/>
    </row>
    <row r="54" ht="15.75" customHeight="1">
      <c r="A54" s="10"/>
      <c r="B54" s="10"/>
      <c r="C54" s="11"/>
      <c r="D54" s="42"/>
      <c r="E54" s="42"/>
      <c r="F54" s="44"/>
      <c r="G54" s="42"/>
      <c r="H54" s="44"/>
      <c r="I54" s="44"/>
      <c r="J54" s="49"/>
      <c r="K54" s="50"/>
      <c r="L54" s="52"/>
      <c r="M54" s="18"/>
      <c r="N54" s="18"/>
      <c r="O54" s="18"/>
      <c r="P54" s="18"/>
    </row>
    <row r="55" ht="15.75" customHeight="1">
      <c r="A55" s="10"/>
      <c r="B55" s="10"/>
      <c r="C55" s="11"/>
      <c r="D55" s="42"/>
      <c r="E55" s="42"/>
      <c r="F55" s="44"/>
      <c r="G55" s="42"/>
      <c r="H55" s="44"/>
      <c r="I55" s="44"/>
      <c r="J55" s="49"/>
      <c r="K55" s="50"/>
      <c r="L55" s="52"/>
      <c r="M55" s="18"/>
      <c r="N55" s="18"/>
      <c r="O55" s="18"/>
      <c r="P55" s="18"/>
    </row>
    <row r="56" ht="15.75" customHeight="1">
      <c r="A56" s="10"/>
      <c r="B56" s="10"/>
      <c r="C56" s="11"/>
      <c r="D56" s="42"/>
      <c r="E56" s="42"/>
      <c r="F56" s="44"/>
      <c r="G56" s="42"/>
      <c r="H56" s="44"/>
      <c r="I56" s="44"/>
      <c r="J56" s="49"/>
      <c r="K56" s="50"/>
      <c r="L56" s="52"/>
      <c r="M56" s="18"/>
      <c r="N56" s="18"/>
      <c r="O56" s="18"/>
      <c r="P56" s="18"/>
    </row>
    <row r="57" ht="15.75" customHeight="1">
      <c r="A57" s="10"/>
      <c r="B57" s="10"/>
      <c r="C57" s="11"/>
      <c r="D57" s="42"/>
      <c r="E57" s="42"/>
      <c r="F57" s="44"/>
      <c r="G57" s="42"/>
      <c r="H57" s="44"/>
      <c r="I57" s="44"/>
      <c r="J57" s="49"/>
      <c r="K57" s="50"/>
      <c r="L57" s="52"/>
      <c r="M57" s="18"/>
      <c r="N57" s="18"/>
      <c r="O57" s="18"/>
      <c r="P57" s="18"/>
    </row>
    <row r="58" ht="15.75" customHeight="1">
      <c r="A58" s="10"/>
      <c r="B58" s="10"/>
      <c r="C58" s="11"/>
      <c r="D58" s="42"/>
      <c r="E58" s="42"/>
      <c r="F58" s="44"/>
      <c r="G58" s="42"/>
      <c r="H58" s="44"/>
      <c r="I58" s="44"/>
      <c r="J58" s="49"/>
      <c r="K58" s="50"/>
      <c r="L58" s="52"/>
      <c r="M58" s="18"/>
      <c r="N58" s="18"/>
      <c r="O58" s="18"/>
      <c r="P58" s="18"/>
    </row>
    <row r="59" ht="15.75" customHeight="1">
      <c r="A59" s="10"/>
      <c r="B59" s="10"/>
      <c r="C59" s="11"/>
      <c r="D59" s="42"/>
      <c r="E59" s="42"/>
      <c r="F59" s="44"/>
      <c r="G59" s="42"/>
      <c r="H59" s="44"/>
      <c r="I59" s="44"/>
      <c r="J59" s="49"/>
      <c r="K59" s="50"/>
      <c r="L59" s="52"/>
      <c r="M59" s="18"/>
      <c r="N59" s="18"/>
      <c r="O59" s="18"/>
      <c r="P59" s="18"/>
    </row>
    <row r="60" ht="15.75" customHeight="1">
      <c r="A60" s="10"/>
      <c r="B60" s="10"/>
      <c r="C60" s="11"/>
      <c r="D60" s="42"/>
      <c r="E60" s="42"/>
      <c r="F60" s="44"/>
      <c r="G60" s="42"/>
      <c r="H60" s="44"/>
      <c r="I60" s="44"/>
      <c r="J60" s="49"/>
      <c r="K60" s="50"/>
      <c r="L60" s="52"/>
      <c r="M60" s="18"/>
      <c r="N60" s="18"/>
      <c r="O60" s="18"/>
      <c r="P60" s="18"/>
    </row>
    <row r="61" ht="15.75" customHeight="1">
      <c r="A61" s="10"/>
      <c r="B61" s="10"/>
      <c r="C61" s="11"/>
      <c r="D61" s="42"/>
      <c r="E61" s="42"/>
      <c r="F61" s="44"/>
      <c r="G61" s="42"/>
      <c r="H61" s="44"/>
      <c r="I61" s="44"/>
      <c r="J61" s="49"/>
      <c r="K61" s="50"/>
      <c r="L61" s="52"/>
      <c r="M61" s="18"/>
      <c r="N61" s="18"/>
      <c r="O61" s="18"/>
      <c r="P61" s="18"/>
    </row>
    <row r="62" ht="15.75" customHeight="1">
      <c r="A62" s="10"/>
      <c r="B62" s="10"/>
      <c r="C62" s="11"/>
      <c r="D62" s="42"/>
      <c r="E62" s="42"/>
      <c r="F62" s="44"/>
      <c r="G62" s="42"/>
      <c r="H62" s="44"/>
      <c r="I62" s="44"/>
      <c r="J62" s="49"/>
      <c r="K62" s="50"/>
      <c r="L62" s="52"/>
      <c r="M62" s="18"/>
      <c r="N62" s="18"/>
      <c r="O62" s="18"/>
      <c r="P62" s="18"/>
    </row>
    <row r="63" ht="15.75" customHeight="1">
      <c r="A63" s="10"/>
      <c r="B63" s="10"/>
      <c r="C63" s="11"/>
      <c r="D63" s="42"/>
      <c r="E63" s="42"/>
      <c r="F63" s="44"/>
      <c r="G63" s="42"/>
      <c r="H63" s="44"/>
      <c r="I63" s="44"/>
      <c r="J63" s="49"/>
      <c r="K63" s="50"/>
      <c r="L63" s="52"/>
      <c r="M63" s="18"/>
      <c r="N63" s="18"/>
      <c r="O63" s="18"/>
      <c r="P63" s="18"/>
    </row>
    <row r="64" ht="15.75" customHeight="1">
      <c r="A64" s="10"/>
      <c r="B64" s="10"/>
      <c r="C64" s="11"/>
      <c r="D64" s="42"/>
      <c r="E64" s="42"/>
      <c r="F64" s="44"/>
      <c r="G64" s="42"/>
      <c r="H64" s="44"/>
      <c r="I64" s="44"/>
      <c r="J64" s="49"/>
      <c r="K64" s="50"/>
      <c r="L64" s="52"/>
      <c r="M64" s="18"/>
      <c r="N64" s="18"/>
      <c r="O64" s="18"/>
      <c r="P64" s="18"/>
    </row>
    <row r="65" ht="15.75" customHeight="1">
      <c r="A65" s="10"/>
      <c r="B65" s="10"/>
      <c r="C65" s="11"/>
      <c r="D65" s="42"/>
      <c r="E65" s="42"/>
      <c r="F65" s="44"/>
      <c r="G65" s="42"/>
      <c r="H65" s="44"/>
      <c r="I65" s="44"/>
      <c r="J65" s="49"/>
      <c r="K65" s="50"/>
      <c r="L65" s="52"/>
      <c r="M65" s="18"/>
      <c r="N65" s="18"/>
      <c r="O65" s="18"/>
      <c r="P65" s="18"/>
    </row>
    <row r="66" ht="15.75" customHeight="1">
      <c r="A66" s="10"/>
      <c r="B66" s="10"/>
      <c r="C66" s="11"/>
      <c r="D66" s="42"/>
      <c r="E66" s="42"/>
      <c r="F66" s="44"/>
      <c r="G66" s="42"/>
      <c r="H66" s="44"/>
      <c r="I66" s="44"/>
      <c r="J66" s="49"/>
      <c r="K66" s="50"/>
      <c r="L66" s="52"/>
      <c r="M66" s="18"/>
      <c r="N66" s="18"/>
      <c r="O66" s="18"/>
      <c r="P66" s="18"/>
    </row>
    <row r="67" ht="15.75" customHeight="1">
      <c r="A67" s="10"/>
      <c r="B67" s="10"/>
      <c r="C67" s="11"/>
      <c r="D67" s="42"/>
      <c r="E67" s="42"/>
      <c r="F67" s="44"/>
      <c r="G67" s="42"/>
      <c r="H67" s="44"/>
      <c r="I67" s="44"/>
      <c r="J67" s="49"/>
      <c r="K67" s="50"/>
      <c r="L67" s="52"/>
      <c r="M67" s="18"/>
      <c r="N67" s="18"/>
      <c r="O67" s="18"/>
      <c r="P67" s="18"/>
    </row>
    <row r="68" ht="15.75" customHeight="1">
      <c r="A68" s="10"/>
      <c r="B68" s="10"/>
      <c r="C68" s="11"/>
      <c r="D68" s="42"/>
      <c r="E68" s="42"/>
      <c r="F68" s="44"/>
      <c r="G68" s="42"/>
      <c r="H68" s="44"/>
      <c r="I68" s="44"/>
      <c r="J68" s="49"/>
      <c r="K68" s="50"/>
      <c r="L68" s="52"/>
      <c r="M68" s="18"/>
      <c r="N68" s="18"/>
      <c r="O68" s="18"/>
      <c r="P68" s="18"/>
    </row>
    <row r="69" ht="15.75" customHeight="1">
      <c r="A69" s="10"/>
      <c r="B69" s="10"/>
      <c r="C69" s="11"/>
      <c r="D69" s="42"/>
      <c r="E69" s="42"/>
      <c r="F69" s="44"/>
      <c r="G69" s="42"/>
      <c r="H69" s="44"/>
      <c r="I69" s="44"/>
      <c r="J69" s="49"/>
      <c r="K69" s="50"/>
      <c r="L69" s="52"/>
      <c r="M69" s="18"/>
      <c r="N69" s="18"/>
      <c r="O69" s="18"/>
      <c r="P69" s="18"/>
    </row>
    <row r="70" ht="15.75" customHeight="1">
      <c r="A70" s="10"/>
      <c r="B70" s="10"/>
      <c r="C70" s="11"/>
      <c r="D70" s="42"/>
      <c r="E70" s="42"/>
      <c r="F70" s="44"/>
      <c r="G70" s="42"/>
      <c r="H70" s="44"/>
      <c r="I70" s="44"/>
      <c r="J70" s="49"/>
      <c r="K70" s="50"/>
      <c r="L70" s="52"/>
      <c r="M70" s="18"/>
      <c r="N70" s="18"/>
      <c r="O70" s="18"/>
      <c r="P70" s="18"/>
    </row>
    <row r="71" ht="15.75" customHeight="1">
      <c r="A71" s="10"/>
      <c r="B71" s="10"/>
      <c r="C71" s="11"/>
      <c r="D71" s="42"/>
      <c r="E71" s="42"/>
      <c r="F71" s="44"/>
      <c r="G71" s="42"/>
      <c r="H71" s="44"/>
      <c r="I71" s="44"/>
      <c r="J71" s="49"/>
      <c r="K71" s="50"/>
      <c r="L71" s="52"/>
      <c r="M71" s="18"/>
      <c r="N71" s="18"/>
      <c r="O71" s="18"/>
      <c r="P71" s="18"/>
    </row>
    <row r="72" ht="15.75" customHeight="1">
      <c r="A72" s="10"/>
      <c r="B72" s="10"/>
      <c r="C72" s="11"/>
      <c r="D72" s="42"/>
      <c r="E72" s="42"/>
      <c r="F72" s="44"/>
      <c r="G72" s="42"/>
      <c r="H72" s="44"/>
      <c r="I72" s="44"/>
      <c r="J72" s="49"/>
      <c r="K72" s="50"/>
      <c r="L72" s="52"/>
      <c r="M72" s="18"/>
      <c r="N72" s="18"/>
      <c r="O72" s="18"/>
      <c r="P72" s="18"/>
    </row>
    <row r="73" ht="15.75" customHeight="1">
      <c r="A73" s="10"/>
      <c r="B73" s="10"/>
      <c r="C73" s="11"/>
      <c r="D73" s="42"/>
      <c r="E73" s="42"/>
      <c r="F73" s="44"/>
      <c r="G73" s="42"/>
      <c r="H73" s="44"/>
      <c r="I73" s="44"/>
      <c r="J73" s="49"/>
      <c r="K73" s="50"/>
      <c r="L73" s="52"/>
      <c r="M73" s="18"/>
      <c r="N73" s="18"/>
      <c r="O73" s="18"/>
      <c r="P73" s="18"/>
    </row>
    <row r="74" ht="15.75" customHeight="1">
      <c r="A74" s="10"/>
      <c r="B74" s="10"/>
      <c r="C74" s="11"/>
      <c r="D74" s="42"/>
      <c r="E74" s="42"/>
      <c r="F74" s="44"/>
      <c r="G74" s="42"/>
      <c r="H74" s="44"/>
      <c r="I74" s="44"/>
      <c r="J74" s="49"/>
      <c r="K74" s="50"/>
      <c r="L74" s="52"/>
      <c r="M74" s="18"/>
      <c r="N74" s="18"/>
      <c r="O74" s="18"/>
      <c r="P74" s="18"/>
    </row>
    <row r="75" ht="15.75" customHeight="1">
      <c r="A75" s="10"/>
      <c r="B75" s="10"/>
      <c r="C75" s="11"/>
      <c r="D75" s="42"/>
      <c r="E75" s="42"/>
      <c r="F75" s="44"/>
      <c r="G75" s="42"/>
      <c r="H75" s="44"/>
      <c r="I75" s="44"/>
      <c r="J75" s="49"/>
      <c r="K75" s="50"/>
      <c r="L75" s="52"/>
      <c r="M75" s="18"/>
      <c r="N75" s="18"/>
      <c r="O75" s="18"/>
      <c r="P75" s="18"/>
    </row>
    <row r="76" ht="15.75" customHeight="1">
      <c r="A76" s="10"/>
      <c r="B76" s="10"/>
      <c r="C76" s="11"/>
      <c r="D76" s="42"/>
      <c r="E76" s="42"/>
      <c r="F76" s="44"/>
      <c r="G76" s="42"/>
      <c r="H76" s="44"/>
      <c r="I76" s="44"/>
      <c r="J76" s="49"/>
      <c r="K76" s="50"/>
      <c r="L76" s="52"/>
      <c r="M76" s="18"/>
      <c r="N76" s="18"/>
      <c r="O76" s="18"/>
      <c r="P76" s="18"/>
    </row>
    <row r="77" ht="15.75" hidden="1" customHeight="1">
      <c r="A77" s="10"/>
      <c r="B77" s="10"/>
      <c r="C77" s="11"/>
      <c r="D77" s="42"/>
      <c r="E77" s="42"/>
      <c r="F77" s="44"/>
      <c r="G77" s="42"/>
      <c r="H77" s="44"/>
      <c r="I77" s="44"/>
      <c r="J77" s="49"/>
      <c r="K77" s="50"/>
      <c r="L77" s="52"/>
      <c r="M77" s="18"/>
      <c r="N77" s="18"/>
      <c r="O77" s="18"/>
      <c r="P77" s="18"/>
    </row>
    <row r="78" ht="15.75" hidden="1" customHeight="1">
      <c r="A78" s="10"/>
      <c r="B78" s="10"/>
      <c r="C78" s="11"/>
      <c r="D78" s="42"/>
      <c r="E78" s="42"/>
      <c r="F78" s="44"/>
      <c r="G78" s="42"/>
      <c r="H78" s="44"/>
      <c r="I78" s="44"/>
      <c r="J78" s="49"/>
      <c r="K78" s="50"/>
      <c r="L78" s="42"/>
      <c r="M78" s="18"/>
      <c r="N78" s="18"/>
      <c r="O78" s="18"/>
      <c r="P78" s="18"/>
    </row>
    <row r="79" ht="15.75" hidden="1" customHeight="1">
      <c r="A79" s="10"/>
      <c r="B79" s="10"/>
      <c r="C79" s="11"/>
      <c r="D79" s="42"/>
      <c r="E79" s="42"/>
      <c r="F79" s="44"/>
      <c r="G79" s="42"/>
      <c r="H79" s="44"/>
      <c r="I79" s="44"/>
      <c r="J79" s="49"/>
      <c r="K79" s="50"/>
      <c r="L79" s="51"/>
      <c r="M79" s="18"/>
      <c r="N79" s="18"/>
      <c r="O79" s="18"/>
      <c r="P79" s="18"/>
    </row>
    <row r="80" ht="15.75" hidden="1" customHeight="1">
      <c r="A80" s="10"/>
      <c r="B80" s="10"/>
      <c r="C80" s="11"/>
      <c r="D80" s="42"/>
      <c r="E80" s="42"/>
      <c r="F80" s="44"/>
      <c r="G80" s="42"/>
      <c r="H80" s="44"/>
      <c r="I80" s="44"/>
      <c r="J80" s="49"/>
      <c r="K80" s="50"/>
      <c r="L80" s="52"/>
      <c r="M80" s="18"/>
      <c r="N80" s="18"/>
      <c r="O80" s="18"/>
      <c r="P80" s="18"/>
    </row>
    <row r="81" ht="15.75" hidden="1" customHeight="1">
      <c r="A81" s="10"/>
      <c r="B81" s="10"/>
      <c r="C81" s="11"/>
      <c r="D81" s="42"/>
      <c r="E81" s="42"/>
      <c r="F81" s="44"/>
      <c r="G81" s="42"/>
      <c r="H81" s="44"/>
      <c r="I81" s="44"/>
      <c r="J81" s="49"/>
      <c r="K81" s="50"/>
      <c r="L81" s="52"/>
      <c r="M81" s="18"/>
      <c r="N81" s="18"/>
      <c r="O81" s="18"/>
      <c r="P81" s="18"/>
    </row>
    <row r="82" ht="15.75" customHeight="1">
      <c r="A82" s="10"/>
      <c r="B82" s="10"/>
      <c r="C82" s="11"/>
      <c r="D82" s="42"/>
      <c r="E82" s="42"/>
      <c r="F82" s="44"/>
      <c r="G82" s="42"/>
      <c r="H82" s="44"/>
      <c r="I82" s="44"/>
      <c r="J82" s="49"/>
      <c r="K82" s="50"/>
      <c r="L82" s="42"/>
      <c r="M82" s="18"/>
      <c r="N82" s="18"/>
      <c r="O82" s="18"/>
      <c r="P82" s="18"/>
    </row>
    <row r="83" ht="15.75" customHeight="1">
      <c r="A83" s="10"/>
      <c r="B83" s="10"/>
      <c r="C83" s="11"/>
      <c r="D83" s="42"/>
      <c r="E83" s="42"/>
      <c r="F83" s="44"/>
      <c r="G83" s="42"/>
      <c r="H83" s="44"/>
      <c r="I83" s="44"/>
      <c r="J83" s="49"/>
      <c r="K83" s="50"/>
      <c r="L83" s="42"/>
      <c r="M83" s="18"/>
      <c r="N83" s="18"/>
      <c r="O83" s="18"/>
      <c r="P83" s="18"/>
    </row>
    <row r="84" ht="15.75" customHeight="1">
      <c r="A84" s="10"/>
      <c r="B84" s="10"/>
      <c r="C84" s="24"/>
      <c r="D84" s="46"/>
      <c r="E84" s="46"/>
      <c r="F84" s="46"/>
      <c r="G84" s="46"/>
      <c r="H84" s="46"/>
      <c r="I84" s="46"/>
      <c r="J84" s="46"/>
      <c r="K84" s="46"/>
      <c r="L84" s="42"/>
      <c r="M84" s="18"/>
      <c r="N84" s="18"/>
      <c r="O84" s="18"/>
      <c r="P84" s="18"/>
    </row>
    <row r="85" ht="15.75" customHeight="1">
      <c r="A85" s="10"/>
      <c r="B85" s="10"/>
      <c r="C85" s="24"/>
      <c r="D85" s="42"/>
      <c r="E85" s="43"/>
      <c r="F85" s="44"/>
      <c r="G85" s="42"/>
      <c r="H85" s="44"/>
      <c r="I85" s="44"/>
      <c r="J85" s="54"/>
      <c r="K85" s="55"/>
      <c r="L85" s="56"/>
      <c r="M85" s="18"/>
      <c r="N85" s="18"/>
      <c r="O85" s="18"/>
      <c r="P85" s="18"/>
    </row>
    <row r="86" ht="15.75" customHeight="1">
      <c r="A86" s="10"/>
      <c r="B86" s="10"/>
      <c r="C86" s="24"/>
      <c r="D86" s="42"/>
      <c r="E86" s="43"/>
      <c r="F86" s="44"/>
      <c r="G86" s="43"/>
      <c r="H86" s="44"/>
      <c r="I86" s="44"/>
      <c r="J86" s="45"/>
      <c r="K86" s="46"/>
      <c r="L86" s="42"/>
      <c r="M86" s="18"/>
      <c r="N86" s="18"/>
      <c r="O86" s="18"/>
      <c r="P86" s="18"/>
    </row>
    <row r="87" ht="15.75" customHeight="1">
      <c r="A87" s="10"/>
      <c r="B87" s="10"/>
      <c r="C87" s="24"/>
      <c r="D87" s="42"/>
      <c r="E87" s="43"/>
      <c r="F87" s="44"/>
      <c r="G87" s="42"/>
      <c r="H87" s="44"/>
      <c r="I87" s="44"/>
      <c r="J87" s="47"/>
      <c r="K87" s="42"/>
      <c r="L87" s="42"/>
      <c r="M87" s="18"/>
      <c r="N87" s="18"/>
      <c r="O87" s="18"/>
      <c r="P87" s="18"/>
    </row>
    <row r="88" ht="15.75" customHeight="1">
      <c r="A88" s="10"/>
      <c r="B88" s="10"/>
      <c r="C88" s="24"/>
      <c r="D88" s="42"/>
      <c r="E88" s="43"/>
      <c r="F88" s="44"/>
      <c r="G88" s="43"/>
      <c r="H88" s="44"/>
      <c r="I88" s="44"/>
      <c r="J88" s="45"/>
      <c r="K88" s="42"/>
      <c r="L88" s="42"/>
      <c r="M88" s="18"/>
      <c r="N88" s="18"/>
      <c r="O88" s="18"/>
      <c r="P88" s="18"/>
    </row>
    <row r="89" ht="15.75" customHeight="1">
      <c r="A89" s="10"/>
      <c r="B89" s="10"/>
      <c r="C89" s="24"/>
      <c r="D89" s="42"/>
      <c r="E89" s="43"/>
      <c r="F89" s="44"/>
      <c r="G89" s="42"/>
      <c r="H89" s="44"/>
      <c r="I89" s="44"/>
      <c r="J89" s="47"/>
      <c r="K89" s="42"/>
      <c r="L89" s="42"/>
      <c r="M89" s="18"/>
      <c r="N89" s="18"/>
      <c r="O89" s="18"/>
      <c r="P89" s="18"/>
    </row>
    <row r="90" ht="15.75" customHeight="1">
      <c r="A90" s="10"/>
      <c r="B90" s="10"/>
      <c r="C90" s="24"/>
      <c r="D90" s="42"/>
      <c r="E90" s="43"/>
      <c r="F90" s="44"/>
      <c r="G90" s="43"/>
      <c r="H90" s="44"/>
      <c r="I90" s="44"/>
      <c r="J90" s="45"/>
      <c r="K90" s="42"/>
      <c r="L90" s="42"/>
      <c r="M90" s="18"/>
      <c r="N90" s="18"/>
      <c r="O90" s="18"/>
      <c r="P90" s="18"/>
    </row>
    <row r="91" ht="15.75" customHeight="1">
      <c r="A91" s="10"/>
      <c r="B91" s="10"/>
      <c r="C91" s="24"/>
      <c r="D91" s="42"/>
      <c r="E91" s="43"/>
      <c r="F91" s="44"/>
      <c r="G91" s="42"/>
      <c r="H91" s="44"/>
      <c r="I91" s="44"/>
      <c r="J91" s="47"/>
      <c r="K91" s="42"/>
      <c r="L91" s="42"/>
      <c r="M91" s="18"/>
      <c r="N91" s="18"/>
      <c r="O91" s="18"/>
      <c r="P91" s="18"/>
    </row>
    <row r="92" ht="15.75" customHeight="1">
      <c r="A92" s="10"/>
      <c r="B92" s="10"/>
      <c r="C92" s="24"/>
      <c r="D92" s="42"/>
      <c r="E92" s="43"/>
      <c r="F92" s="44"/>
      <c r="G92" s="43"/>
      <c r="H92" s="44"/>
      <c r="I92" s="44"/>
      <c r="J92" s="45"/>
      <c r="K92" s="42"/>
      <c r="L92" s="42"/>
      <c r="M92" s="18"/>
      <c r="N92" s="18"/>
      <c r="O92" s="18"/>
      <c r="P92" s="18"/>
    </row>
    <row r="93" ht="15.75" customHeight="1">
      <c r="A93" s="10"/>
      <c r="B93" s="10"/>
      <c r="C93" s="24"/>
      <c r="D93" s="42"/>
      <c r="E93" s="43"/>
      <c r="F93" s="44"/>
      <c r="G93" s="42"/>
      <c r="H93" s="44"/>
      <c r="I93" s="44"/>
      <c r="J93" s="48"/>
      <c r="K93" s="42"/>
      <c r="L93" s="42"/>
      <c r="M93" s="18"/>
      <c r="N93" s="18"/>
      <c r="O93" s="18"/>
      <c r="P93" s="18"/>
    </row>
    <row r="94" ht="15.75" customHeight="1">
      <c r="A94" s="10"/>
      <c r="B94" s="10"/>
      <c r="C94" s="24"/>
      <c r="D94" s="42"/>
      <c r="E94" s="43"/>
      <c r="F94" s="44"/>
      <c r="G94" s="43"/>
      <c r="H94" s="44"/>
      <c r="I94" s="44"/>
      <c r="J94" s="48"/>
      <c r="K94" s="42"/>
      <c r="L94" s="42"/>
      <c r="M94" s="18"/>
      <c r="N94" s="18"/>
      <c r="O94" s="18"/>
      <c r="P94" s="18"/>
    </row>
    <row r="95" ht="15.75" customHeight="1">
      <c r="A95" s="10"/>
      <c r="B95" s="10"/>
      <c r="C95" s="24"/>
      <c r="D95" s="42"/>
      <c r="E95" s="46"/>
      <c r="F95" s="44"/>
      <c r="G95" s="42"/>
      <c r="H95" s="44"/>
      <c r="I95" s="44"/>
      <c r="J95" s="49"/>
      <c r="K95" s="42"/>
      <c r="L95" s="42"/>
      <c r="M95" s="18"/>
      <c r="N95" s="18"/>
      <c r="O95" s="18"/>
      <c r="P95" s="18"/>
    </row>
    <row r="96" ht="15.75" customHeight="1">
      <c r="A96" s="10"/>
      <c r="B96" s="10"/>
      <c r="C96" s="24"/>
      <c r="D96" s="42"/>
      <c r="E96" s="46"/>
      <c r="F96" s="44"/>
      <c r="G96" s="42"/>
      <c r="H96" s="44"/>
      <c r="I96" s="44"/>
      <c r="J96" s="49"/>
      <c r="K96" s="42"/>
      <c r="L96" s="52"/>
      <c r="M96" s="18"/>
      <c r="N96" s="18"/>
      <c r="O96" s="18"/>
      <c r="P96" s="18"/>
    </row>
    <row r="97" ht="15.75" customHeight="1">
      <c r="A97" s="10"/>
      <c r="B97" s="10"/>
      <c r="C97" s="24"/>
      <c r="D97" s="42"/>
      <c r="E97" s="46"/>
      <c r="F97" s="44"/>
      <c r="G97" s="42"/>
      <c r="H97" s="44"/>
      <c r="I97" s="44"/>
      <c r="J97" s="49"/>
      <c r="K97" s="42"/>
      <c r="L97" s="52"/>
      <c r="M97" s="18"/>
      <c r="N97" s="18"/>
      <c r="O97" s="18"/>
      <c r="P97" s="18"/>
    </row>
    <row r="98" ht="15.75" customHeight="1">
      <c r="A98" s="10"/>
      <c r="B98" s="10"/>
      <c r="C98" s="24"/>
      <c r="D98" s="42"/>
      <c r="E98" s="46"/>
      <c r="F98" s="44"/>
      <c r="G98" s="42"/>
      <c r="H98" s="44"/>
      <c r="I98" s="44"/>
      <c r="J98" s="49"/>
      <c r="K98" s="42"/>
      <c r="L98" s="42"/>
      <c r="M98" s="18"/>
      <c r="N98" s="18"/>
      <c r="O98" s="18"/>
      <c r="P98" s="18"/>
    </row>
    <row r="99" ht="15.75" customHeight="1">
      <c r="A99" s="10"/>
      <c r="B99" s="10"/>
      <c r="C99" s="24"/>
      <c r="D99" s="42"/>
      <c r="E99" s="46"/>
      <c r="F99" s="44"/>
      <c r="G99" s="42"/>
      <c r="H99" s="44"/>
      <c r="I99" s="44"/>
      <c r="J99" s="49"/>
      <c r="K99" s="42"/>
      <c r="L99" s="42"/>
      <c r="M99" s="18"/>
      <c r="N99" s="18"/>
      <c r="O99" s="18"/>
      <c r="P99" s="18"/>
    </row>
    <row r="100" ht="15.75" customHeight="1">
      <c r="A100" s="10"/>
      <c r="B100" s="10"/>
      <c r="C100" s="24"/>
      <c r="D100" s="42"/>
      <c r="E100" s="46"/>
      <c r="F100" s="44"/>
      <c r="G100" s="42"/>
      <c r="H100" s="44"/>
      <c r="I100" s="44"/>
      <c r="J100" s="49"/>
      <c r="K100" s="42"/>
      <c r="L100" s="42"/>
      <c r="M100" s="18"/>
      <c r="N100" s="18"/>
      <c r="O100" s="18"/>
      <c r="P100" s="18"/>
    </row>
    <row r="101" ht="15.75" customHeight="1">
      <c r="A101" s="10"/>
      <c r="B101" s="10"/>
      <c r="C101" s="24"/>
      <c r="D101" s="42"/>
      <c r="E101" s="46"/>
      <c r="F101" s="44"/>
      <c r="G101" s="42"/>
      <c r="H101" s="44"/>
      <c r="I101" s="44"/>
      <c r="J101" s="49"/>
      <c r="K101" s="42"/>
      <c r="L101" s="42"/>
      <c r="M101" s="18"/>
      <c r="N101" s="18"/>
      <c r="O101" s="18"/>
      <c r="P101" s="18"/>
    </row>
    <row r="102" ht="15.75" customHeight="1">
      <c r="A102" s="10"/>
      <c r="B102" s="10"/>
      <c r="C102" s="24"/>
      <c r="D102" s="42"/>
      <c r="E102" s="46"/>
      <c r="F102" s="44"/>
      <c r="G102" s="42"/>
      <c r="H102" s="44"/>
      <c r="I102" s="44"/>
      <c r="J102" s="49"/>
      <c r="K102" s="42"/>
      <c r="L102" s="42"/>
      <c r="M102" s="18"/>
      <c r="N102" s="18"/>
      <c r="O102" s="18"/>
      <c r="P102" s="18"/>
    </row>
    <row r="103" ht="15.75" customHeight="1">
      <c r="A103" s="10"/>
      <c r="B103" s="10"/>
      <c r="C103" s="24"/>
      <c r="D103" s="42"/>
      <c r="E103" s="46"/>
      <c r="F103" s="44"/>
      <c r="G103" s="42"/>
      <c r="H103" s="44"/>
      <c r="I103" s="44"/>
      <c r="J103" s="49"/>
      <c r="K103" s="42"/>
      <c r="L103" s="42"/>
      <c r="M103" s="18"/>
      <c r="N103" s="18"/>
      <c r="O103" s="18"/>
      <c r="P103" s="18"/>
    </row>
    <row r="104" ht="15.75" customHeight="1">
      <c r="A104" s="10"/>
      <c r="B104" s="10"/>
      <c r="C104" s="24"/>
      <c r="D104" s="42"/>
      <c r="E104" s="46"/>
      <c r="F104" s="44"/>
      <c r="G104" s="42"/>
      <c r="H104" s="44"/>
      <c r="I104" s="44"/>
      <c r="J104" s="49"/>
      <c r="K104" s="42"/>
      <c r="L104" s="42"/>
      <c r="M104" s="18"/>
      <c r="N104" s="18"/>
      <c r="O104" s="18"/>
      <c r="P104" s="18"/>
    </row>
    <row r="105" ht="15.75" customHeight="1">
      <c r="A105" s="10"/>
      <c r="B105" s="10"/>
      <c r="C105" s="24"/>
      <c r="D105" s="42"/>
      <c r="E105" s="46"/>
      <c r="F105" s="44"/>
      <c r="G105" s="42"/>
      <c r="H105" s="44"/>
      <c r="I105" s="44"/>
      <c r="J105" s="49"/>
      <c r="K105" s="42"/>
      <c r="L105" s="42"/>
      <c r="M105" s="18"/>
      <c r="N105" s="18"/>
      <c r="O105" s="18"/>
      <c r="P105" s="18"/>
    </row>
    <row r="106" ht="15.75" customHeight="1">
      <c r="A106" s="10"/>
      <c r="B106" s="10"/>
      <c r="C106" s="24"/>
      <c r="D106" s="42"/>
      <c r="E106" s="46"/>
      <c r="F106" s="44"/>
      <c r="G106" s="42"/>
      <c r="H106" s="44"/>
      <c r="I106" s="44"/>
      <c r="J106" s="49"/>
      <c r="K106" s="42"/>
      <c r="L106" s="42"/>
      <c r="M106" s="18"/>
      <c r="N106" s="18"/>
      <c r="O106" s="18"/>
      <c r="P106" s="18"/>
    </row>
    <row r="107" ht="15.75" customHeight="1">
      <c r="A107" s="10"/>
      <c r="B107" s="10"/>
      <c r="C107" s="24"/>
      <c r="D107" s="42"/>
      <c r="E107" s="46"/>
      <c r="F107" s="44"/>
      <c r="G107" s="42"/>
      <c r="H107" s="44"/>
      <c r="I107" s="44"/>
      <c r="J107" s="49"/>
      <c r="K107" s="42"/>
      <c r="L107" s="42"/>
      <c r="M107" s="18"/>
      <c r="N107" s="18"/>
      <c r="O107" s="18"/>
      <c r="P107" s="18"/>
    </row>
    <row r="108" ht="15.75" customHeight="1">
      <c r="A108" s="10"/>
      <c r="B108" s="10"/>
      <c r="C108" s="24"/>
      <c r="D108" s="42"/>
      <c r="E108" s="42"/>
      <c r="F108" s="44"/>
      <c r="G108" s="42"/>
      <c r="H108" s="44"/>
      <c r="I108" s="44"/>
      <c r="J108" s="49"/>
      <c r="K108" s="42"/>
      <c r="L108" s="42"/>
      <c r="M108" s="18"/>
      <c r="N108" s="18"/>
      <c r="O108" s="18"/>
      <c r="P108" s="18"/>
    </row>
    <row r="109" ht="15.75" customHeight="1">
      <c r="A109" s="10"/>
      <c r="B109" s="10"/>
      <c r="C109" s="24"/>
      <c r="D109" s="42"/>
      <c r="E109" s="42"/>
      <c r="F109" s="44"/>
      <c r="G109" s="42"/>
      <c r="H109" s="44"/>
      <c r="I109" s="44"/>
      <c r="J109" s="49"/>
      <c r="K109" s="42"/>
      <c r="L109" s="42"/>
      <c r="M109" s="18"/>
      <c r="N109" s="18"/>
      <c r="O109" s="18"/>
      <c r="P109" s="18"/>
    </row>
    <row r="110" ht="15.75" customHeight="1">
      <c r="A110" s="10"/>
      <c r="B110" s="10"/>
      <c r="C110" s="24"/>
      <c r="D110" s="42"/>
      <c r="E110" s="42"/>
      <c r="F110" s="44"/>
      <c r="G110" s="42"/>
      <c r="H110" s="44"/>
      <c r="I110" s="44"/>
      <c r="J110" s="49"/>
      <c r="K110" s="42"/>
      <c r="L110" s="42"/>
      <c r="M110" s="18"/>
      <c r="N110" s="18"/>
      <c r="O110" s="18"/>
      <c r="P110" s="18"/>
    </row>
    <row r="111" ht="15.75" customHeight="1">
      <c r="A111" s="10"/>
      <c r="B111" s="10"/>
      <c r="C111" s="24"/>
      <c r="D111" s="42"/>
      <c r="E111" s="42"/>
      <c r="F111" s="44"/>
      <c r="G111" s="42"/>
      <c r="H111" s="44"/>
      <c r="I111" s="44"/>
      <c r="J111" s="49"/>
      <c r="K111" s="42"/>
      <c r="L111" s="42"/>
      <c r="M111" s="18"/>
      <c r="N111" s="18"/>
      <c r="O111" s="18"/>
      <c r="P111" s="18"/>
    </row>
    <row r="112" ht="15.75" customHeight="1">
      <c r="A112" s="10"/>
      <c r="B112" s="10"/>
      <c r="C112" s="24"/>
      <c r="D112" s="42"/>
      <c r="E112" s="42"/>
      <c r="F112" s="44"/>
      <c r="G112" s="42"/>
      <c r="H112" s="44"/>
      <c r="I112" s="44"/>
      <c r="J112" s="49"/>
      <c r="K112" s="42"/>
      <c r="L112" s="42"/>
      <c r="M112" s="18"/>
      <c r="N112" s="18"/>
      <c r="O112" s="18"/>
      <c r="P112" s="18"/>
    </row>
    <row r="113" ht="15.75" customHeight="1">
      <c r="A113" s="10"/>
      <c r="B113" s="10"/>
      <c r="C113" s="24"/>
      <c r="D113" s="42"/>
      <c r="E113" s="42"/>
      <c r="F113" s="44"/>
      <c r="G113" s="42"/>
      <c r="H113" s="44"/>
      <c r="I113" s="44"/>
      <c r="J113" s="49"/>
      <c r="K113" s="42"/>
      <c r="L113" s="42"/>
      <c r="M113" s="18"/>
      <c r="N113" s="18"/>
      <c r="O113" s="18"/>
      <c r="P113" s="18"/>
    </row>
    <row r="114" ht="15.75" customHeight="1">
      <c r="A114" s="10"/>
      <c r="B114" s="10"/>
      <c r="C114" s="24"/>
      <c r="D114" s="42"/>
      <c r="E114" s="42"/>
      <c r="F114" s="44"/>
      <c r="G114" s="42"/>
      <c r="H114" s="44"/>
      <c r="I114" s="44"/>
      <c r="J114" s="49"/>
      <c r="K114" s="42"/>
      <c r="L114" s="42"/>
      <c r="M114" s="18"/>
      <c r="N114" s="18"/>
      <c r="O114" s="18"/>
      <c r="P114" s="18"/>
    </row>
    <row r="115" ht="15.75" customHeight="1">
      <c r="A115" s="10"/>
      <c r="B115" s="10"/>
      <c r="C115" s="24"/>
      <c r="D115" s="42"/>
      <c r="E115" s="42"/>
      <c r="F115" s="44"/>
      <c r="G115" s="42"/>
      <c r="H115" s="44"/>
      <c r="I115" s="44"/>
      <c r="J115" s="49"/>
      <c r="K115" s="42"/>
      <c r="L115" s="42"/>
      <c r="M115" s="18"/>
      <c r="N115" s="18"/>
      <c r="O115" s="18"/>
      <c r="P115" s="18"/>
    </row>
    <row r="116" ht="15.75" customHeight="1">
      <c r="A116" s="10"/>
      <c r="B116" s="10"/>
      <c r="C116" s="24"/>
      <c r="D116" s="42"/>
      <c r="E116" s="42"/>
      <c r="F116" s="44"/>
      <c r="G116" s="42"/>
      <c r="H116" s="44"/>
      <c r="I116" s="44"/>
      <c r="J116" s="49"/>
      <c r="K116" s="42"/>
      <c r="L116" s="42"/>
      <c r="M116" s="18"/>
      <c r="N116" s="18"/>
      <c r="O116" s="18"/>
      <c r="P116" s="18"/>
    </row>
    <row r="117" ht="15.75" customHeight="1">
      <c r="A117" s="10"/>
      <c r="B117" s="10"/>
      <c r="C117" s="24"/>
      <c r="D117" s="42"/>
      <c r="E117" s="42"/>
      <c r="F117" s="44"/>
      <c r="G117" s="42"/>
      <c r="H117" s="44"/>
      <c r="I117" s="44"/>
      <c r="J117" s="49"/>
      <c r="K117" s="42"/>
      <c r="L117" s="42"/>
      <c r="M117" s="18"/>
      <c r="N117" s="18"/>
      <c r="O117" s="18"/>
      <c r="P117" s="18"/>
    </row>
    <row r="118" ht="15.75" customHeight="1">
      <c r="A118" s="10"/>
      <c r="B118" s="10"/>
      <c r="C118" s="24"/>
      <c r="D118" s="42"/>
      <c r="E118" s="42"/>
      <c r="F118" s="44"/>
      <c r="G118" s="42"/>
      <c r="H118" s="44"/>
      <c r="I118" s="44"/>
      <c r="J118" s="49"/>
      <c r="K118" s="42"/>
      <c r="L118" s="42"/>
      <c r="M118" s="18"/>
      <c r="N118" s="18"/>
      <c r="O118" s="18"/>
      <c r="P118" s="18"/>
    </row>
    <row r="119" ht="15.75" customHeight="1">
      <c r="A119" s="10"/>
      <c r="B119" s="10"/>
      <c r="C119" s="24"/>
      <c r="D119" s="42"/>
      <c r="E119" s="42"/>
      <c r="F119" s="44"/>
      <c r="G119" s="42"/>
      <c r="H119" s="44"/>
      <c r="I119" s="44"/>
      <c r="J119" s="49"/>
      <c r="K119" s="42"/>
      <c r="L119" s="42"/>
      <c r="M119" s="18"/>
      <c r="N119" s="18"/>
      <c r="O119" s="18"/>
      <c r="P119" s="18"/>
    </row>
    <row r="120" ht="15.75" customHeight="1">
      <c r="A120" s="10"/>
      <c r="B120" s="10"/>
      <c r="C120" s="24"/>
      <c r="D120" s="42"/>
      <c r="E120" s="42"/>
      <c r="F120" s="44"/>
      <c r="G120" s="42"/>
      <c r="H120" s="44"/>
      <c r="I120" s="44"/>
      <c r="J120" s="49"/>
      <c r="K120" s="42"/>
      <c r="L120" s="42"/>
      <c r="M120" s="18"/>
      <c r="N120" s="18"/>
      <c r="O120" s="18"/>
      <c r="P120" s="18"/>
    </row>
    <row r="121" ht="15.75" customHeight="1">
      <c r="A121" s="10"/>
      <c r="B121" s="10"/>
      <c r="C121" s="24"/>
      <c r="D121" s="42"/>
      <c r="E121" s="42"/>
      <c r="F121" s="44"/>
      <c r="G121" s="42"/>
      <c r="H121" s="44"/>
      <c r="I121" s="44"/>
      <c r="J121" s="49"/>
      <c r="K121" s="42"/>
      <c r="L121" s="42"/>
      <c r="M121" s="18"/>
      <c r="N121" s="18"/>
      <c r="O121" s="18"/>
      <c r="P121" s="18"/>
    </row>
    <row r="122" ht="15.75" customHeight="1">
      <c r="A122" s="10"/>
      <c r="B122" s="10"/>
      <c r="C122" s="24"/>
      <c r="D122" s="42"/>
      <c r="E122" s="42"/>
      <c r="F122" s="44"/>
      <c r="G122" s="42"/>
      <c r="H122" s="44"/>
      <c r="I122" s="44"/>
      <c r="J122" s="49"/>
      <c r="K122" s="42"/>
      <c r="L122" s="42"/>
      <c r="M122" s="18"/>
      <c r="N122" s="18"/>
      <c r="O122" s="18"/>
      <c r="P122" s="18"/>
    </row>
    <row r="123" ht="15.75" customHeight="1">
      <c r="A123" s="10"/>
      <c r="B123" s="10"/>
      <c r="C123" s="24"/>
      <c r="D123" s="42"/>
      <c r="E123" s="42"/>
      <c r="F123" s="44"/>
      <c r="G123" s="42"/>
      <c r="H123" s="44"/>
      <c r="I123" s="44"/>
      <c r="J123" s="49"/>
      <c r="K123" s="42"/>
      <c r="L123" s="42"/>
      <c r="M123" s="18"/>
      <c r="N123" s="18"/>
      <c r="O123" s="18"/>
      <c r="P123" s="18"/>
    </row>
    <row r="124" ht="15.75" customHeight="1">
      <c r="A124" s="10"/>
      <c r="B124" s="10"/>
      <c r="C124" s="24"/>
      <c r="D124" s="42"/>
      <c r="E124" s="42"/>
      <c r="F124" s="44"/>
      <c r="G124" s="42"/>
      <c r="H124" s="44"/>
      <c r="I124" s="44"/>
      <c r="J124" s="49"/>
      <c r="K124" s="42"/>
      <c r="L124" s="42"/>
      <c r="M124" s="18"/>
      <c r="N124" s="18"/>
      <c r="O124" s="18"/>
      <c r="P124" s="18"/>
    </row>
    <row r="125" ht="15.75" customHeight="1">
      <c r="A125" s="10"/>
      <c r="B125" s="10"/>
      <c r="C125" s="24"/>
      <c r="D125" s="42"/>
      <c r="E125" s="42"/>
      <c r="F125" s="44"/>
      <c r="G125" s="42"/>
      <c r="H125" s="44"/>
      <c r="I125" s="44"/>
      <c r="J125" s="49"/>
      <c r="K125" s="42"/>
      <c r="L125" s="42"/>
      <c r="M125" s="18"/>
      <c r="N125" s="18"/>
      <c r="O125" s="18"/>
      <c r="P125" s="18"/>
    </row>
    <row r="126" ht="15.75" customHeight="1">
      <c r="A126" s="10"/>
      <c r="B126" s="10"/>
      <c r="C126" s="24"/>
      <c r="D126" s="42"/>
      <c r="E126" s="42"/>
      <c r="F126" s="44"/>
      <c r="G126" s="42"/>
      <c r="H126" s="44"/>
      <c r="I126" s="44"/>
      <c r="J126" s="49"/>
      <c r="K126" s="42"/>
      <c r="L126" s="42"/>
      <c r="M126" s="18"/>
      <c r="N126" s="18"/>
      <c r="O126" s="18"/>
      <c r="P126" s="18"/>
    </row>
    <row r="127" ht="15.75" customHeight="1">
      <c r="A127" s="10"/>
      <c r="B127" s="10"/>
      <c r="C127" s="24"/>
      <c r="D127" s="42"/>
      <c r="E127" s="42"/>
      <c r="F127" s="44"/>
      <c r="G127" s="42"/>
      <c r="H127" s="44"/>
      <c r="I127" s="44"/>
      <c r="J127" s="49"/>
      <c r="K127" s="42"/>
      <c r="L127" s="42"/>
      <c r="M127" s="18"/>
      <c r="N127" s="18"/>
      <c r="O127" s="18"/>
      <c r="P127" s="18"/>
    </row>
    <row r="128" ht="15.75" customHeight="1">
      <c r="A128" s="10"/>
      <c r="B128" s="10"/>
      <c r="C128" s="24"/>
      <c r="D128" s="42"/>
      <c r="E128" s="42"/>
      <c r="F128" s="44"/>
      <c r="G128" s="42"/>
      <c r="H128" s="44"/>
      <c r="I128" s="44"/>
      <c r="J128" s="49"/>
      <c r="K128" s="42"/>
      <c r="L128" s="42"/>
      <c r="M128" s="18"/>
      <c r="N128" s="18"/>
      <c r="O128" s="18"/>
      <c r="P128" s="18"/>
    </row>
    <row r="129" ht="15.75" customHeight="1">
      <c r="A129" s="10"/>
      <c r="B129" s="10"/>
      <c r="C129" s="24"/>
      <c r="D129" s="42"/>
      <c r="E129" s="42"/>
      <c r="F129" s="44"/>
      <c r="G129" s="42"/>
      <c r="H129" s="44"/>
      <c r="I129" s="44"/>
      <c r="J129" s="49"/>
      <c r="K129" s="42"/>
      <c r="L129" s="42"/>
      <c r="M129" s="18"/>
      <c r="N129" s="18"/>
      <c r="O129" s="18"/>
      <c r="P129" s="18"/>
    </row>
    <row r="130" ht="15.75" customHeight="1">
      <c r="A130" s="10"/>
      <c r="B130" s="10"/>
      <c r="C130" s="24"/>
      <c r="D130" s="42"/>
      <c r="E130" s="42"/>
      <c r="F130" s="44"/>
      <c r="G130" s="42"/>
      <c r="H130" s="44"/>
      <c r="I130" s="44"/>
      <c r="J130" s="49"/>
      <c r="K130" s="42"/>
      <c r="L130" s="42"/>
      <c r="M130" s="18"/>
      <c r="N130" s="18"/>
      <c r="O130" s="18"/>
      <c r="P130" s="18"/>
    </row>
    <row r="131" ht="15.75" customHeight="1">
      <c r="A131" s="10"/>
      <c r="B131" s="10"/>
      <c r="C131" s="24"/>
      <c r="D131" s="42"/>
      <c r="E131" s="42"/>
      <c r="F131" s="44"/>
      <c r="G131" s="42"/>
      <c r="H131" s="44"/>
      <c r="I131" s="44"/>
      <c r="J131" s="49"/>
      <c r="K131" s="42"/>
      <c r="L131" s="42"/>
      <c r="M131" s="18"/>
      <c r="N131" s="18"/>
      <c r="O131" s="18"/>
      <c r="P131" s="18"/>
    </row>
    <row r="132" ht="15.75" customHeight="1">
      <c r="A132" s="10"/>
      <c r="B132" s="10"/>
      <c r="C132" s="24"/>
      <c r="D132" s="42"/>
      <c r="E132" s="42"/>
      <c r="F132" s="44"/>
      <c r="G132" s="42"/>
      <c r="H132" s="44"/>
      <c r="I132" s="44"/>
      <c r="J132" s="49"/>
      <c r="K132" s="42"/>
      <c r="L132" s="42"/>
      <c r="M132" s="18"/>
      <c r="N132" s="18"/>
      <c r="O132" s="18"/>
      <c r="P132" s="18"/>
    </row>
    <row r="133" ht="15.75" customHeight="1">
      <c r="A133" s="10"/>
      <c r="B133" s="10"/>
      <c r="C133" s="24"/>
      <c r="D133" s="42"/>
      <c r="E133" s="42"/>
      <c r="F133" s="44"/>
      <c r="G133" s="42"/>
      <c r="H133" s="44"/>
      <c r="I133" s="44"/>
      <c r="J133" s="49"/>
      <c r="K133" s="42"/>
      <c r="L133" s="42"/>
      <c r="M133" s="18"/>
      <c r="N133" s="18"/>
      <c r="O133" s="18"/>
      <c r="P133" s="18"/>
    </row>
    <row r="134" ht="15.75" customHeight="1">
      <c r="A134" s="10"/>
      <c r="B134" s="10"/>
      <c r="C134" s="24"/>
      <c r="D134" s="42"/>
      <c r="E134" s="42"/>
      <c r="F134" s="44"/>
      <c r="G134" s="42"/>
      <c r="H134" s="44"/>
      <c r="I134" s="44"/>
      <c r="J134" s="49"/>
      <c r="K134" s="42"/>
      <c r="L134" s="42"/>
      <c r="M134" s="18"/>
      <c r="N134" s="18"/>
      <c r="O134" s="18"/>
      <c r="P134" s="18"/>
    </row>
    <row r="135" ht="15.75" customHeight="1">
      <c r="A135" s="10"/>
      <c r="B135" s="10"/>
      <c r="C135" s="24"/>
      <c r="D135" s="42"/>
      <c r="E135" s="42"/>
      <c r="F135" s="44"/>
      <c r="G135" s="42"/>
      <c r="H135" s="44"/>
      <c r="I135" s="44"/>
      <c r="J135" s="49"/>
      <c r="K135" s="42"/>
      <c r="L135" s="42"/>
      <c r="M135" s="18"/>
      <c r="N135" s="18"/>
      <c r="O135" s="18"/>
      <c r="P135" s="18"/>
    </row>
    <row r="136" ht="15.75" customHeight="1">
      <c r="A136" s="10"/>
      <c r="B136" s="10"/>
      <c r="C136" s="24"/>
      <c r="D136" s="42"/>
      <c r="E136" s="42"/>
      <c r="F136" s="44"/>
      <c r="G136" s="42"/>
      <c r="H136" s="44"/>
      <c r="I136" s="44"/>
      <c r="J136" s="49"/>
      <c r="K136" s="42"/>
      <c r="L136" s="42"/>
      <c r="M136" s="18"/>
      <c r="N136" s="18"/>
      <c r="O136" s="18"/>
      <c r="P136" s="18"/>
    </row>
    <row r="137" ht="15.75" customHeight="1">
      <c r="A137" s="10"/>
      <c r="B137" s="10"/>
      <c r="C137" s="24"/>
      <c r="D137" s="42"/>
      <c r="E137" s="42"/>
      <c r="F137" s="44"/>
      <c r="G137" s="42"/>
      <c r="H137" s="44"/>
      <c r="I137" s="44"/>
      <c r="J137" s="49"/>
      <c r="K137" s="42"/>
      <c r="L137" s="42"/>
      <c r="M137" s="18"/>
      <c r="N137" s="18"/>
      <c r="O137" s="18"/>
      <c r="P137" s="18"/>
    </row>
    <row r="138" ht="15.75" customHeight="1">
      <c r="A138" s="10"/>
      <c r="B138" s="10"/>
      <c r="C138" s="24"/>
      <c r="D138" s="42"/>
      <c r="E138" s="42"/>
      <c r="F138" s="44"/>
      <c r="G138" s="42"/>
      <c r="H138" s="44"/>
      <c r="I138" s="44"/>
      <c r="J138" s="49"/>
      <c r="K138" s="42"/>
      <c r="L138" s="42"/>
      <c r="M138" s="18"/>
      <c r="N138" s="18"/>
      <c r="O138" s="18"/>
      <c r="P138" s="18"/>
    </row>
    <row r="139" ht="15.75" customHeight="1">
      <c r="A139" s="10"/>
      <c r="B139" s="10"/>
      <c r="C139" s="24"/>
      <c r="D139" s="42"/>
      <c r="E139" s="42"/>
      <c r="F139" s="44"/>
      <c r="G139" s="42"/>
      <c r="H139" s="44"/>
      <c r="I139" s="44"/>
      <c r="J139" s="49"/>
      <c r="K139" s="42"/>
      <c r="L139" s="42"/>
      <c r="M139" s="18"/>
      <c r="N139" s="18"/>
      <c r="O139" s="18"/>
      <c r="P139" s="18"/>
    </row>
    <row r="140" ht="15.75" customHeight="1">
      <c r="A140" s="10"/>
      <c r="B140" s="10"/>
      <c r="C140" s="24"/>
      <c r="D140" s="42"/>
      <c r="E140" s="42"/>
      <c r="F140" s="44"/>
      <c r="G140" s="42"/>
      <c r="H140" s="44"/>
      <c r="I140" s="44"/>
      <c r="J140" s="49"/>
      <c r="K140" s="42"/>
      <c r="L140" s="42"/>
      <c r="M140" s="18"/>
      <c r="N140" s="18"/>
      <c r="O140" s="18"/>
      <c r="P140" s="18"/>
    </row>
    <row r="141" ht="15.75" customHeight="1">
      <c r="A141" s="10"/>
      <c r="B141" s="10"/>
      <c r="C141" s="24"/>
      <c r="D141" s="42"/>
      <c r="E141" s="42"/>
      <c r="F141" s="44"/>
      <c r="G141" s="42"/>
      <c r="H141" s="44"/>
      <c r="I141" s="44"/>
      <c r="J141" s="49"/>
      <c r="K141" s="42"/>
      <c r="L141" s="42"/>
      <c r="M141" s="18"/>
      <c r="N141" s="18"/>
      <c r="O141" s="18"/>
      <c r="P141" s="18"/>
    </row>
    <row r="142" ht="15.75" customHeight="1">
      <c r="A142" s="10"/>
      <c r="B142" s="10"/>
      <c r="C142" s="57"/>
      <c r="D142" s="42"/>
      <c r="E142" s="42"/>
      <c r="F142" s="44"/>
      <c r="G142" s="42"/>
      <c r="H142" s="44"/>
      <c r="I142" s="44"/>
      <c r="J142" s="49"/>
      <c r="K142" s="42"/>
      <c r="L142" s="42"/>
      <c r="M142" s="18"/>
      <c r="N142" s="18"/>
      <c r="O142" s="18"/>
      <c r="P142" s="18"/>
    </row>
    <row r="143" ht="15.75" customHeight="1">
      <c r="A143" s="10"/>
      <c r="B143" s="10"/>
      <c r="C143" s="57"/>
      <c r="D143" s="42"/>
      <c r="E143" s="42"/>
      <c r="F143" s="44"/>
      <c r="G143" s="42"/>
      <c r="H143" s="44"/>
      <c r="I143" s="44"/>
      <c r="J143" s="49"/>
      <c r="K143" s="42"/>
      <c r="L143" s="42"/>
      <c r="M143" s="18"/>
      <c r="N143" s="18"/>
      <c r="O143" s="18"/>
      <c r="P143" s="18"/>
    </row>
    <row r="144" ht="15.75" customHeight="1">
      <c r="A144" s="10"/>
      <c r="B144" s="10"/>
      <c r="C144" s="57"/>
      <c r="D144" s="42"/>
      <c r="E144" s="42"/>
      <c r="F144" s="44"/>
      <c r="G144" s="42"/>
      <c r="H144" s="44"/>
      <c r="I144" s="44"/>
      <c r="J144" s="49"/>
      <c r="K144" s="42"/>
      <c r="L144" s="42"/>
      <c r="M144" s="18"/>
      <c r="N144" s="18"/>
      <c r="O144" s="18"/>
      <c r="P144" s="18"/>
    </row>
    <row r="145" ht="15.75" customHeight="1">
      <c r="A145" s="10"/>
      <c r="B145" s="10"/>
      <c r="C145" s="57"/>
      <c r="D145" s="42"/>
      <c r="E145" s="42"/>
      <c r="F145" s="44"/>
      <c r="G145" s="42"/>
      <c r="H145" s="44"/>
      <c r="I145" s="44"/>
      <c r="J145" s="49"/>
      <c r="K145" s="42"/>
      <c r="L145" s="42"/>
      <c r="M145" s="18"/>
      <c r="N145" s="18"/>
      <c r="O145" s="18"/>
      <c r="P145" s="18"/>
    </row>
    <row r="146" ht="15.75" customHeight="1">
      <c r="A146" s="10"/>
      <c r="B146" s="10"/>
      <c r="C146" s="57"/>
      <c r="D146" s="42"/>
      <c r="E146" s="42"/>
      <c r="F146" s="44"/>
      <c r="G146" s="42"/>
      <c r="H146" s="44"/>
      <c r="I146" s="44"/>
      <c r="J146" s="49"/>
      <c r="K146" s="42"/>
      <c r="L146" s="42"/>
      <c r="M146" s="18"/>
      <c r="N146" s="18"/>
      <c r="O146" s="18"/>
      <c r="P146" s="18"/>
    </row>
    <row r="147" ht="15.75" customHeight="1">
      <c r="A147" s="10"/>
      <c r="B147" s="10"/>
      <c r="C147" s="57"/>
      <c r="D147" s="42"/>
      <c r="E147" s="42"/>
      <c r="F147" s="44"/>
      <c r="G147" s="42"/>
      <c r="H147" s="44"/>
      <c r="I147" s="44"/>
      <c r="J147" s="49"/>
      <c r="K147" s="42"/>
      <c r="L147" s="42"/>
      <c r="M147" s="18"/>
      <c r="N147" s="18"/>
      <c r="O147" s="18"/>
      <c r="P147" s="18"/>
    </row>
    <row r="148" ht="15.75" customHeight="1">
      <c r="A148" s="10"/>
      <c r="B148" s="10"/>
      <c r="C148" s="57"/>
      <c r="D148" s="42"/>
      <c r="E148" s="42"/>
      <c r="F148" s="44"/>
      <c r="G148" s="42"/>
      <c r="H148" s="44"/>
      <c r="I148" s="44"/>
      <c r="J148" s="49"/>
      <c r="K148" s="42"/>
      <c r="L148" s="42"/>
      <c r="M148" s="18"/>
      <c r="N148" s="18"/>
      <c r="O148" s="18"/>
      <c r="P148" s="18"/>
    </row>
    <row r="149" ht="15.75" customHeight="1">
      <c r="A149" s="10"/>
      <c r="B149" s="10"/>
      <c r="C149" s="57"/>
      <c r="D149" s="42"/>
      <c r="E149" s="42"/>
      <c r="F149" s="44"/>
      <c r="G149" s="42"/>
      <c r="H149" s="44"/>
      <c r="I149" s="44"/>
      <c r="J149" s="49"/>
      <c r="K149" s="42"/>
      <c r="L149" s="42"/>
      <c r="M149" s="18"/>
      <c r="N149" s="18"/>
      <c r="O149" s="18"/>
      <c r="P149" s="18"/>
    </row>
    <row r="150" ht="15.75" customHeight="1">
      <c r="A150" s="10"/>
      <c r="B150" s="10"/>
      <c r="C150" s="57"/>
      <c r="D150" s="42"/>
      <c r="E150" s="42"/>
      <c r="F150" s="44"/>
      <c r="G150" s="42"/>
      <c r="H150" s="44"/>
      <c r="I150" s="44"/>
      <c r="J150" s="49"/>
      <c r="K150" s="42"/>
      <c r="L150" s="42"/>
      <c r="M150" s="18"/>
      <c r="N150" s="18"/>
      <c r="O150" s="18"/>
      <c r="P150" s="18"/>
    </row>
    <row r="151" ht="15.75" customHeight="1">
      <c r="A151" s="10"/>
      <c r="B151" s="10"/>
      <c r="C151" s="57"/>
      <c r="D151" s="42"/>
      <c r="E151" s="42"/>
      <c r="F151" s="44"/>
      <c r="G151" s="42"/>
      <c r="H151" s="44"/>
      <c r="I151" s="44"/>
      <c r="J151" s="49"/>
      <c r="K151" s="42"/>
      <c r="L151" s="42"/>
      <c r="M151" s="18"/>
      <c r="N151" s="18"/>
      <c r="O151" s="18"/>
      <c r="P151" s="18"/>
    </row>
    <row r="152" ht="15.75" customHeight="1">
      <c r="A152" s="10"/>
      <c r="B152" s="10"/>
      <c r="C152" s="57"/>
      <c r="D152" s="58"/>
      <c r="E152" s="58"/>
      <c r="F152" s="59"/>
      <c r="G152" s="58"/>
      <c r="H152" s="59"/>
      <c r="I152" s="59"/>
      <c r="J152" s="60"/>
      <c r="K152" s="58"/>
      <c r="L152" s="58"/>
      <c r="M152" s="18"/>
      <c r="N152" s="18"/>
      <c r="O152" s="18"/>
      <c r="P152" s="18"/>
    </row>
    <row r="153" ht="15.75" customHeight="1">
      <c r="A153" s="10"/>
      <c r="B153" s="10"/>
      <c r="C153" s="57"/>
      <c r="D153" s="58"/>
      <c r="E153" s="58"/>
      <c r="F153" s="59"/>
      <c r="G153" s="58"/>
      <c r="H153" s="59"/>
      <c r="I153" s="59"/>
      <c r="J153" s="60"/>
      <c r="K153" s="58"/>
      <c r="L153" s="58"/>
      <c r="M153" s="18"/>
      <c r="N153" s="18"/>
      <c r="O153" s="18"/>
      <c r="P153" s="18"/>
    </row>
    <row r="154" ht="15.75" customHeight="1">
      <c r="A154" s="10"/>
      <c r="B154" s="10"/>
      <c r="C154" s="57"/>
      <c r="D154" s="58"/>
      <c r="E154" s="58"/>
      <c r="F154" s="59"/>
      <c r="G154" s="58"/>
      <c r="H154" s="59"/>
      <c r="I154" s="59"/>
      <c r="J154" s="60"/>
      <c r="K154" s="58"/>
      <c r="L154" s="58"/>
      <c r="M154" s="18"/>
      <c r="N154" s="18"/>
      <c r="O154" s="18"/>
      <c r="P154" s="18"/>
    </row>
    <row r="155" ht="15.75" customHeight="1">
      <c r="A155" s="10"/>
      <c r="B155" s="10"/>
      <c r="C155" s="57"/>
      <c r="D155" s="58"/>
      <c r="E155" s="58"/>
      <c r="F155" s="59"/>
      <c r="G155" s="58"/>
      <c r="H155" s="59"/>
      <c r="I155" s="59"/>
      <c r="J155" s="60"/>
      <c r="K155" s="58"/>
      <c r="L155" s="58"/>
      <c r="M155" s="18"/>
      <c r="N155" s="18"/>
      <c r="O155" s="18"/>
      <c r="P155" s="18"/>
    </row>
    <row r="156" ht="15.75" customHeight="1">
      <c r="A156" s="10"/>
      <c r="B156" s="10"/>
      <c r="C156" s="57"/>
      <c r="D156" s="58"/>
      <c r="E156" s="58"/>
      <c r="F156" s="59"/>
      <c r="G156" s="58"/>
      <c r="H156" s="59"/>
      <c r="I156" s="59"/>
      <c r="J156" s="60"/>
      <c r="K156" s="58"/>
      <c r="L156" s="58"/>
      <c r="M156" s="18"/>
      <c r="N156" s="18"/>
      <c r="O156" s="18"/>
      <c r="P156" s="18"/>
    </row>
    <row r="157" ht="15.75" customHeight="1">
      <c r="A157" s="10"/>
      <c r="B157" s="10"/>
      <c r="C157" s="57"/>
      <c r="D157" s="58"/>
      <c r="E157" s="58"/>
      <c r="F157" s="59"/>
      <c r="G157" s="58"/>
      <c r="H157" s="59"/>
      <c r="I157" s="59"/>
      <c r="J157" s="60"/>
      <c r="K157" s="58"/>
      <c r="L157" s="58"/>
      <c r="M157" s="18"/>
      <c r="N157" s="18"/>
      <c r="O157" s="18"/>
      <c r="P157" s="18"/>
    </row>
    <row r="158" ht="15.75" customHeight="1">
      <c r="A158" s="10"/>
      <c r="B158" s="10"/>
      <c r="C158" s="57"/>
      <c r="D158" s="58"/>
      <c r="E158" s="58"/>
      <c r="F158" s="59"/>
      <c r="G158" s="58"/>
      <c r="H158" s="59"/>
      <c r="I158" s="59"/>
      <c r="J158" s="60"/>
      <c r="K158" s="58"/>
      <c r="L158" s="58"/>
      <c r="M158" s="18"/>
      <c r="N158" s="18"/>
      <c r="O158" s="18"/>
      <c r="P158" s="18"/>
    </row>
    <row r="159" ht="15.75" customHeight="1">
      <c r="A159" s="10"/>
      <c r="B159" s="10"/>
      <c r="C159" s="57"/>
      <c r="D159" s="58"/>
      <c r="E159" s="58"/>
      <c r="F159" s="59"/>
      <c r="G159" s="58"/>
      <c r="H159" s="59"/>
      <c r="I159" s="59"/>
      <c r="J159" s="60"/>
      <c r="K159" s="58"/>
      <c r="L159" s="58"/>
      <c r="M159" s="18"/>
      <c r="N159" s="18"/>
      <c r="O159" s="18"/>
      <c r="P159" s="18"/>
    </row>
    <row r="160" ht="15.75" customHeight="1">
      <c r="A160" s="10"/>
      <c r="B160" s="10"/>
      <c r="C160" s="57"/>
      <c r="D160" s="58"/>
      <c r="E160" s="58"/>
      <c r="F160" s="59"/>
      <c r="G160" s="58"/>
      <c r="H160" s="59"/>
      <c r="I160" s="59"/>
      <c r="J160" s="60"/>
      <c r="K160" s="58"/>
      <c r="L160" s="58"/>
      <c r="M160" s="18"/>
      <c r="N160" s="18"/>
      <c r="O160" s="18"/>
      <c r="P160" s="18"/>
    </row>
    <row r="161" ht="15.75" customHeight="1">
      <c r="A161" s="10"/>
      <c r="B161" s="10"/>
      <c r="C161" s="57"/>
      <c r="D161" s="58"/>
      <c r="E161" s="58"/>
      <c r="F161" s="59"/>
      <c r="G161" s="58"/>
      <c r="H161" s="59"/>
      <c r="I161" s="59"/>
      <c r="J161" s="60"/>
      <c r="K161" s="58"/>
      <c r="L161" s="58"/>
      <c r="M161" s="18"/>
      <c r="N161" s="18"/>
      <c r="O161" s="18"/>
      <c r="P161" s="18"/>
    </row>
    <row r="162" ht="15.75" customHeight="1">
      <c r="A162" s="10"/>
      <c r="B162" s="10"/>
      <c r="C162" s="57"/>
      <c r="D162" s="58"/>
      <c r="E162" s="58"/>
      <c r="F162" s="59"/>
      <c r="G162" s="58"/>
      <c r="H162" s="59"/>
      <c r="I162" s="59"/>
      <c r="J162" s="60"/>
      <c r="K162" s="58"/>
      <c r="L162" s="58"/>
      <c r="M162" s="18"/>
      <c r="N162" s="18"/>
      <c r="O162" s="18"/>
      <c r="P162" s="18"/>
    </row>
    <row r="163" ht="15.75" customHeight="1">
      <c r="A163" s="10"/>
      <c r="B163" s="10"/>
      <c r="C163" s="57"/>
      <c r="D163" s="58"/>
      <c r="E163" s="58"/>
      <c r="F163" s="59"/>
      <c r="G163" s="58"/>
      <c r="H163" s="59"/>
      <c r="I163" s="59"/>
      <c r="J163" s="60"/>
      <c r="K163" s="58"/>
      <c r="L163" s="58"/>
      <c r="M163" s="18"/>
      <c r="N163" s="18"/>
      <c r="O163" s="18"/>
      <c r="P163" s="18"/>
    </row>
    <row r="164" ht="15.75" customHeight="1">
      <c r="A164" s="10"/>
      <c r="B164" s="10"/>
      <c r="C164" s="57"/>
      <c r="D164" s="58"/>
      <c r="E164" s="58"/>
      <c r="F164" s="59"/>
      <c r="G164" s="58"/>
      <c r="H164" s="59"/>
      <c r="I164" s="59"/>
      <c r="J164" s="60"/>
      <c r="K164" s="58"/>
      <c r="L164" s="58"/>
      <c r="M164" s="18"/>
      <c r="N164" s="18"/>
      <c r="O164" s="18"/>
      <c r="P164" s="18"/>
    </row>
    <row r="165" ht="15.75" customHeight="1">
      <c r="A165" s="10"/>
      <c r="B165" s="10"/>
      <c r="C165" s="57"/>
      <c r="D165" s="58"/>
      <c r="E165" s="58"/>
      <c r="F165" s="59"/>
      <c r="G165" s="58"/>
      <c r="H165" s="59"/>
      <c r="I165" s="59"/>
      <c r="J165" s="60"/>
      <c r="K165" s="58"/>
      <c r="L165" s="58"/>
      <c r="M165" s="18"/>
      <c r="N165" s="18"/>
      <c r="O165" s="18"/>
      <c r="P165" s="18"/>
    </row>
    <row r="166" ht="15.75" customHeight="1">
      <c r="A166" s="10"/>
      <c r="B166" s="10"/>
      <c r="C166" s="57"/>
      <c r="D166" s="58"/>
      <c r="E166" s="58"/>
      <c r="F166" s="59"/>
      <c r="G166" s="58"/>
      <c r="H166" s="59"/>
      <c r="I166" s="59"/>
      <c r="J166" s="60"/>
      <c r="K166" s="58"/>
      <c r="L166" s="58"/>
      <c r="M166" s="18"/>
      <c r="N166" s="18"/>
      <c r="O166" s="18"/>
      <c r="P166" s="18"/>
    </row>
    <row r="167" ht="15.75" customHeight="1">
      <c r="A167" s="10"/>
      <c r="B167" s="10"/>
      <c r="C167" s="57"/>
      <c r="D167" s="58"/>
      <c r="E167" s="58"/>
      <c r="F167" s="59"/>
      <c r="G167" s="58"/>
      <c r="H167" s="59"/>
      <c r="I167" s="59"/>
      <c r="J167" s="60"/>
      <c r="K167" s="58"/>
      <c r="L167" s="58"/>
      <c r="M167" s="18"/>
      <c r="N167" s="18"/>
      <c r="O167" s="18"/>
      <c r="P167" s="18"/>
    </row>
    <row r="168" ht="15.75" customHeight="1">
      <c r="A168" s="10"/>
      <c r="B168" s="10"/>
      <c r="C168" s="57"/>
      <c r="D168" s="58"/>
      <c r="E168" s="58"/>
      <c r="F168" s="59"/>
      <c r="G168" s="58"/>
      <c r="H168" s="59"/>
      <c r="I168" s="59"/>
      <c r="J168" s="60"/>
      <c r="K168" s="58"/>
      <c r="L168" s="58"/>
      <c r="M168" s="18"/>
      <c r="N168" s="18"/>
      <c r="O168" s="18"/>
      <c r="P168" s="18"/>
    </row>
    <row r="169" ht="15.75" customHeight="1">
      <c r="A169" s="10"/>
      <c r="B169" s="10"/>
      <c r="C169" s="57"/>
      <c r="D169" s="58"/>
      <c r="E169" s="58"/>
      <c r="F169" s="59"/>
      <c r="G169" s="58"/>
      <c r="H169" s="59"/>
      <c r="I169" s="59"/>
      <c r="J169" s="60"/>
      <c r="K169" s="58"/>
      <c r="L169" s="58"/>
      <c r="M169" s="18"/>
      <c r="N169" s="18"/>
      <c r="O169" s="18"/>
      <c r="P169" s="18"/>
    </row>
    <row r="170" ht="15.75" customHeight="1">
      <c r="A170" s="10"/>
      <c r="B170" s="10"/>
      <c r="C170" s="57"/>
      <c r="D170" s="58"/>
      <c r="E170" s="58"/>
      <c r="F170" s="59"/>
      <c r="G170" s="58"/>
      <c r="H170" s="59"/>
      <c r="I170" s="59"/>
      <c r="J170" s="60"/>
      <c r="K170" s="58"/>
      <c r="L170" s="58"/>
      <c r="M170" s="18"/>
      <c r="N170" s="18"/>
      <c r="O170" s="18"/>
      <c r="P170" s="18"/>
    </row>
    <row r="171" ht="15.75" customHeight="1">
      <c r="A171" s="10"/>
      <c r="B171" s="10"/>
      <c r="C171" s="57"/>
      <c r="D171" s="58"/>
      <c r="E171" s="58"/>
      <c r="F171" s="59"/>
      <c r="G171" s="58"/>
      <c r="H171" s="59"/>
      <c r="I171" s="59"/>
      <c r="J171" s="60"/>
      <c r="K171" s="58"/>
      <c r="L171" s="58"/>
      <c r="M171" s="18"/>
      <c r="N171" s="18"/>
      <c r="O171" s="18"/>
      <c r="P171" s="18"/>
    </row>
    <row r="172" ht="15.75" customHeight="1">
      <c r="A172" s="10"/>
      <c r="B172" s="10"/>
      <c r="C172" s="57"/>
      <c r="D172" s="58"/>
      <c r="E172" s="58"/>
      <c r="F172" s="59"/>
      <c r="G172" s="58"/>
      <c r="H172" s="59"/>
      <c r="I172" s="59"/>
      <c r="J172" s="60"/>
      <c r="K172" s="58"/>
      <c r="L172" s="58"/>
      <c r="M172" s="18"/>
      <c r="N172" s="18"/>
      <c r="O172" s="18"/>
      <c r="P172" s="18"/>
    </row>
    <row r="173" ht="15.75" customHeight="1">
      <c r="A173" s="10"/>
      <c r="B173" s="10"/>
      <c r="C173" s="57"/>
      <c r="D173" s="58"/>
      <c r="E173" s="58"/>
      <c r="F173" s="59"/>
      <c r="G173" s="58"/>
      <c r="H173" s="59"/>
      <c r="I173" s="59"/>
      <c r="J173" s="60"/>
      <c r="K173" s="58"/>
      <c r="L173" s="58"/>
      <c r="M173" s="18"/>
      <c r="N173" s="18"/>
      <c r="O173" s="18"/>
      <c r="P173" s="18"/>
    </row>
    <row r="174" ht="15.75" customHeight="1">
      <c r="A174" s="10"/>
      <c r="B174" s="10"/>
      <c r="C174" s="57"/>
      <c r="D174" s="58"/>
      <c r="E174" s="58"/>
      <c r="F174" s="59"/>
      <c r="G174" s="58"/>
      <c r="H174" s="59"/>
      <c r="I174" s="59"/>
      <c r="J174" s="60"/>
      <c r="K174" s="58"/>
      <c r="L174" s="58"/>
      <c r="M174" s="18"/>
      <c r="N174" s="18"/>
      <c r="O174" s="18"/>
      <c r="P174" s="18"/>
    </row>
    <row r="175" ht="15.75" customHeight="1">
      <c r="A175" s="10"/>
      <c r="B175" s="10"/>
      <c r="C175" s="57"/>
      <c r="D175" s="58"/>
      <c r="E175" s="58"/>
      <c r="F175" s="59"/>
      <c r="G175" s="58"/>
      <c r="H175" s="59"/>
      <c r="I175" s="59"/>
      <c r="J175" s="60"/>
      <c r="K175" s="58"/>
      <c r="L175" s="58"/>
      <c r="M175" s="18"/>
      <c r="N175" s="18"/>
      <c r="O175" s="18"/>
      <c r="P175" s="18"/>
    </row>
    <row r="176" ht="15.75" customHeight="1">
      <c r="A176" s="10"/>
      <c r="B176" s="10"/>
      <c r="C176" s="57"/>
      <c r="D176" s="58"/>
      <c r="E176" s="58"/>
      <c r="F176" s="59"/>
      <c r="G176" s="58"/>
      <c r="H176" s="59"/>
      <c r="I176" s="59"/>
      <c r="J176" s="60"/>
      <c r="K176" s="58"/>
      <c r="L176" s="58"/>
      <c r="M176" s="18"/>
      <c r="N176" s="18"/>
      <c r="O176" s="18"/>
      <c r="P176" s="18"/>
    </row>
    <row r="177" ht="15.75" customHeight="1">
      <c r="A177" s="10"/>
      <c r="B177" s="10"/>
      <c r="C177" s="57"/>
      <c r="D177" s="58"/>
      <c r="E177" s="58"/>
      <c r="F177" s="59"/>
      <c r="G177" s="58"/>
      <c r="H177" s="59"/>
      <c r="I177" s="59"/>
      <c r="J177" s="60"/>
      <c r="K177" s="58"/>
      <c r="L177" s="58"/>
      <c r="M177" s="18"/>
      <c r="N177" s="18"/>
      <c r="O177" s="18"/>
      <c r="P177" s="18"/>
    </row>
    <row r="178" ht="15.75" customHeight="1">
      <c r="A178" s="10"/>
      <c r="B178" s="10"/>
      <c r="C178" s="57"/>
      <c r="D178" s="58"/>
      <c r="E178" s="58"/>
      <c r="F178" s="59"/>
      <c r="G178" s="58"/>
      <c r="H178" s="59"/>
      <c r="I178" s="59"/>
      <c r="J178" s="60"/>
      <c r="K178" s="58"/>
      <c r="L178" s="58"/>
      <c r="M178" s="18"/>
      <c r="N178" s="18"/>
      <c r="O178" s="18"/>
      <c r="P178" s="18"/>
    </row>
    <row r="179" ht="15.75" customHeight="1">
      <c r="A179" s="10"/>
      <c r="B179" s="10"/>
      <c r="C179" s="57"/>
      <c r="D179" s="58"/>
      <c r="E179" s="58"/>
      <c r="F179" s="59"/>
      <c r="G179" s="58"/>
      <c r="H179" s="59"/>
      <c r="I179" s="59"/>
      <c r="J179" s="60"/>
      <c r="K179" s="58"/>
      <c r="L179" s="58"/>
      <c r="M179" s="18"/>
      <c r="N179" s="18"/>
      <c r="O179" s="18"/>
      <c r="P179" s="18"/>
    </row>
    <row r="180" ht="15.75" customHeight="1">
      <c r="A180" s="10"/>
      <c r="B180" s="10"/>
      <c r="C180" s="57"/>
      <c r="D180" s="58"/>
      <c r="E180" s="58"/>
      <c r="F180" s="59"/>
      <c r="G180" s="58"/>
      <c r="H180" s="59"/>
      <c r="I180" s="59"/>
      <c r="J180" s="60"/>
      <c r="K180" s="58"/>
      <c r="L180" s="58"/>
      <c r="M180" s="18"/>
      <c r="N180" s="18"/>
      <c r="O180" s="18"/>
      <c r="P180" s="18"/>
    </row>
    <row r="181" ht="15.75" customHeight="1">
      <c r="A181" s="10"/>
      <c r="B181" s="10"/>
      <c r="C181" s="57"/>
      <c r="D181" s="58"/>
      <c r="E181" s="58"/>
      <c r="F181" s="59"/>
      <c r="G181" s="58"/>
      <c r="H181" s="59"/>
      <c r="I181" s="59"/>
      <c r="J181" s="60"/>
      <c r="K181" s="58"/>
      <c r="L181" s="58"/>
      <c r="M181" s="18"/>
      <c r="N181" s="18"/>
      <c r="O181" s="18"/>
      <c r="P181" s="18"/>
    </row>
    <row r="182" ht="15.75" customHeight="1">
      <c r="A182" s="10"/>
      <c r="B182" s="10"/>
      <c r="C182" s="57"/>
      <c r="D182" s="58"/>
      <c r="E182" s="58"/>
      <c r="F182" s="59"/>
      <c r="G182" s="58"/>
      <c r="H182" s="59"/>
      <c r="I182" s="59"/>
      <c r="J182" s="60"/>
      <c r="K182" s="58"/>
      <c r="L182" s="58"/>
      <c r="M182" s="18"/>
      <c r="N182" s="18"/>
      <c r="O182" s="18"/>
      <c r="P182" s="18"/>
    </row>
    <row r="183" ht="15.75" customHeight="1">
      <c r="A183" s="10"/>
      <c r="B183" s="10"/>
      <c r="C183" s="57"/>
      <c r="D183" s="58"/>
      <c r="E183" s="58"/>
      <c r="F183" s="59"/>
      <c r="G183" s="58"/>
      <c r="H183" s="59"/>
      <c r="I183" s="59"/>
      <c r="J183" s="60"/>
      <c r="K183" s="58"/>
      <c r="L183" s="58"/>
      <c r="M183" s="18"/>
      <c r="N183" s="18"/>
      <c r="O183" s="18"/>
      <c r="P183" s="18"/>
    </row>
    <row r="184" ht="15.75" customHeight="1">
      <c r="A184" s="10"/>
      <c r="B184" s="10"/>
      <c r="C184" s="57"/>
      <c r="D184" s="58"/>
      <c r="E184" s="58"/>
      <c r="F184" s="59"/>
      <c r="G184" s="58"/>
      <c r="H184" s="59"/>
      <c r="I184" s="59"/>
      <c r="J184" s="60"/>
      <c r="K184" s="58"/>
      <c r="L184" s="58"/>
      <c r="M184" s="18"/>
      <c r="N184" s="18"/>
      <c r="O184" s="18"/>
      <c r="P184" s="18"/>
    </row>
    <row r="185" ht="15.75" customHeight="1">
      <c r="A185" s="10"/>
      <c r="B185" s="10"/>
      <c r="C185" s="57"/>
      <c r="D185" s="58"/>
      <c r="E185" s="58"/>
      <c r="F185" s="59"/>
      <c r="G185" s="58"/>
      <c r="H185" s="59"/>
      <c r="I185" s="59"/>
      <c r="J185" s="60"/>
      <c r="K185" s="58"/>
      <c r="L185" s="58"/>
      <c r="M185" s="18"/>
      <c r="N185" s="18"/>
      <c r="O185" s="18"/>
      <c r="P185" s="18"/>
    </row>
    <row r="186" ht="15.75" customHeight="1">
      <c r="A186" s="10"/>
      <c r="B186" s="10"/>
      <c r="C186" s="57"/>
      <c r="D186" s="58"/>
      <c r="E186" s="58"/>
      <c r="F186" s="59"/>
      <c r="G186" s="58"/>
      <c r="H186" s="59"/>
      <c r="I186" s="59"/>
      <c r="J186" s="60"/>
      <c r="K186" s="58"/>
      <c r="L186" s="58"/>
      <c r="M186" s="18"/>
      <c r="N186" s="18"/>
      <c r="O186" s="18"/>
      <c r="P186" s="18"/>
    </row>
    <row r="187" ht="15.75" customHeight="1">
      <c r="A187" s="10"/>
      <c r="B187" s="10"/>
      <c r="C187" s="57"/>
      <c r="D187" s="58"/>
      <c r="E187" s="58"/>
      <c r="F187" s="59"/>
      <c r="G187" s="58"/>
      <c r="H187" s="59"/>
      <c r="I187" s="59"/>
      <c r="J187" s="60"/>
      <c r="K187" s="58"/>
      <c r="L187" s="58"/>
      <c r="M187" s="18"/>
      <c r="N187" s="18"/>
      <c r="O187" s="18"/>
      <c r="P187" s="18"/>
    </row>
    <row r="188" ht="15.75" customHeight="1">
      <c r="A188" s="10"/>
      <c r="B188" s="10"/>
      <c r="C188" s="57"/>
      <c r="D188" s="58"/>
      <c r="E188" s="58"/>
      <c r="F188" s="59"/>
      <c r="G188" s="58"/>
      <c r="H188" s="59"/>
      <c r="I188" s="59"/>
      <c r="J188" s="60"/>
      <c r="K188" s="58"/>
      <c r="L188" s="58"/>
      <c r="M188" s="18"/>
      <c r="N188" s="18"/>
      <c r="O188" s="18"/>
      <c r="P188" s="18"/>
    </row>
    <row r="189" ht="15.75" customHeight="1">
      <c r="A189" s="10"/>
      <c r="B189" s="10"/>
      <c r="C189" s="57"/>
      <c r="D189" s="58"/>
      <c r="E189" s="58"/>
      <c r="F189" s="59"/>
      <c r="G189" s="58"/>
      <c r="H189" s="59"/>
      <c r="I189" s="59"/>
      <c r="J189" s="60"/>
      <c r="K189" s="58"/>
      <c r="L189" s="58"/>
      <c r="M189" s="18"/>
      <c r="N189" s="18"/>
      <c r="O189" s="18"/>
      <c r="P189" s="18"/>
    </row>
    <row r="190" ht="15.75" customHeight="1">
      <c r="A190" s="10"/>
      <c r="B190" s="10"/>
      <c r="C190" s="57"/>
      <c r="D190" s="58"/>
      <c r="E190" s="58"/>
      <c r="F190" s="59"/>
      <c r="G190" s="58"/>
      <c r="H190" s="59"/>
      <c r="I190" s="59"/>
      <c r="J190" s="60"/>
      <c r="K190" s="58"/>
      <c r="L190" s="58"/>
      <c r="M190" s="18"/>
      <c r="N190" s="18"/>
      <c r="O190" s="18"/>
      <c r="P190" s="18"/>
    </row>
    <row r="191" ht="15.75" customHeight="1">
      <c r="A191" s="10"/>
      <c r="B191" s="10"/>
      <c r="C191" s="57"/>
      <c r="D191" s="58"/>
      <c r="E191" s="58"/>
      <c r="F191" s="59"/>
      <c r="G191" s="58"/>
      <c r="H191" s="59"/>
      <c r="I191" s="59"/>
      <c r="J191" s="60"/>
      <c r="K191" s="58"/>
      <c r="L191" s="58"/>
      <c r="M191" s="18"/>
      <c r="N191" s="18"/>
      <c r="O191" s="18"/>
      <c r="P191" s="18"/>
    </row>
    <row r="192" ht="15.75" customHeight="1">
      <c r="A192" s="10"/>
      <c r="B192" s="10"/>
      <c r="C192" s="57"/>
      <c r="D192" s="58"/>
      <c r="E192" s="58"/>
      <c r="F192" s="59"/>
      <c r="G192" s="58"/>
      <c r="H192" s="59"/>
      <c r="I192" s="59"/>
      <c r="J192" s="60"/>
      <c r="K192" s="58"/>
      <c r="L192" s="58"/>
      <c r="M192" s="18"/>
      <c r="N192" s="18"/>
      <c r="O192" s="18"/>
      <c r="P192" s="18"/>
    </row>
    <row r="193" ht="15.75" customHeight="1">
      <c r="A193" s="10"/>
      <c r="B193" s="10"/>
      <c r="C193" s="57"/>
      <c r="D193" s="58"/>
      <c r="E193" s="58"/>
      <c r="F193" s="59"/>
      <c r="G193" s="58"/>
      <c r="H193" s="59"/>
      <c r="I193" s="59"/>
      <c r="J193" s="60"/>
      <c r="K193" s="58"/>
      <c r="L193" s="58"/>
      <c r="M193" s="18"/>
      <c r="N193" s="18"/>
      <c r="O193" s="18"/>
      <c r="P193" s="18"/>
    </row>
    <row r="194" ht="15.75" customHeight="1">
      <c r="A194" s="10"/>
      <c r="B194" s="10"/>
      <c r="C194" s="57"/>
      <c r="D194" s="58"/>
      <c r="E194" s="58"/>
      <c r="F194" s="59"/>
      <c r="G194" s="58"/>
      <c r="H194" s="59"/>
      <c r="I194" s="59"/>
      <c r="J194" s="60"/>
      <c r="K194" s="58"/>
      <c r="L194" s="58"/>
      <c r="M194" s="18"/>
      <c r="N194" s="18"/>
      <c r="O194" s="18"/>
      <c r="P194" s="18"/>
    </row>
    <row r="195" ht="15.75" customHeight="1">
      <c r="A195" s="10"/>
      <c r="B195" s="10"/>
      <c r="C195" s="57"/>
      <c r="D195" s="58"/>
      <c r="E195" s="58"/>
      <c r="F195" s="59"/>
      <c r="G195" s="58"/>
      <c r="H195" s="59"/>
      <c r="I195" s="59"/>
      <c r="J195" s="60"/>
      <c r="K195" s="58"/>
      <c r="L195" s="58"/>
      <c r="M195" s="18"/>
      <c r="N195" s="18"/>
      <c r="O195" s="18"/>
      <c r="P195" s="18"/>
    </row>
    <row r="196" ht="15.75" customHeight="1">
      <c r="A196" s="10"/>
      <c r="B196" s="10"/>
      <c r="C196" s="57"/>
      <c r="D196" s="58"/>
      <c r="E196" s="58"/>
      <c r="F196" s="59"/>
      <c r="G196" s="58"/>
      <c r="H196" s="59"/>
      <c r="I196" s="59"/>
      <c r="J196" s="60"/>
      <c r="K196" s="58"/>
      <c r="L196" s="58"/>
      <c r="M196" s="18"/>
      <c r="N196" s="18"/>
      <c r="O196" s="18"/>
      <c r="P196" s="18"/>
    </row>
    <row r="197" ht="15.75" customHeight="1">
      <c r="A197" s="10"/>
      <c r="B197" s="10"/>
      <c r="C197" s="57"/>
      <c r="D197" s="58"/>
      <c r="E197" s="58"/>
      <c r="F197" s="59"/>
      <c r="G197" s="58"/>
      <c r="H197" s="59"/>
      <c r="I197" s="59"/>
      <c r="J197" s="60"/>
      <c r="K197" s="58"/>
      <c r="L197" s="58"/>
      <c r="M197" s="18"/>
      <c r="N197" s="18"/>
      <c r="O197" s="18"/>
      <c r="P197" s="18"/>
    </row>
    <row r="198" ht="15.75" customHeight="1">
      <c r="A198" s="10"/>
      <c r="B198" s="10"/>
      <c r="C198" s="57"/>
      <c r="D198" s="58"/>
      <c r="E198" s="58"/>
      <c r="F198" s="59"/>
      <c r="G198" s="58"/>
      <c r="H198" s="59"/>
      <c r="I198" s="59"/>
      <c r="J198" s="60"/>
      <c r="K198" s="58"/>
      <c r="L198" s="58"/>
      <c r="M198" s="18"/>
      <c r="N198" s="18"/>
      <c r="O198" s="18"/>
      <c r="P198" s="18"/>
    </row>
    <row r="199" ht="15.75" customHeight="1">
      <c r="A199" s="10"/>
      <c r="B199" s="10"/>
      <c r="C199" s="57"/>
      <c r="D199" s="58"/>
      <c r="E199" s="58"/>
      <c r="F199" s="59"/>
      <c r="G199" s="58"/>
      <c r="H199" s="59"/>
      <c r="I199" s="59"/>
      <c r="J199" s="60"/>
      <c r="K199" s="58"/>
      <c r="L199" s="58"/>
      <c r="M199" s="18"/>
      <c r="N199" s="18"/>
      <c r="O199" s="18"/>
      <c r="P199" s="18"/>
    </row>
    <row r="200" ht="15.75" customHeight="1">
      <c r="A200" s="10"/>
      <c r="B200" s="10"/>
      <c r="C200" s="57"/>
      <c r="D200" s="58"/>
      <c r="E200" s="58"/>
      <c r="F200" s="59"/>
      <c r="G200" s="58"/>
      <c r="H200" s="59"/>
      <c r="I200" s="59"/>
      <c r="J200" s="60"/>
      <c r="K200" s="58"/>
      <c r="L200" s="58"/>
      <c r="M200" s="18"/>
      <c r="N200" s="18"/>
      <c r="O200" s="18"/>
      <c r="P200" s="18"/>
    </row>
    <row r="201" ht="15.75" customHeight="1">
      <c r="A201" s="10"/>
      <c r="B201" s="10"/>
      <c r="C201" s="57"/>
      <c r="D201" s="58"/>
      <c r="E201" s="58"/>
      <c r="F201" s="59"/>
      <c r="G201" s="58"/>
      <c r="H201" s="59"/>
      <c r="I201" s="59"/>
      <c r="J201" s="60"/>
      <c r="K201" s="58"/>
      <c r="L201" s="58"/>
      <c r="M201" s="18"/>
      <c r="N201" s="18"/>
      <c r="O201" s="18"/>
      <c r="P201" s="18"/>
    </row>
    <row r="202" ht="15.75" customHeight="1">
      <c r="A202" s="10"/>
      <c r="B202" s="10"/>
      <c r="C202" s="57"/>
      <c r="D202" s="58"/>
      <c r="E202" s="58"/>
      <c r="F202" s="59"/>
      <c r="G202" s="58"/>
      <c r="H202" s="59"/>
      <c r="I202" s="59"/>
      <c r="J202" s="60"/>
      <c r="K202" s="58"/>
      <c r="L202" s="58"/>
      <c r="M202" s="18"/>
      <c r="N202" s="18"/>
      <c r="O202" s="18"/>
      <c r="P202" s="18"/>
    </row>
    <row r="203" ht="15.75" customHeight="1">
      <c r="A203" s="10"/>
      <c r="B203" s="10"/>
      <c r="C203" s="57"/>
      <c r="D203" s="58"/>
      <c r="E203" s="58"/>
      <c r="F203" s="59"/>
      <c r="G203" s="58"/>
      <c r="H203" s="59"/>
      <c r="I203" s="59"/>
      <c r="J203" s="60"/>
      <c r="K203" s="58"/>
      <c r="L203" s="58"/>
      <c r="M203" s="18"/>
      <c r="N203" s="18"/>
      <c r="O203" s="18"/>
      <c r="P203" s="18"/>
    </row>
    <row r="204" ht="15.75" customHeight="1">
      <c r="A204" s="10"/>
      <c r="B204" s="10"/>
      <c r="C204" s="57"/>
      <c r="D204" s="58"/>
      <c r="E204" s="58"/>
      <c r="F204" s="59"/>
      <c r="G204" s="58"/>
      <c r="H204" s="59"/>
      <c r="I204" s="59"/>
      <c r="J204" s="60"/>
      <c r="K204" s="58"/>
      <c r="L204" s="58"/>
      <c r="M204" s="18"/>
      <c r="N204" s="18"/>
      <c r="O204" s="18"/>
      <c r="P204" s="18"/>
    </row>
    <row r="205" ht="15.75" customHeight="1">
      <c r="A205" s="10"/>
      <c r="B205" s="10"/>
      <c r="C205" s="57"/>
      <c r="D205" s="58"/>
      <c r="E205" s="58"/>
      <c r="F205" s="59"/>
      <c r="G205" s="58"/>
      <c r="H205" s="59"/>
      <c r="I205" s="59"/>
      <c r="J205" s="60"/>
      <c r="K205" s="58"/>
      <c r="L205" s="58"/>
      <c r="M205" s="18"/>
      <c r="N205" s="18"/>
      <c r="O205" s="18"/>
      <c r="P205" s="18"/>
    </row>
    <row r="206" ht="15.75" customHeight="1">
      <c r="A206" s="10"/>
      <c r="B206" s="10"/>
      <c r="C206" s="57"/>
      <c r="D206" s="58"/>
      <c r="E206" s="58"/>
      <c r="F206" s="59"/>
      <c r="G206" s="58"/>
      <c r="H206" s="59"/>
      <c r="I206" s="59"/>
      <c r="J206" s="60"/>
      <c r="K206" s="58"/>
      <c r="L206" s="58"/>
      <c r="M206" s="18"/>
      <c r="N206" s="18"/>
      <c r="O206" s="18"/>
      <c r="P206" s="18"/>
    </row>
    <row r="207" ht="15.75" customHeight="1">
      <c r="A207" s="10"/>
      <c r="B207" s="10"/>
      <c r="C207" s="57"/>
      <c r="D207" s="58"/>
      <c r="E207" s="58"/>
      <c r="F207" s="59"/>
      <c r="G207" s="58"/>
      <c r="H207" s="59"/>
      <c r="I207" s="59"/>
      <c r="J207" s="60"/>
      <c r="K207" s="58"/>
      <c r="L207" s="58"/>
      <c r="M207" s="18"/>
      <c r="N207" s="18"/>
      <c r="O207" s="18"/>
      <c r="P207" s="18"/>
    </row>
    <row r="208" ht="15.75" customHeight="1">
      <c r="A208" s="10"/>
      <c r="B208" s="10"/>
      <c r="C208" s="57"/>
      <c r="D208" s="58"/>
      <c r="E208" s="58"/>
      <c r="F208" s="59"/>
      <c r="G208" s="58"/>
      <c r="H208" s="59"/>
      <c r="I208" s="59"/>
      <c r="J208" s="60"/>
      <c r="K208" s="58"/>
      <c r="L208" s="58"/>
      <c r="M208" s="18"/>
      <c r="N208" s="18"/>
      <c r="O208" s="18"/>
      <c r="P208" s="18"/>
    </row>
    <row r="209" ht="15.75" customHeight="1">
      <c r="A209" s="10"/>
      <c r="B209" s="10"/>
      <c r="C209" s="57"/>
      <c r="D209" s="58"/>
      <c r="E209" s="58"/>
      <c r="F209" s="59"/>
      <c r="G209" s="58"/>
      <c r="H209" s="59"/>
      <c r="I209" s="59"/>
      <c r="J209" s="60"/>
      <c r="K209" s="58"/>
      <c r="L209" s="58"/>
      <c r="M209" s="18"/>
      <c r="N209" s="18"/>
      <c r="O209" s="18"/>
      <c r="P209" s="18"/>
    </row>
    <row r="210" ht="15.75" customHeight="1">
      <c r="A210" s="10"/>
      <c r="B210" s="10"/>
      <c r="C210" s="57"/>
      <c r="D210" s="58"/>
      <c r="E210" s="58"/>
      <c r="F210" s="59"/>
      <c r="G210" s="58"/>
      <c r="H210" s="59"/>
      <c r="I210" s="59"/>
      <c r="J210" s="60"/>
      <c r="K210" s="58"/>
      <c r="L210" s="58"/>
      <c r="M210" s="18"/>
      <c r="N210" s="18"/>
      <c r="O210" s="18"/>
      <c r="P210" s="18"/>
    </row>
    <row r="211" ht="15.75" customHeight="1">
      <c r="A211" s="10"/>
      <c r="B211" s="10"/>
      <c r="C211" s="57"/>
      <c r="D211" s="58"/>
      <c r="E211" s="58"/>
      <c r="F211" s="59"/>
      <c r="G211" s="58"/>
      <c r="H211" s="59"/>
      <c r="I211" s="59"/>
      <c r="J211" s="60"/>
      <c r="K211" s="58"/>
      <c r="L211" s="58"/>
      <c r="M211" s="18"/>
      <c r="N211" s="18"/>
      <c r="O211" s="18"/>
      <c r="P211" s="18"/>
    </row>
    <row r="212" ht="15.75" customHeight="1">
      <c r="A212" s="10"/>
      <c r="B212" s="10"/>
      <c r="C212" s="57"/>
      <c r="D212" s="58"/>
      <c r="E212" s="58"/>
      <c r="F212" s="59"/>
      <c r="G212" s="58"/>
      <c r="H212" s="59"/>
      <c r="I212" s="59"/>
      <c r="J212" s="60"/>
      <c r="K212" s="58"/>
      <c r="L212" s="58"/>
      <c r="M212" s="18"/>
      <c r="N212" s="18"/>
      <c r="O212" s="18"/>
      <c r="P212" s="18"/>
    </row>
    <row r="213" ht="15.75" customHeight="1">
      <c r="A213" s="10"/>
      <c r="B213" s="10"/>
      <c r="C213" s="57"/>
      <c r="D213" s="58"/>
      <c r="E213" s="58"/>
      <c r="F213" s="59"/>
      <c r="G213" s="58"/>
      <c r="H213" s="59"/>
      <c r="I213" s="59"/>
      <c r="J213" s="60"/>
      <c r="K213" s="58"/>
      <c r="L213" s="58"/>
      <c r="M213" s="18"/>
      <c r="N213" s="18"/>
      <c r="O213" s="18"/>
      <c r="P213" s="18"/>
    </row>
    <row r="214" ht="15.75" customHeight="1">
      <c r="A214" s="10"/>
      <c r="B214" s="10"/>
      <c r="C214" s="57"/>
      <c r="D214" s="58"/>
      <c r="E214" s="58"/>
      <c r="F214" s="59"/>
      <c r="G214" s="58"/>
      <c r="H214" s="59"/>
      <c r="I214" s="59"/>
      <c r="J214" s="60"/>
      <c r="K214" s="58"/>
      <c r="L214" s="58"/>
      <c r="M214" s="18"/>
      <c r="N214" s="18"/>
      <c r="O214" s="18"/>
      <c r="P214" s="18"/>
    </row>
    <row r="215" ht="15.75" customHeight="1">
      <c r="A215" s="10"/>
      <c r="B215" s="10"/>
      <c r="C215" s="57"/>
      <c r="D215" s="58"/>
      <c r="E215" s="58"/>
      <c r="F215" s="59"/>
      <c r="G215" s="58"/>
      <c r="H215" s="59"/>
      <c r="I215" s="59"/>
      <c r="J215" s="60"/>
      <c r="K215" s="58"/>
      <c r="L215" s="58"/>
      <c r="M215" s="18"/>
      <c r="N215" s="18"/>
      <c r="O215" s="18"/>
      <c r="P215" s="18"/>
    </row>
    <row r="216" ht="15.75" customHeight="1">
      <c r="A216" s="10"/>
      <c r="B216" s="10"/>
      <c r="C216" s="57"/>
      <c r="D216" s="58"/>
      <c r="E216" s="58"/>
      <c r="F216" s="59"/>
      <c r="G216" s="58"/>
      <c r="H216" s="59"/>
      <c r="I216" s="59"/>
      <c r="J216" s="60"/>
      <c r="K216" s="58"/>
      <c r="L216" s="58"/>
      <c r="M216" s="18"/>
      <c r="N216" s="18"/>
      <c r="O216" s="18"/>
      <c r="P216" s="18"/>
    </row>
    <row r="217" ht="15.75" customHeight="1">
      <c r="A217" s="10"/>
      <c r="B217" s="10"/>
      <c r="C217" s="57"/>
      <c r="D217" s="58"/>
      <c r="E217" s="58"/>
      <c r="F217" s="59"/>
      <c r="G217" s="58"/>
      <c r="H217" s="59"/>
      <c r="I217" s="59"/>
      <c r="J217" s="60"/>
      <c r="K217" s="58"/>
      <c r="L217" s="58"/>
      <c r="M217" s="18"/>
      <c r="N217" s="18"/>
      <c r="O217" s="18"/>
      <c r="P217" s="18"/>
    </row>
    <row r="218" ht="15.75" customHeight="1">
      <c r="A218" s="10"/>
      <c r="B218" s="10"/>
      <c r="C218" s="57"/>
      <c r="D218" s="58"/>
      <c r="E218" s="58"/>
      <c r="F218" s="59"/>
      <c r="G218" s="58"/>
      <c r="H218" s="59"/>
      <c r="I218" s="59"/>
      <c r="J218" s="60"/>
      <c r="K218" s="58"/>
      <c r="L218" s="58"/>
      <c r="M218" s="18"/>
      <c r="N218" s="18"/>
      <c r="O218" s="18"/>
      <c r="P218" s="18"/>
    </row>
    <row r="219" ht="15.75" customHeight="1">
      <c r="A219" s="10"/>
      <c r="B219" s="10"/>
      <c r="C219" s="57"/>
      <c r="D219" s="58"/>
      <c r="E219" s="58"/>
      <c r="F219" s="59"/>
      <c r="G219" s="58"/>
      <c r="H219" s="59"/>
      <c r="I219" s="59"/>
      <c r="J219" s="60"/>
      <c r="K219" s="58"/>
      <c r="L219" s="58"/>
      <c r="M219" s="18"/>
      <c r="N219" s="18"/>
      <c r="O219" s="18"/>
      <c r="P219" s="18"/>
    </row>
    <row r="220" ht="15.75" customHeight="1">
      <c r="A220" s="10"/>
      <c r="B220" s="10"/>
      <c r="C220" s="57"/>
      <c r="D220" s="58"/>
      <c r="E220" s="58"/>
      <c r="F220" s="59"/>
      <c r="G220" s="58"/>
      <c r="H220" s="59"/>
      <c r="I220" s="59"/>
      <c r="J220" s="60"/>
      <c r="K220" s="58"/>
      <c r="L220" s="58"/>
      <c r="M220" s="18"/>
      <c r="N220" s="18"/>
      <c r="O220" s="18"/>
      <c r="P220" s="18"/>
    </row>
    <row r="221" ht="15.75" customHeight="1">
      <c r="A221" s="10"/>
      <c r="B221" s="10"/>
      <c r="C221" s="57"/>
      <c r="D221" s="58"/>
      <c r="E221" s="58"/>
      <c r="F221" s="59"/>
      <c r="G221" s="58"/>
      <c r="H221" s="59"/>
      <c r="I221" s="59"/>
      <c r="J221" s="60"/>
      <c r="K221" s="58"/>
      <c r="L221" s="58"/>
      <c r="M221" s="18"/>
      <c r="N221" s="18"/>
      <c r="O221" s="18"/>
      <c r="P221" s="18"/>
    </row>
    <row r="222" ht="15.75" customHeight="1">
      <c r="A222" s="10"/>
      <c r="B222" s="10"/>
      <c r="C222" s="57"/>
      <c r="D222" s="58"/>
      <c r="E222" s="58"/>
      <c r="F222" s="59"/>
      <c r="G222" s="58"/>
      <c r="H222" s="59"/>
      <c r="I222" s="59"/>
      <c r="J222" s="60"/>
      <c r="K222" s="58"/>
      <c r="L222" s="58"/>
      <c r="M222" s="18"/>
      <c r="N222" s="18"/>
      <c r="O222" s="18"/>
      <c r="P222" s="18"/>
    </row>
    <row r="223" ht="15.75" customHeight="1">
      <c r="A223" s="10"/>
      <c r="B223" s="10"/>
      <c r="C223" s="57"/>
      <c r="D223" s="58"/>
      <c r="E223" s="58"/>
      <c r="F223" s="59"/>
      <c r="G223" s="58"/>
      <c r="H223" s="59"/>
      <c r="I223" s="59"/>
      <c r="J223" s="60"/>
      <c r="K223" s="58"/>
      <c r="L223" s="58"/>
      <c r="M223" s="18"/>
      <c r="N223" s="18"/>
      <c r="O223" s="18"/>
      <c r="P223" s="18"/>
    </row>
    <row r="224" ht="15.75" customHeight="1">
      <c r="A224" s="10"/>
      <c r="B224" s="10"/>
      <c r="C224" s="57"/>
      <c r="D224" s="58"/>
      <c r="E224" s="58"/>
      <c r="F224" s="59"/>
      <c r="G224" s="58"/>
      <c r="H224" s="59"/>
      <c r="I224" s="59"/>
      <c r="J224" s="60"/>
      <c r="K224" s="58"/>
      <c r="L224" s="58"/>
      <c r="M224" s="18"/>
      <c r="N224" s="18"/>
      <c r="O224" s="18"/>
      <c r="P224" s="18"/>
    </row>
    <row r="225" ht="15.75" customHeight="1">
      <c r="A225" s="10"/>
      <c r="B225" s="10"/>
      <c r="C225" s="57"/>
      <c r="D225" s="58"/>
      <c r="E225" s="58"/>
      <c r="F225" s="59"/>
      <c r="G225" s="58"/>
      <c r="H225" s="59"/>
      <c r="I225" s="59"/>
      <c r="J225" s="60"/>
      <c r="K225" s="58"/>
      <c r="L225" s="58"/>
      <c r="M225" s="18"/>
      <c r="N225" s="18"/>
      <c r="O225" s="18"/>
      <c r="P225" s="18"/>
    </row>
    <row r="226" ht="15.75" customHeight="1">
      <c r="A226" s="10"/>
      <c r="B226" s="10"/>
      <c r="C226" s="57"/>
      <c r="D226" s="58"/>
      <c r="E226" s="58"/>
      <c r="F226" s="59"/>
      <c r="G226" s="58"/>
      <c r="H226" s="59"/>
      <c r="I226" s="59"/>
      <c r="J226" s="60"/>
      <c r="K226" s="58"/>
      <c r="L226" s="58"/>
      <c r="M226" s="18"/>
      <c r="N226" s="18"/>
      <c r="O226" s="18"/>
      <c r="P226" s="18"/>
    </row>
    <row r="227" ht="15.75" customHeight="1">
      <c r="A227" s="10"/>
      <c r="B227" s="10"/>
      <c r="C227" s="57"/>
      <c r="D227" s="58"/>
      <c r="E227" s="58"/>
      <c r="F227" s="59"/>
      <c r="G227" s="58"/>
      <c r="H227" s="59"/>
      <c r="I227" s="59"/>
      <c r="J227" s="60"/>
      <c r="K227" s="58"/>
      <c r="L227" s="58"/>
      <c r="M227" s="18"/>
      <c r="N227" s="18"/>
      <c r="O227" s="18"/>
      <c r="P227" s="18"/>
    </row>
    <row r="228" ht="15.75" customHeight="1">
      <c r="A228" s="10"/>
      <c r="B228" s="10"/>
      <c r="C228" s="57"/>
      <c r="D228" s="58"/>
      <c r="E228" s="58"/>
      <c r="F228" s="59"/>
      <c r="G228" s="58"/>
      <c r="H228" s="59"/>
      <c r="I228" s="59"/>
      <c r="J228" s="60"/>
      <c r="K228" s="58"/>
      <c r="L228" s="58"/>
      <c r="M228" s="18"/>
      <c r="N228" s="18"/>
      <c r="O228" s="18"/>
      <c r="P228" s="18"/>
    </row>
    <row r="229" ht="15.75" customHeight="1">
      <c r="A229" s="10"/>
      <c r="B229" s="10"/>
      <c r="C229" s="57"/>
      <c r="D229" s="58"/>
      <c r="E229" s="58"/>
      <c r="F229" s="59"/>
      <c r="G229" s="58"/>
      <c r="H229" s="59"/>
      <c r="I229" s="59"/>
      <c r="J229" s="60"/>
      <c r="K229" s="58"/>
      <c r="L229" s="58"/>
      <c r="M229" s="18"/>
      <c r="N229" s="18"/>
      <c r="O229" s="18"/>
      <c r="P229" s="18"/>
    </row>
    <row r="230" ht="15.75" customHeight="1">
      <c r="A230" s="10"/>
      <c r="B230" s="10"/>
      <c r="C230" s="57"/>
      <c r="D230" s="58"/>
      <c r="E230" s="58"/>
      <c r="F230" s="59"/>
      <c r="G230" s="58"/>
      <c r="H230" s="59"/>
      <c r="I230" s="59"/>
      <c r="J230" s="60"/>
      <c r="K230" s="58"/>
      <c r="L230" s="58"/>
      <c r="M230" s="18"/>
      <c r="N230" s="18"/>
      <c r="O230" s="18"/>
      <c r="P230" s="18"/>
    </row>
    <row r="231" ht="15.75" customHeight="1">
      <c r="A231" s="10"/>
      <c r="B231" s="10"/>
      <c r="C231" s="57"/>
      <c r="D231" s="58"/>
      <c r="E231" s="58"/>
      <c r="F231" s="59"/>
      <c r="G231" s="58"/>
      <c r="H231" s="59"/>
      <c r="I231" s="59"/>
      <c r="J231" s="60"/>
      <c r="K231" s="58"/>
      <c r="L231" s="58"/>
      <c r="M231" s="18"/>
      <c r="N231" s="18"/>
      <c r="O231" s="18"/>
      <c r="P231" s="18"/>
    </row>
    <row r="232" ht="15.75" customHeight="1">
      <c r="A232" s="10"/>
      <c r="B232" s="10"/>
      <c r="C232" s="57"/>
      <c r="D232" s="58"/>
      <c r="E232" s="58"/>
      <c r="F232" s="59"/>
      <c r="G232" s="58"/>
      <c r="H232" s="59"/>
      <c r="I232" s="59"/>
      <c r="J232" s="60"/>
      <c r="K232" s="58"/>
      <c r="L232" s="58"/>
      <c r="M232" s="18"/>
      <c r="N232" s="18"/>
      <c r="O232" s="18"/>
      <c r="P232" s="18"/>
    </row>
    <row r="233" ht="15.75" customHeight="1">
      <c r="A233" s="10"/>
      <c r="B233" s="10"/>
      <c r="C233" s="57"/>
      <c r="D233" s="58"/>
      <c r="E233" s="58"/>
      <c r="F233" s="59"/>
      <c r="G233" s="58"/>
      <c r="H233" s="59"/>
      <c r="I233" s="59"/>
      <c r="J233" s="60"/>
      <c r="K233" s="58"/>
      <c r="L233" s="58"/>
      <c r="M233" s="18"/>
      <c r="N233" s="18"/>
      <c r="O233" s="18"/>
      <c r="P233" s="18"/>
    </row>
    <row r="234" ht="15.75" customHeight="1">
      <c r="A234" s="10"/>
      <c r="B234" s="10"/>
      <c r="C234" s="57"/>
      <c r="D234" s="58"/>
      <c r="E234" s="58"/>
      <c r="F234" s="59"/>
      <c r="G234" s="58"/>
      <c r="H234" s="59"/>
      <c r="I234" s="59"/>
      <c r="J234" s="60"/>
      <c r="K234" s="58"/>
      <c r="L234" s="58"/>
      <c r="M234" s="18"/>
      <c r="N234" s="18"/>
      <c r="O234" s="18"/>
      <c r="P234" s="18"/>
    </row>
    <row r="235" ht="15.75" customHeight="1">
      <c r="A235" s="10"/>
      <c r="B235" s="10"/>
      <c r="C235" s="57"/>
      <c r="D235" s="58"/>
      <c r="E235" s="58"/>
      <c r="F235" s="59"/>
      <c r="G235" s="58"/>
      <c r="H235" s="59"/>
      <c r="I235" s="59"/>
      <c r="J235" s="60"/>
      <c r="K235" s="58"/>
      <c r="L235" s="58"/>
      <c r="M235" s="18"/>
      <c r="N235" s="18"/>
      <c r="O235" s="18"/>
      <c r="P235" s="18"/>
    </row>
    <row r="236" ht="15.75" customHeight="1">
      <c r="A236" s="10"/>
      <c r="B236" s="10"/>
      <c r="C236" s="57"/>
      <c r="D236" s="58"/>
      <c r="E236" s="58"/>
      <c r="F236" s="59"/>
      <c r="G236" s="58"/>
      <c r="H236" s="59"/>
      <c r="I236" s="59"/>
      <c r="J236" s="60"/>
      <c r="K236" s="58"/>
      <c r="L236" s="58"/>
      <c r="M236" s="18"/>
      <c r="N236" s="18"/>
      <c r="O236" s="18"/>
      <c r="P236" s="18"/>
    </row>
    <row r="237" ht="15.75" customHeight="1">
      <c r="A237" s="10"/>
      <c r="B237" s="10"/>
      <c r="C237" s="57"/>
      <c r="D237" s="58"/>
      <c r="E237" s="58"/>
      <c r="F237" s="59"/>
      <c r="G237" s="58"/>
      <c r="H237" s="59"/>
      <c r="I237" s="59"/>
      <c r="J237" s="60"/>
      <c r="K237" s="58"/>
      <c r="L237" s="58"/>
      <c r="M237" s="18"/>
      <c r="N237" s="18"/>
      <c r="O237" s="18"/>
      <c r="P237" s="18"/>
    </row>
    <row r="238" ht="15.75" customHeight="1">
      <c r="A238" s="10"/>
      <c r="B238" s="10"/>
      <c r="C238" s="57"/>
      <c r="D238" s="58"/>
      <c r="E238" s="58"/>
      <c r="F238" s="59"/>
      <c r="G238" s="58"/>
      <c r="H238" s="59"/>
      <c r="I238" s="59"/>
      <c r="J238" s="60"/>
      <c r="K238" s="58"/>
      <c r="L238" s="58"/>
      <c r="M238" s="18"/>
      <c r="N238" s="18"/>
      <c r="O238" s="18"/>
      <c r="P238" s="18"/>
    </row>
    <row r="239" ht="15.75" customHeight="1">
      <c r="A239" s="10"/>
      <c r="B239" s="10"/>
      <c r="C239" s="57"/>
      <c r="D239" s="58"/>
      <c r="E239" s="58"/>
      <c r="F239" s="59"/>
      <c r="G239" s="58"/>
      <c r="H239" s="59"/>
      <c r="I239" s="59"/>
      <c r="J239" s="60"/>
      <c r="K239" s="58"/>
      <c r="L239" s="58"/>
      <c r="M239" s="18"/>
      <c r="N239" s="18"/>
      <c r="O239" s="18"/>
      <c r="P239" s="18"/>
    </row>
    <row r="240" ht="15.75" customHeight="1">
      <c r="A240" s="10"/>
      <c r="B240" s="10"/>
      <c r="C240" s="57"/>
      <c r="D240" s="58"/>
      <c r="E240" s="58"/>
      <c r="F240" s="59"/>
      <c r="G240" s="58"/>
      <c r="H240" s="59"/>
      <c r="I240" s="59"/>
      <c r="J240" s="60"/>
      <c r="K240" s="58"/>
      <c r="L240" s="58"/>
      <c r="M240" s="18"/>
      <c r="N240" s="18"/>
      <c r="O240" s="18"/>
      <c r="P240" s="18"/>
    </row>
    <row r="241" ht="15.75" customHeight="1">
      <c r="A241" s="10"/>
      <c r="B241" s="10"/>
      <c r="C241" s="57"/>
      <c r="D241" s="58"/>
      <c r="E241" s="58"/>
      <c r="F241" s="59"/>
      <c r="G241" s="58"/>
      <c r="H241" s="59"/>
      <c r="I241" s="59"/>
      <c r="J241" s="60"/>
      <c r="K241" s="58"/>
      <c r="L241" s="58"/>
      <c r="M241" s="18"/>
      <c r="N241" s="18"/>
      <c r="O241" s="18"/>
      <c r="P241" s="18"/>
    </row>
    <row r="242" ht="15.75" customHeight="1">
      <c r="A242" s="10"/>
      <c r="B242" s="10"/>
      <c r="C242" s="57"/>
      <c r="D242" s="58"/>
      <c r="E242" s="58"/>
      <c r="F242" s="59"/>
      <c r="G242" s="58"/>
      <c r="H242" s="59"/>
      <c r="I242" s="59"/>
      <c r="J242" s="60"/>
      <c r="K242" s="58"/>
      <c r="L242" s="58"/>
      <c r="M242" s="18"/>
      <c r="N242" s="18"/>
      <c r="O242" s="18"/>
      <c r="P242" s="18"/>
    </row>
    <row r="243" ht="15.75" customHeight="1">
      <c r="A243" s="10"/>
      <c r="B243" s="10"/>
      <c r="C243" s="57"/>
      <c r="D243" s="58"/>
      <c r="E243" s="58"/>
      <c r="F243" s="59"/>
      <c r="G243" s="58"/>
      <c r="H243" s="59"/>
      <c r="I243" s="59"/>
      <c r="J243" s="60"/>
      <c r="K243" s="58"/>
      <c r="L243" s="58"/>
      <c r="M243" s="18"/>
      <c r="N243" s="18"/>
      <c r="O243" s="18"/>
      <c r="P243" s="18"/>
    </row>
    <row r="244" ht="15.75" customHeight="1">
      <c r="A244" s="10"/>
      <c r="B244" s="10"/>
      <c r="C244" s="57"/>
      <c r="D244" s="58"/>
      <c r="E244" s="58"/>
      <c r="F244" s="59"/>
      <c r="G244" s="58"/>
      <c r="H244" s="59"/>
      <c r="I244" s="59"/>
      <c r="J244" s="60"/>
      <c r="K244" s="58"/>
      <c r="L244" s="58"/>
      <c r="M244" s="18"/>
      <c r="N244" s="18"/>
      <c r="O244" s="18"/>
      <c r="P244" s="18"/>
    </row>
    <row r="245" ht="15.75" customHeight="1">
      <c r="A245" s="10"/>
      <c r="B245" s="10"/>
      <c r="C245" s="57"/>
      <c r="D245" s="58"/>
      <c r="E245" s="58"/>
      <c r="F245" s="59"/>
      <c r="G245" s="58"/>
      <c r="H245" s="59"/>
      <c r="I245" s="59"/>
      <c r="J245" s="60"/>
      <c r="K245" s="58"/>
      <c r="L245" s="58"/>
      <c r="M245" s="18"/>
      <c r="N245" s="18"/>
      <c r="O245" s="18"/>
      <c r="P245" s="18"/>
    </row>
    <row r="246" ht="15.75" customHeight="1">
      <c r="A246" s="10"/>
      <c r="B246" s="10"/>
      <c r="C246" s="57"/>
      <c r="D246" s="58"/>
      <c r="E246" s="58"/>
      <c r="F246" s="59"/>
      <c r="G246" s="58"/>
      <c r="H246" s="59"/>
      <c r="I246" s="59"/>
      <c r="J246" s="60"/>
      <c r="K246" s="58"/>
      <c r="L246" s="58"/>
      <c r="M246" s="18"/>
      <c r="N246" s="18"/>
      <c r="O246" s="18"/>
      <c r="P246" s="18"/>
    </row>
    <row r="247" ht="15.75" customHeight="1">
      <c r="A247" s="10"/>
      <c r="B247" s="10"/>
      <c r="C247" s="57"/>
      <c r="D247" s="58"/>
      <c r="E247" s="58"/>
      <c r="F247" s="59"/>
      <c r="G247" s="58"/>
      <c r="H247" s="59"/>
      <c r="I247" s="59"/>
      <c r="J247" s="60"/>
      <c r="K247" s="58"/>
      <c r="L247" s="58"/>
      <c r="M247" s="18"/>
      <c r="N247" s="18"/>
      <c r="O247" s="18"/>
      <c r="P247" s="18"/>
    </row>
    <row r="248" ht="15.75" customHeight="1">
      <c r="A248" s="10"/>
      <c r="B248" s="10"/>
      <c r="C248" s="57"/>
      <c r="D248" s="58"/>
      <c r="E248" s="58"/>
      <c r="F248" s="59"/>
      <c r="G248" s="58"/>
      <c r="H248" s="59"/>
      <c r="I248" s="59"/>
      <c r="J248" s="60"/>
      <c r="K248" s="58"/>
      <c r="L248" s="58"/>
      <c r="M248" s="18"/>
      <c r="N248" s="18"/>
      <c r="O248" s="18"/>
      <c r="P248" s="18"/>
    </row>
    <row r="249" ht="15.75" customHeight="1">
      <c r="A249" s="10"/>
      <c r="B249" s="10"/>
      <c r="C249" s="57"/>
      <c r="D249" s="58"/>
      <c r="E249" s="58"/>
      <c r="F249" s="59"/>
      <c r="G249" s="58"/>
      <c r="H249" s="59"/>
      <c r="I249" s="59"/>
      <c r="J249" s="60"/>
      <c r="K249" s="58"/>
      <c r="L249" s="58"/>
      <c r="M249" s="18"/>
      <c r="N249" s="18"/>
      <c r="O249" s="18"/>
      <c r="P249" s="18"/>
    </row>
    <row r="250" ht="15.75" customHeight="1">
      <c r="A250" s="10"/>
      <c r="B250" s="10"/>
      <c r="C250" s="57"/>
      <c r="D250" s="58"/>
      <c r="E250" s="58"/>
      <c r="F250" s="59"/>
      <c r="G250" s="58"/>
      <c r="H250" s="59"/>
      <c r="I250" s="59"/>
      <c r="J250" s="60"/>
      <c r="K250" s="58"/>
      <c r="L250" s="58"/>
      <c r="M250" s="18"/>
      <c r="N250" s="18"/>
      <c r="O250" s="18"/>
      <c r="P250" s="18"/>
    </row>
    <row r="251" ht="15.75" customHeight="1">
      <c r="A251" s="10"/>
      <c r="B251" s="10"/>
      <c r="C251" s="57"/>
      <c r="D251" s="58"/>
      <c r="E251" s="58"/>
      <c r="F251" s="59"/>
      <c r="G251" s="58"/>
      <c r="H251" s="59"/>
      <c r="I251" s="59"/>
      <c r="J251" s="60"/>
      <c r="K251" s="58"/>
      <c r="L251" s="58"/>
      <c r="M251" s="18"/>
      <c r="N251" s="18"/>
      <c r="O251" s="18"/>
      <c r="P251" s="18"/>
    </row>
    <row r="252" ht="15.75" customHeight="1">
      <c r="A252" s="10"/>
      <c r="B252" s="10"/>
      <c r="C252" s="57"/>
      <c r="D252" s="58"/>
      <c r="E252" s="58"/>
      <c r="F252" s="59"/>
      <c r="G252" s="58"/>
      <c r="H252" s="59"/>
      <c r="I252" s="59"/>
      <c r="J252" s="60"/>
      <c r="K252" s="58"/>
      <c r="L252" s="58"/>
      <c r="M252" s="18"/>
      <c r="N252" s="18"/>
      <c r="O252" s="18"/>
      <c r="P252" s="18"/>
    </row>
    <row r="253" ht="15.75" customHeight="1">
      <c r="A253" s="10"/>
      <c r="B253" s="10"/>
      <c r="C253" s="57"/>
      <c r="D253" s="58"/>
      <c r="E253" s="58"/>
      <c r="F253" s="59"/>
      <c r="G253" s="58"/>
      <c r="H253" s="59"/>
      <c r="I253" s="59"/>
      <c r="J253" s="60"/>
      <c r="K253" s="58"/>
      <c r="L253" s="58"/>
      <c r="M253" s="18"/>
      <c r="N253" s="18"/>
      <c r="O253" s="18"/>
      <c r="P253" s="18"/>
    </row>
    <row r="254" ht="15.75" customHeight="1">
      <c r="A254" s="10"/>
      <c r="B254" s="10"/>
      <c r="C254" s="57"/>
      <c r="D254" s="58"/>
      <c r="E254" s="58"/>
      <c r="F254" s="59"/>
      <c r="G254" s="58"/>
      <c r="H254" s="59"/>
      <c r="I254" s="59"/>
      <c r="J254" s="60"/>
      <c r="K254" s="58"/>
      <c r="L254" s="58"/>
      <c r="M254" s="18"/>
      <c r="N254" s="18"/>
      <c r="O254" s="18"/>
      <c r="P254" s="18"/>
    </row>
    <row r="255" ht="15.75" customHeight="1">
      <c r="A255" s="10"/>
      <c r="B255" s="10"/>
      <c r="C255" s="57"/>
      <c r="D255" s="58"/>
      <c r="E255" s="58"/>
      <c r="F255" s="59"/>
      <c r="G255" s="58"/>
      <c r="H255" s="59"/>
      <c r="I255" s="59"/>
      <c r="J255" s="60"/>
      <c r="K255" s="58"/>
      <c r="L255" s="58"/>
      <c r="M255" s="18"/>
      <c r="N255" s="18"/>
      <c r="O255" s="18"/>
      <c r="P255" s="18"/>
    </row>
    <row r="256" ht="15.75" customHeight="1">
      <c r="A256" s="10"/>
      <c r="B256" s="10"/>
      <c r="C256" s="57"/>
      <c r="D256" s="58"/>
      <c r="E256" s="58"/>
      <c r="F256" s="59"/>
      <c r="G256" s="58"/>
      <c r="H256" s="59"/>
      <c r="I256" s="59"/>
      <c r="J256" s="60"/>
      <c r="K256" s="58"/>
      <c r="L256" s="58"/>
      <c r="M256" s="18"/>
      <c r="N256" s="18"/>
      <c r="O256" s="18"/>
      <c r="P256" s="18"/>
    </row>
    <row r="257" ht="15.75" customHeight="1">
      <c r="A257" s="10"/>
      <c r="B257" s="10"/>
      <c r="C257" s="57"/>
      <c r="D257" s="58"/>
      <c r="E257" s="58"/>
      <c r="F257" s="59"/>
      <c r="G257" s="58"/>
      <c r="H257" s="59"/>
      <c r="I257" s="59"/>
      <c r="J257" s="60"/>
      <c r="K257" s="58"/>
      <c r="L257" s="58"/>
      <c r="M257" s="18"/>
      <c r="N257" s="18"/>
      <c r="O257" s="18"/>
      <c r="P257" s="18"/>
    </row>
    <row r="258" ht="15.75" customHeight="1">
      <c r="A258" s="10"/>
      <c r="B258" s="10"/>
      <c r="C258" s="57"/>
      <c r="D258" s="58"/>
      <c r="E258" s="58"/>
      <c r="F258" s="59"/>
      <c r="G258" s="58"/>
      <c r="H258" s="59"/>
      <c r="I258" s="59"/>
      <c r="J258" s="60"/>
      <c r="K258" s="58"/>
      <c r="L258" s="58"/>
      <c r="M258" s="18"/>
      <c r="N258" s="18"/>
      <c r="O258" s="18"/>
      <c r="P258" s="18"/>
    </row>
    <row r="259" ht="15.75" customHeight="1">
      <c r="A259" s="10"/>
      <c r="B259" s="10"/>
      <c r="C259" s="57"/>
      <c r="D259" s="58"/>
      <c r="E259" s="58"/>
      <c r="F259" s="59"/>
      <c r="G259" s="58"/>
      <c r="H259" s="59"/>
      <c r="I259" s="59"/>
      <c r="J259" s="60"/>
      <c r="K259" s="58"/>
      <c r="L259" s="58"/>
      <c r="M259" s="18"/>
      <c r="N259" s="18"/>
      <c r="O259" s="18"/>
      <c r="P259" s="18"/>
    </row>
    <row r="260" ht="15.75" customHeight="1">
      <c r="A260" s="10"/>
      <c r="B260" s="10"/>
      <c r="C260" s="57"/>
      <c r="D260" s="58"/>
      <c r="E260" s="58"/>
      <c r="F260" s="59"/>
      <c r="G260" s="58"/>
      <c r="H260" s="59"/>
      <c r="I260" s="59"/>
      <c r="J260" s="60"/>
      <c r="K260" s="58"/>
      <c r="L260" s="58"/>
      <c r="M260" s="18"/>
      <c r="N260" s="18"/>
      <c r="O260" s="18"/>
      <c r="P260" s="18"/>
    </row>
    <row r="261" ht="15.75" customHeight="1">
      <c r="A261" s="10"/>
      <c r="B261" s="10"/>
      <c r="C261" s="57"/>
      <c r="D261" s="58"/>
      <c r="E261" s="58"/>
      <c r="F261" s="59"/>
      <c r="G261" s="58"/>
      <c r="H261" s="59"/>
      <c r="I261" s="59"/>
      <c r="J261" s="60"/>
      <c r="K261" s="58"/>
      <c r="L261" s="58"/>
      <c r="M261" s="18"/>
      <c r="N261" s="18"/>
      <c r="O261" s="18"/>
      <c r="P261" s="18"/>
    </row>
    <row r="262" ht="15.75" customHeight="1">
      <c r="A262" s="10"/>
      <c r="B262" s="10"/>
      <c r="C262" s="57"/>
      <c r="D262" s="58"/>
      <c r="E262" s="58"/>
      <c r="F262" s="59"/>
      <c r="G262" s="58"/>
      <c r="H262" s="59"/>
      <c r="I262" s="59"/>
      <c r="J262" s="60"/>
      <c r="K262" s="58"/>
      <c r="L262" s="58"/>
      <c r="M262" s="18"/>
      <c r="N262" s="18"/>
      <c r="O262" s="18"/>
      <c r="P262" s="18"/>
    </row>
    <row r="263" ht="15.75" customHeight="1">
      <c r="A263" s="10"/>
      <c r="B263" s="10"/>
      <c r="C263" s="57"/>
      <c r="D263" s="58"/>
      <c r="E263" s="58"/>
      <c r="F263" s="59"/>
      <c r="G263" s="58"/>
      <c r="H263" s="59"/>
      <c r="I263" s="59"/>
      <c r="J263" s="60"/>
      <c r="K263" s="58"/>
      <c r="L263" s="58"/>
      <c r="M263" s="18"/>
      <c r="N263" s="18"/>
      <c r="O263" s="18"/>
      <c r="P263" s="18"/>
    </row>
    <row r="264" ht="15.75" customHeight="1">
      <c r="A264" s="10"/>
      <c r="B264" s="10"/>
      <c r="C264" s="57"/>
      <c r="D264" s="58"/>
      <c r="E264" s="58"/>
      <c r="F264" s="59"/>
      <c r="G264" s="58"/>
      <c r="H264" s="59"/>
      <c r="I264" s="59"/>
      <c r="J264" s="60"/>
      <c r="K264" s="58"/>
      <c r="L264" s="58"/>
      <c r="M264" s="18"/>
      <c r="N264" s="18"/>
      <c r="O264" s="18"/>
      <c r="P264" s="18"/>
    </row>
    <row r="265" ht="15.75" customHeight="1">
      <c r="A265" s="10"/>
      <c r="B265" s="10"/>
      <c r="C265" s="57"/>
      <c r="D265" s="58"/>
      <c r="E265" s="58"/>
      <c r="F265" s="59"/>
      <c r="G265" s="58"/>
      <c r="H265" s="59"/>
      <c r="I265" s="59"/>
      <c r="J265" s="60"/>
      <c r="K265" s="58"/>
      <c r="L265" s="58"/>
      <c r="M265" s="18"/>
      <c r="N265" s="18"/>
      <c r="O265" s="18"/>
      <c r="P265" s="18"/>
    </row>
    <row r="266" ht="15.75" customHeight="1">
      <c r="A266" s="10"/>
      <c r="B266" s="10"/>
      <c r="C266" s="57"/>
      <c r="D266" s="58"/>
      <c r="E266" s="58"/>
      <c r="F266" s="59"/>
      <c r="G266" s="58"/>
      <c r="H266" s="59"/>
      <c r="I266" s="59"/>
      <c r="J266" s="60"/>
      <c r="K266" s="58"/>
      <c r="L266" s="58"/>
      <c r="M266" s="18"/>
      <c r="N266" s="18"/>
      <c r="O266" s="18"/>
      <c r="P266" s="18"/>
    </row>
    <row r="267" ht="15.75" customHeight="1">
      <c r="A267" s="10"/>
      <c r="B267" s="10"/>
      <c r="C267" s="57"/>
      <c r="D267" s="58"/>
      <c r="E267" s="58"/>
      <c r="F267" s="59"/>
      <c r="G267" s="58"/>
      <c r="H267" s="59"/>
      <c r="I267" s="59"/>
      <c r="J267" s="60"/>
      <c r="K267" s="58"/>
      <c r="L267" s="58"/>
      <c r="M267" s="18"/>
      <c r="N267" s="18"/>
      <c r="O267" s="18"/>
      <c r="P267" s="18"/>
    </row>
    <row r="268" ht="15.75" customHeight="1">
      <c r="A268" s="10"/>
      <c r="B268" s="10"/>
      <c r="C268" s="57"/>
      <c r="D268" s="58"/>
      <c r="E268" s="58"/>
      <c r="F268" s="59"/>
      <c r="G268" s="58"/>
      <c r="H268" s="59"/>
      <c r="I268" s="59"/>
      <c r="J268" s="60"/>
      <c r="K268" s="58"/>
      <c r="L268" s="58"/>
      <c r="M268" s="18"/>
      <c r="N268" s="18"/>
      <c r="O268" s="18"/>
      <c r="P268" s="18"/>
    </row>
    <row r="269" ht="15.75" customHeight="1">
      <c r="A269" s="10"/>
      <c r="B269" s="10"/>
      <c r="C269" s="57"/>
      <c r="D269" s="58"/>
      <c r="E269" s="58"/>
      <c r="F269" s="59"/>
      <c r="G269" s="58"/>
      <c r="H269" s="59"/>
      <c r="I269" s="59"/>
      <c r="J269" s="60"/>
      <c r="K269" s="58"/>
      <c r="L269" s="58"/>
      <c r="M269" s="18"/>
      <c r="N269" s="18"/>
      <c r="O269" s="18"/>
      <c r="P269" s="18"/>
    </row>
    <row r="270" ht="15.75" customHeight="1">
      <c r="A270" s="10"/>
      <c r="B270" s="10"/>
      <c r="C270" s="57"/>
      <c r="D270" s="58"/>
      <c r="E270" s="58"/>
      <c r="F270" s="59"/>
      <c r="G270" s="58"/>
      <c r="H270" s="59"/>
      <c r="I270" s="59"/>
      <c r="J270" s="60"/>
      <c r="K270" s="58"/>
      <c r="L270" s="58"/>
      <c r="M270" s="18"/>
      <c r="N270" s="18"/>
      <c r="O270" s="18"/>
      <c r="P270" s="18"/>
    </row>
    <row r="271" ht="15.75" customHeight="1">
      <c r="A271" s="10"/>
      <c r="B271" s="10"/>
      <c r="C271" s="57"/>
      <c r="D271" s="58"/>
      <c r="E271" s="58"/>
      <c r="F271" s="59"/>
      <c r="G271" s="58"/>
      <c r="H271" s="59"/>
      <c r="I271" s="59"/>
      <c r="J271" s="60"/>
      <c r="K271" s="58"/>
      <c r="L271" s="58"/>
      <c r="M271" s="18"/>
      <c r="N271" s="18"/>
      <c r="O271" s="18"/>
      <c r="P271" s="18"/>
    </row>
    <row r="272" ht="15.75" customHeight="1">
      <c r="A272" s="10"/>
      <c r="B272" s="10"/>
      <c r="C272" s="57"/>
      <c r="D272" s="58"/>
      <c r="E272" s="58"/>
      <c r="F272" s="59"/>
      <c r="G272" s="58"/>
      <c r="H272" s="59"/>
      <c r="I272" s="59"/>
      <c r="J272" s="60"/>
      <c r="K272" s="58"/>
      <c r="L272" s="58"/>
      <c r="M272" s="18"/>
      <c r="N272" s="18"/>
      <c r="O272" s="18"/>
      <c r="P272" s="18"/>
    </row>
    <row r="273" ht="15.75" customHeight="1">
      <c r="A273" s="10"/>
      <c r="B273" s="10"/>
      <c r="C273" s="57"/>
      <c r="D273" s="58"/>
      <c r="E273" s="58"/>
      <c r="F273" s="59"/>
      <c r="G273" s="58"/>
      <c r="H273" s="59"/>
      <c r="I273" s="59"/>
      <c r="J273" s="60"/>
      <c r="K273" s="58"/>
      <c r="L273" s="58"/>
      <c r="M273" s="18"/>
      <c r="N273" s="18"/>
      <c r="O273" s="18"/>
      <c r="P273" s="18"/>
    </row>
    <row r="274" ht="15.75" customHeight="1">
      <c r="A274" s="10"/>
      <c r="B274" s="10"/>
      <c r="C274" s="57"/>
      <c r="D274" s="58"/>
      <c r="E274" s="58"/>
      <c r="F274" s="59"/>
      <c r="G274" s="58"/>
      <c r="H274" s="59"/>
      <c r="I274" s="59"/>
      <c r="J274" s="60"/>
      <c r="K274" s="58"/>
      <c r="L274" s="58"/>
      <c r="M274" s="18"/>
      <c r="N274" s="18"/>
      <c r="O274" s="18"/>
      <c r="P274" s="18"/>
    </row>
    <row r="275" ht="15.75" customHeight="1">
      <c r="A275" s="10"/>
      <c r="B275" s="10"/>
      <c r="C275" s="57"/>
      <c r="D275" s="58"/>
      <c r="E275" s="58"/>
      <c r="F275" s="59"/>
      <c r="G275" s="58"/>
      <c r="H275" s="59"/>
      <c r="I275" s="59"/>
      <c r="J275" s="60"/>
      <c r="K275" s="58"/>
      <c r="L275" s="58"/>
      <c r="M275" s="18"/>
      <c r="N275" s="18"/>
      <c r="O275" s="18"/>
      <c r="P275" s="18"/>
    </row>
    <row r="276" ht="15.75" customHeight="1">
      <c r="A276" s="10"/>
      <c r="B276" s="10"/>
      <c r="C276" s="57"/>
      <c r="D276" s="58"/>
      <c r="E276" s="58"/>
      <c r="F276" s="59"/>
      <c r="G276" s="58"/>
      <c r="H276" s="59"/>
      <c r="I276" s="59"/>
      <c r="J276" s="60"/>
      <c r="K276" s="58"/>
      <c r="L276" s="58"/>
      <c r="M276" s="18"/>
      <c r="N276" s="18"/>
      <c r="O276" s="18"/>
      <c r="P276" s="18"/>
    </row>
    <row r="277" ht="15.75" customHeight="1">
      <c r="A277" s="10"/>
      <c r="B277" s="10"/>
      <c r="C277" s="57"/>
      <c r="D277" s="58"/>
      <c r="E277" s="58"/>
      <c r="F277" s="59"/>
      <c r="G277" s="58"/>
      <c r="H277" s="59"/>
      <c r="I277" s="59"/>
      <c r="J277" s="60"/>
      <c r="K277" s="58"/>
      <c r="L277" s="58"/>
      <c r="M277" s="18"/>
      <c r="N277" s="18"/>
      <c r="O277" s="18"/>
      <c r="P277" s="18"/>
    </row>
    <row r="278" ht="15.75" customHeight="1">
      <c r="A278" s="10"/>
      <c r="B278" s="10"/>
      <c r="C278" s="57"/>
      <c r="D278" s="58"/>
      <c r="E278" s="58"/>
      <c r="F278" s="59"/>
      <c r="G278" s="58"/>
      <c r="H278" s="59"/>
      <c r="I278" s="59"/>
      <c r="J278" s="60"/>
      <c r="K278" s="58"/>
      <c r="L278" s="58"/>
      <c r="M278" s="18"/>
      <c r="N278" s="18"/>
      <c r="O278" s="18"/>
      <c r="P278" s="18"/>
    </row>
    <row r="279" ht="15.75" customHeight="1">
      <c r="A279" s="10"/>
      <c r="B279" s="10"/>
      <c r="C279" s="57"/>
      <c r="D279" s="58"/>
      <c r="E279" s="58"/>
      <c r="F279" s="59"/>
      <c r="G279" s="58"/>
      <c r="H279" s="59"/>
      <c r="I279" s="59"/>
      <c r="J279" s="60"/>
      <c r="K279" s="58"/>
      <c r="L279" s="58"/>
      <c r="M279" s="18"/>
      <c r="N279" s="18"/>
      <c r="O279" s="18"/>
      <c r="P279" s="18"/>
    </row>
    <row r="280" ht="15.75" customHeight="1">
      <c r="A280" s="10"/>
      <c r="B280" s="10"/>
      <c r="C280" s="57"/>
      <c r="D280" s="58"/>
      <c r="E280" s="58"/>
      <c r="F280" s="59"/>
      <c r="G280" s="58"/>
      <c r="H280" s="59"/>
      <c r="I280" s="59"/>
      <c r="J280" s="60"/>
      <c r="K280" s="58"/>
      <c r="L280" s="58"/>
      <c r="M280" s="18"/>
      <c r="N280" s="18"/>
      <c r="O280" s="18"/>
      <c r="P280" s="18"/>
    </row>
    <row r="281" ht="15.75" customHeight="1">
      <c r="A281" s="10"/>
      <c r="B281" s="10"/>
      <c r="C281" s="57"/>
      <c r="D281" s="58"/>
      <c r="E281" s="58"/>
      <c r="F281" s="59"/>
      <c r="G281" s="58"/>
      <c r="H281" s="59"/>
      <c r="I281" s="59"/>
      <c r="J281" s="60"/>
      <c r="K281" s="58"/>
      <c r="L281" s="58"/>
      <c r="M281" s="18"/>
      <c r="N281" s="18"/>
      <c r="O281" s="18"/>
      <c r="P281" s="18"/>
    </row>
    <row r="282" ht="15.75" customHeight="1">
      <c r="A282" s="10"/>
      <c r="B282" s="10"/>
      <c r="C282" s="57"/>
      <c r="D282" s="58"/>
      <c r="E282" s="58"/>
      <c r="F282" s="59"/>
      <c r="G282" s="58"/>
      <c r="H282" s="59"/>
      <c r="I282" s="59"/>
      <c r="J282" s="60"/>
      <c r="K282" s="58"/>
      <c r="L282" s="58"/>
      <c r="M282" s="18"/>
      <c r="N282" s="18"/>
      <c r="O282" s="18"/>
      <c r="P282" s="18"/>
    </row>
    <row r="283" ht="15.75" customHeight="1">
      <c r="A283" s="10"/>
      <c r="B283" s="10"/>
      <c r="C283" s="57"/>
      <c r="D283" s="58"/>
      <c r="E283" s="58"/>
      <c r="F283" s="59"/>
      <c r="G283" s="58"/>
      <c r="H283" s="59"/>
      <c r="I283" s="59"/>
      <c r="J283" s="60"/>
      <c r="K283" s="58"/>
      <c r="L283" s="58"/>
      <c r="M283" s="18"/>
      <c r="N283" s="18"/>
      <c r="O283" s="18"/>
      <c r="P283" s="18"/>
    </row>
    <row r="284" ht="15.75" customHeight="1">
      <c r="A284" s="10"/>
      <c r="B284" s="10"/>
      <c r="C284" s="57"/>
      <c r="D284" s="58"/>
      <c r="E284" s="58"/>
      <c r="F284" s="59"/>
      <c r="G284" s="58"/>
      <c r="H284" s="59"/>
      <c r="I284" s="59"/>
      <c r="J284" s="60"/>
      <c r="K284" s="58"/>
      <c r="L284" s="58"/>
      <c r="M284" s="18"/>
      <c r="N284" s="18"/>
      <c r="O284" s="18"/>
      <c r="P284" s="18"/>
    </row>
    <row r="285" ht="15.75" customHeight="1">
      <c r="A285" s="10"/>
      <c r="B285" s="10"/>
      <c r="C285" s="57"/>
      <c r="D285" s="58"/>
      <c r="E285" s="58"/>
      <c r="F285" s="59"/>
      <c r="G285" s="58"/>
      <c r="H285" s="59"/>
      <c r="I285" s="59"/>
      <c r="J285" s="60"/>
      <c r="K285" s="58"/>
      <c r="L285" s="58"/>
      <c r="M285" s="18"/>
      <c r="N285" s="18"/>
      <c r="O285" s="18"/>
      <c r="P285" s="18"/>
    </row>
    <row r="286" ht="15.75" customHeight="1">
      <c r="A286" s="10"/>
      <c r="B286" s="10"/>
      <c r="C286" s="57"/>
      <c r="D286" s="58"/>
      <c r="E286" s="58"/>
      <c r="F286" s="59"/>
      <c r="G286" s="58"/>
      <c r="H286" s="59"/>
      <c r="I286" s="59"/>
      <c r="J286" s="60"/>
      <c r="K286" s="58"/>
      <c r="L286" s="58"/>
      <c r="M286" s="18"/>
      <c r="N286" s="18"/>
      <c r="O286" s="18"/>
      <c r="P286" s="18"/>
    </row>
    <row r="287" ht="15.75" customHeight="1">
      <c r="A287" s="10"/>
      <c r="B287" s="10"/>
      <c r="C287" s="57"/>
      <c r="D287" s="58"/>
      <c r="E287" s="58"/>
      <c r="F287" s="59"/>
      <c r="G287" s="58"/>
      <c r="H287" s="59"/>
      <c r="I287" s="59"/>
      <c r="J287" s="60"/>
      <c r="K287" s="58"/>
      <c r="L287" s="58"/>
      <c r="M287" s="18"/>
      <c r="N287" s="18"/>
      <c r="O287" s="18"/>
      <c r="P287" s="18"/>
    </row>
    <row r="288" ht="15.75" customHeight="1">
      <c r="A288" s="10"/>
      <c r="B288" s="10"/>
      <c r="C288" s="57"/>
      <c r="D288" s="58"/>
      <c r="E288" s="58"/>
      <c r="F288" s="59"/>
      <c r="G288" s="58"/>
      <c r="H288" s="59"/>
      <c r="I288" s="59"/>
      <c r="J288" s="60"/>
      <c r="K288" s="58"/>
      <c r="L288" s="58"/>
      <c r="M288" s="18"/>
      <c r="N288" s="18"/>
      <c r="O288" s="18"/>
      <c r="P288" s="18"/>
    </row>
    <row r="289" ht="15.75" customHeight="1">
      <c r="A289" s="10"/>
      <c r="B289" s="10"/>
      <c r="C289" s="57"/>
      <c r="D289" s="58"/>
      <c r="E289" s="58"/>
      <c r="F289" s="59"/>
      <c r="G289" s="58"/>
      <c r="H289" s="59"/>
      <c r="I289" s="59"/>
      <c r="J289" s="60"/>
      <c r="K289" s="58"/>
      <c r="L289" s="58"/>
      <c r="M289" s="18"/>
      <c r="N289" s="18"/>
      <c r="O289" s="18"/>
      <c r="P289" s="18"/>
    </row>
    <row r="290" ht="15.75" customHeight="1">
      <c r="A290" s="10"/>
      <c r="B290" s="10"/>
      <c r="C290" s="57"/>
      <c r="D290" s="58"/>
      <c r="E290" s="58"/>
      <c r="F290" s="59"/>
      <c r="G290" s="58"/>
      <c r="H290" s="59"/>
      <c r="I290" s="59"/>
      <c r="J290" s="60"/>
      <c r="K290" s="58"/>
      <c r="L290" s="58"/>
      <c r="M290" s="18"/>
      <c r="N290" s="18"/>
      <c r="O290" s="18"/>
      <c r="P290" s="18"/>
    </row>
    <row r="291" ht="15.75" customHeight="1">
      <c r="A291" s="10"/>
      <c r="B291" s="10"/>
      <c r="C291" s="57"/>
      <c r="D291" s="58"/>
      <c r="E291" s="58"/>
      <c r="F291" s="59"/>
      <c r="G291" s="58"/>
      <c r="H291" s="59"/>
      <c r="I291" s="59"/>
      <c r="J291" s="60"/>
      <c r="K291" s="58"/>
      <c r="L291" s="58"/>
      <c r="M291" s="18"/>
      <c r="N291" s="18"/>
      <c r="O291" s="18"/>
      <c r="P291" s="18"/>
    </row>
    <row r="292" ht="15.75" customHeight="1">
      <c r="A292" s="10"/>
      <c r="B292" s="10"/>
      <c r="C292" s="57"/>
      <c r="D292" s="58"/>
      <c r="E292" s="58"/>
      <c r="F292" s="59"/>
      <c r="G292" s="58"/>
      <c r="H292" s="59"/>
      <c r="I292" s="59"/>
      <c r="J292" s="60"/>
      <c r="K292" s="58"/>
      <c r="L292" s="58"/>
      <c r="M292" s="18"/>
      <c r="N292" s="18"/>
      <c r="O292" s="18"/>
      <c r="P292" s="18"/>
    </row>
    <row r="293" ht="15.75" customHeight="1">
      <c r="A293" s="10"/>
      <c r="B293" s="10"/>
      <c r="C293" s="57"/>
      <c r="D293" s="58"/>
      <c r="E293" s="58"/>
      <c r="F293" s="59"/>
      <c r="G293" s="58"/>
      <c r="H293" s="59"/>
      <c r="I293" s="59"/>
      <c r="J293" s="60"/>
      <c r="K293" s="58"/>
      <c r="L293" s="58"/>
      <c r="M293" s="18"/>
      <c r="N293" s="18"/>
      <c r="O293" s="18"/>
      <c r="P293" s="18"/>
    </row>
    <row r="294" ht="15.75" customHeight="1">
      <c r="A294" s="10"/>
      <c r="B294" s="10"/>
      <c r="C294" s="57"/>
      <c r="D294" s="58"/>
      <c r="E294" s="58"/>
      <c r="F294" s="59"/>
      <c r="G294" s="58"/>
      <c r="H294" s="59"/>
      <c r="I294" s="59"/>
      <c r="J294" s="60"/>
      <c r="K294" s="58"/>
      <c r="L294" s="58"/>
      <c r="M294" s="18"/>
      <c r="N294" s="18"/>
      <c r="O294" s="18"/>
      <c r="P294" s="18"/>
    </row>
    <row r="295" ht="15.75" customHeight="1">
      <c r="A295" s="10"/>
      <c r="B295" s="10"/>
      <c r="C295" s="57"/>
      <c r="D295" s="58"/>
      <c r="E295" s="58"/>
      <c r="F295" s="59"/>
      <c r="G295" s="58"/>
      <c r="H295" s="59"/>
      <c r="I295" s="59"/>
      <c r="J295" s="60"/>
      <c r="K295" s="58"/>
      <c r="L295" s="58"/>
      <c r="M295" s="18"/>
      <c r="N295" s="18"/>
      <c r="O295" s="18"/>
      <c r="P295" s="18"/>
    </row>
    <row r="296" ht="15.75" customHeight="1">
      <c r="A296" s="10"/>
      <c r="B296" s="10"/>
      <c r="C296" s="57"/>
      <c r="D296" s="58"/>
      <c r="E296" s="58"/>
      <c r="F296" s="59"/>
      <c r="G296" s="58"/>
      <c r="H296" s="59"/>
      <c r="I296" s="59"/>
      <c r="J296" s="60"/>
      <c r="K296" s="58"/>
      <c r="L296" s="58"/>
      <c r="M296" s="18"/>
      <c r="N296" s="18"/>
      <c r="O296" s="18"/>
      <c r="P296" s="18"/>
    </row>
    <row r="297" ht="15.75" customHeight="1">
      <c r="A297" s="10"/>
      <c r="B297" s="10"/>
      <c r="C297" s="57"/>
      <c r="D297" s="58"/>
      <c r="E297" s="58"/>
      <c r="F297" s="59"/>
      <c r="G297" s="58"/>
      <c r="H297" s="59"/>
      <c r="I297" s="59"/>
      <c r="J297" s="60"/>
      <c r="K297" s="58"/>
      <c r="L297" s="58"/>
      <c r="M297" s="18"/>
      <c r="N297" s="18"/>
      <c r="O297" s="18"/>
      <c r="P297" s="18"/>
    </row>
    <row r="298" ht="15.75" customHeight="1">
      <c r="A298" s="10"/>
      <c r="B298" s="10"/>
      <c r="C298" s="57"/>
      <c r="D298" s="58"/>
      <c r="E298" s="58"/>
      <c r="F298" s="59"/>
      <c r="G298" s="58"/>
      <c r="H298" s="59"/>
      <c r="I298" s="59"/>
      <c r="J298" s="60"/>
      <c r="K298" s="58"/>
      <c r="L298" s="58"/>
      <c r="M298" s="18"/>
      <c r="N298" s="18"/>
      <c r="O298" s="18"/>
      <c r="P298" s="18"/>
    </row>
    <row r="299" ht="15.75" customHeight="1">
      <c r="A299" s="10"/>
      <c r="B299" s="10"/>
      <c r="C299" s="57"/>
      <c r="D299" s="58"/>
      <c r="E299" s="58"/>
      <c r="F299" s="59"/>
      <c r="G299" s="58"/>
      <c r="H299" s="59"/>
      <c r="I299" s="59"/>
      <c r="J299" s="60"/>
      <c r="K299" s="58"/>
      <c r="L299" s="58"/>
      <c r="M299" s="18"/>
      <c r="N299" s="18"/>
      <c r="O299" s="18"/>
      <c r="P299" s="18"/>
    </row>
    <row r="300" ht="15.75" customHeight="1">
      <c r="A300" s="10"/>
      <c r="B300" s="10"/>
      <c r="C300" s="57"/>
      <c r="D300" s="58"/>
      <c r="E300" s="58"/>
      <c r="F300" s="59"/>
      <c r="G300" s="58"/>
      <c r="H300" s="59"/>
      <c r="I300" s="59"/>
      <c r="J300" s="60"/>
      <c r="K300" s="58"/>
      <c r="L300" s="58"/>
      <c r="M300" s="18"/>
      <c r="N300" s="18"/>
      <c r="O300" s="18"/>
      <c r="P300" s="18"/>
    </row>
    <row r="301" ht="15.75" customHeight="1">
      <c r="A301" s="18"/>
      <c r="B301" s="18"/>
      <c r="C301" s="57"/>
      <c r="D301" s="58"/>
      <c r="E301" s="58"/>
      <c r="F301" s="59"/>
      <c r="G301" s="58"/>
      <c r="H301" s="59"/>
      <c r="I301" s="59"/>
      <c r="J301" s="60"/>
      <c r="K301" s="58"/>
      <c r="L301" s="58"/>
      <c r="M301" s="18"/>
      <c r="N301" s="18"/>
      <c r="O301" s="18"/>
      <c r="P301" s="18"/>
    </row>
    <row r="302" ht="15.75" customHeight="1">
      <c r="A302" s="18"/>
      <c r="B302" s="18"/>
      <c r="C302" s="57"/>
      <c r="D302" s="58"/>
      <c r="E302" s="58"/>
      <c r="F302" s="59"/>
      <c r="G302" s="58"/>
      <c r="H302" s="59"/>
      <c r="I302" s="59"/>
      <c r="J302" s="60"/>
      <c r="K302" s="58"/>
      <c r="L302" s="58"/>
      <c r="M302" s="18"/>
      <c r="N302" s="18"/>
      <c r="O302" s="18"/>
      <c r="P302" s="18"/>
    </row>
    <row r="303" ht="15.75" customHeight="1">
      <c r="A303" s="18"/>
      <c r="B303" s="18"/>
      <c r="C303" s="57"/>
      <c r="D303" s="58"/>
      <c r="E303" s="58"/>
      <c r="F303" s="59"/>
      <c r="G303" s="58"/>
      <c r="H303" s="59"/>
      <c r="I303" s="59"/>
      <c r="J303" s="60"/>
      <c r="K303" s="58"/>
      <c r="L303" s="58"/>
      <c r="M303" s="18"/>
      <c r="N303" s="18"/>
      <c r="O303" s="18"/>
      <c r="P303" s="18"/>
    </row>
    <row r="304" ht="15.75" customHeight="1">
      <c r="A304" s="18"/>
      <c r="B304" s="18"/>
      <c r="C304" s="57"/>
      <c r="D304" s="58"/>
      <c r="E304" s="58"/>
      <c r="F304" s="59"/>
      <c r="G304" s="58"/>
      <c r="H304" s="59"/>
      <c r="I304" s="59"/>
      <c r="J304" s="60"/>
      <c r="K304" s="58"/>
      <c r="L304" s="58"/>
      <c r="M304" s="18"/>
      <c r="N304" s="18"/>
      <c r="O304" s="18"/>
      <c r="P304" s="18"/>
    </row>
    <row r="305" ht="15.75" customHeight="1">
      <c r="A305" s="18"/>
      <c r="B305" s="18"/>
      <c r="C305" s="57"/>
      <c r="D305" s="58"/>
      <c r="E305" s="58"/>
      <c r="F305" s="59"/>
      <c r="G305" s="58"/>
      <c r="H305" s="59"/>
      <c r="I305" s="59"/>
      <c r="J305" s="60"/>
      <c r="K305" s="58"/>
      <c r="L305" s="58"/>
      <c r="M305" s="18"/>
      <c r="N305" s="18"/>
      <c r="O305" s="18"/>
      <c r="P305" s="18"/>
    </row>
    <row r="306" ht="15.75" customHeight="1">
      <c r="A306" s="18"/>
      <c r="B306" s="18"/>
      <c r="C306" s="57"/>
      <c r="D306" s="58"/>
      <c r="E306" s="58"/>
      <c r="F306" s="59"/>
      <c r="G306" s="58"/>
      <c r="H306" s="59"/>
      <c r="I306" s="59"/>
      <c r="J306" s="60"/>
      <c r="K306" s="58"/>
      <c r="L306" s="58"/>
      <c r="M306" s="18"/>
      <c r="N306" s="18"/>
      <c r="O306" s="18"/>
      <c r="P306" s="18"/>
    </row>
    <row r="307" ht="15.75" customHeight="1">
      <c r="A307" s="18"/>
      <c r="B307" s="18"/>
      <c r="C307" s="57"/>
      <c r="D307" s="58"/>
      <c r="E307" s="58"/>
      <c r="F307" s="59"/>
      <c r="G307" s="58"/>
      <c r="H307" s="59"/>
      <c r="I307" s="59"/>
      <c r="J307" s="60"/>
      <c r="K307" s="58"/>
      <c r="L307" s="58"/>
      <c r="M307" s="18"/>
      <c r="N307" s="18"/>
      <c r="O307" s="18"/>
      <c r="P307" s="18"/>
    </row>
    <row r="308" ht="15.75" customHeight="1">
      <c r="A308" s="18"/>
      <c r="B308" s="18"/>
      <c r="C308" s="57"/>
      <c r="D308" s="58"/>
      <c r="E308" s="58"/>
      <c r="F308" s="59"/>
      <c r="G308" s="58"/>
      <c r="H308" s="59"/>
      <c r="I308" s="59"/>
      <c r="J308" s="60"/>
      <c r="K308" s="58"/>
      <c r="L308" s="58"/>
      <c r="M308" s="18"/>
      <c r="N308" s="18"/>
      <c r="O308" s="18"/>
      <c r="P308" s="18"/>
    </row>
    <row r="309" ht="15.75" customHeight="1">
      <c r="A309" s="18"/>
      <c r="B309" s="18"/>
      <c r="C309" s="57"/>
      <c r="D309" s="58"/>
      <c r="E309" s="58"/>
      <c r="F309" s="59"/>
      <c r="G309" s="58"/>
      <c r="H309" s="59"/>
      <c r="I309" s="59"/>
      <c r="J309" s="60"/>
      <c r="K309" s="58"/>
      <c r="L309" s="58"/>
      <c r="M309" s="18"/>
      <c r="N309" s="18"/>
      <c r="O309" s="18"/>
      <c r="P309" s="18"/>
    </row>
    <row r="310" ht="15.75" customHeight="1">
      <c r="A310" s="18"/>
      <c r="B310" s="18"/>
      <c r="C310" s="57"/>
      <c r="D310" s="58"/>
      <c r="E310" s="58"/>
      <c r="F310" s="59"/>
      <c r="G310" s="58"/>
      <c r="H310" s="59"/>
      <c r="I310" s="59"/>
      <c r="J310" s="60"/>
      <c r="K310" s="58"/>
      <c r="L310" s="58"/>
      <c r="M310" s="18"/>
      <c r="N310" s="18"/>
      <c r="O310" s="18"/>
      <c r="P310" s="18"/>
    </row>
    <row r="311" ht="15.75" customHeight="1">
      <c r="A311" s="18"/>
      <c r="B311" s="18"/>
      <c r="C311" s="57"/>
      <c r="D311" s="58"/>
      <c r="E311" s="58"/>
      <c r="F311" s="59"/>
      <c r="G311" s="58"/>
      <c r="H311" s="59"/>
      <c r="I311" s="59"/>
      <c r="J311" s="60"/>
      <c r="K311" s="58"/>
      <c r="L311" s="58"/>
      <c r="M311" s="18"/>
      <c r="N311" s="18"/>
      <c r="O311" s="18"/>
      <c r="P311" s="18"/>
    </row>
    <row r="312" ht="15.75" customHeight="1">
      <c r="A312" s="18"/>
      <c r="B312" s="18"/>
      <c r="C312" s="57"/>
      <c r="D312" s="58"/>
      <c r="E312" s="58"/>
      <c r="F312" s="59"/>
      <c r="G312" s="58"/>
      <c r="H312" s="59"/>
      <c r="I312" s="59"/>
      <c r="J312" s="60"/>
      <c r="K312" s="58"/>
      <c r="L312" s="58"/>
      <c r="M312" s="18"/>
      <c r="N312" s="18"/>
      <c r="O312" s="18"/>
      <c r="P312" s="18"/>
    </row>
    <row r="313" ht="15.75" customHeight="1">
      <c r="A313" s="18"/>
      <c r="B313" s="18"/>
      <c r="C313" s="57"/>
      <c r="D313" s="58"/>
      <c r="E313" s="58"/>
      <c r="F313" s="59"/>
      <c r="G313" s="58"/>
      <c r="H313" s="59"/>
      <c r="I313" s="59"/>
      <c r="J313" s="60"/>
      <c r="K313" s="58"/>
      <c r="L313" s="58"/>
      <c r="M313" s="18"/>
      <c r="N313" s="18"/>
      <c r="O313" s="18"/>
      <c r="P313" s="18"/>
    </row>
    <row r="314" ht="15.75" customHeight="1">
      <c r="A314" s="18"/>
      <c r="B314" s="18"/>
      <c r="C314" s="57"/>
      <c r="D314" s="58"/>
      <c r="E314" s="58"/>
      <c r="F314" s="59"/>
      <c r="G314" s="58"/>
      <c r="H314" s="59"/>
      <c r="I314" s="59"/>
      <c r="J314" s="60"/>
      <c r="K314" s="58"/>
      <c r="L314" s="58"/>
      <c r="M314" s="18"/>
      <c r="N314" s="18"/>
      <c r="O314" s="18"/>
      <c r="P314" s="18"/>
    </row>
    <row r="315" ht="15.75" customHeight="1">
      <c r="A315" s="18"/>
      <c r="B315" s="18"/>
      <c r="C315" s="57"/>
      <c r="D315" s="58"/>
      <c r="E315" s="58"/>
      <c r="F315" s="59"/>
      <c r="G315" s="58"/>
      <c r="H315" s="59"/>
      <c r="I315" s="59"/>
      <c r="J315" s="60"/>
      <c r="K315" s="58"/>
      <c r="L315" s="58"/>
      <c r="M315" s="18"/>
      <c r="N315" s="18"/>
      <c r="O315" s="18"/>
      <c r="P315" s="18"/>
    </row>
    <row r="316" ht="15.75" customHeight="1">
      <c r="A316" s="18"/>
      <c r="B316" s="18"/>
      <c r="C316" s="57"/>
      <c r="D316" s="58"/>
      <c r="E316" s="58"/>
      <c r="F316" s="59"/>
      <c r="G316" s="58"/>
      <c r="H316" s="59"/>
      <c r="I316" s="59"/>
      <c r="J316" s="60"/>
      <c r="K316" s="58"/>
      <c r="L316" s="58"/>
      <c r="M316" s="18"/>
      <c r="N316" s="18"/>
      <c r="O316" s="18"/>
      <c r="P316" s="18"/>
    </row>
    <row r="317" ht="15.75" customHeight="1">
      <c r="A317" s="18"/>
      <c r="B317" s="18"/>
      <c r="C317" s="57"/>
      <c r="D317" s="58"/>
      <c r="E317" s="58"/>
      <c r="F317" s="59"/>
      <c r="G317" s="58"/>
      <c r="H317" s="59"/>
      <c r="I317" s="59"/>
      <c r="J317" s="60"/>
      <c r="K317" s="58"/>
      <c r="L317" s="58"/>
      <c r="M317" s="18"/>
      <c r="N317" s="18"/>
      <c r="O317" s="18"/>
      <c r="P317" s="18"/>
    </row>
    <row r="318" ht="15.75" customHeight="1">
      <c r="A318" s="18"/>
      <c r="B318" s="18"/>
      <c r="C318" s="57"/>
      <c r="D318" s="58"/>
      <c r="E318" s="58"/>
      <c r="F318" s="59"/>
      <c r="G318" s="58"/>
      <c r="H318" s="59"/>
      <c r="I318" s="59"/>
      <c r="J318" s="60"/>
      <c r="K318" s="58"/>
      <c r="L318" s="58"/>
      <c r="M318" s="18"/>
      <c r="N318" s="18"/>
      <c r="O318" s="18"/>
      <c r="P318" s="18"/>
    </row>
    <row r="319" ht="15.75" customHeight="1">
      <c r="A319" s="18"/>
      <c r="B319" s="18"/>
      <c r="C319" s="57"/>
      <c r="D319" s="58"/>
      <c r="E319" s="58"/>
      <c r="F319" s="59"/>
      <c r="G319" s="58"/>
      <c r="H319" s="59"/>
      <c r="I319" s="59"/>
      <c r="J319" s="60"/>
      <c r="K319" s="58"/>
      <c r="L319" s="58"/>
      <c r="M319" s="18"/>
      <c r="N319" s="18"/>
      <c r="O319" s="18"/>
      <c r="P319" s="18"/>
    </row>
    <row r="320" ht="15.75" customHeight="1">
      <c r="A320" s="18"/>
      <c r="B320" s="18"/>
      <c r="C320" s="57"/>
      <c r="D320" s="58"/>
      <c r="E320" s="58"/>
      <c r="F320" s="59"/>
      <c r="G320" s="58"/>
      <c r="H320" s="59"/>
      <c r="I320" s="59"/>
      <c r="J320" s="60"/>
      <c r="K320" s="58"/>
      <c r="L320" s="58"/>
      <c r="M320" s="18"/>
      <c r="N320" s="18"/>
      <c r="O320" s="18"/>
      <c r="P320" s="18"/>
    </row>
    <row r="321" ht="15.75" customHeight="1">
      <c r="A321" s="18"/>
      <c r="B321" s="18"/>
      <c r="C321" s="57"/>
      <c r="D321" s="58"/>
      <c r="E321" s="58"/>
      <c r="F321" s="59"/>
      <c r="G321" s="58"/>
      <c r="H321" s="59"/>
      <c r="I321" s="59"/>
      <c r="J321" s="60"/>
      <c r="K321" s="58"/>
      <c r="L321" s="58"/>
      <c r="M321" s="18"/>
      <c r="N321" s="18"/>
      <c r="O321" s="18"/>
      <c r="P321" s="18"/>
    </row>
    <row r="322" ht="15.75" customHeight="1">
      <c r="A322" s="18"/>
      <c r="B322" s="18"/>
      <c r="C322" s="57"/>
      <c r="D322" s="58"/>
      <c r="E322" s="58"/>
      <c r="F322" s="59"/>
      <c r="G322" s="58"/>
      <c r="H322" s="59"/>
      <c r="I322" s="59"/>
      <c r="J322" s="60"/>
      <c r="K322" s="58"/>
      <c r="L322" s="58"/>
      <c r="M322" s="18"/>
      <c r="N322" s="18"/>
      <c r="O322" s="18"/>
      <c r="P322" s="18"/>
    </row>
    <row r="323" ht="15.75" customHeight="1">
      <c r="A323" s="1"/>
      <c r="B323" s="1"/>
      <c r="C323" s="2"/>
      <c r="D323" s="3"/>
      <c r="E323" s="4"/>
      <c r="F323" s="4"/>
      <c r="G323" s="4"/>
      <c r="H323" s="5"/>
      <c r="I323" s="4"/>
      <c r="J323" s="4"/>
      <c r="K323" s="6"/>
      <c r="L323" s="6"/>
      <c r="M323" s="7"/>
      <c r="N323" s="7"/>
      <c r="O323" s="7"/>
      <c r="P323" s="7"/>
    </row>
    <row r="324" ht="15.75" customHeight="1">
      <c r="A324" s="1"/>
      <c r="B324" s="1"/>
      <c r="C324" s="8" t="s">
        <v>0</v>
      </c>
      <c r="D324" s="9" t="s">
        <v>1</v>
      </c>
      <c r="E324" s="9" t="s">
        <v>2</v>
      </c>
      <c r="F324" s="9" t="s">
        <v>3</v>
      </c>
      <c r="G324" s="9" t="s">
        <v>4</v>
      </c>
      <c r="H324" s="9" t="s">
        <v>5</v>
      </c>
      <c r="I324" s="9" t="s">
        <v>6</v>
      </c>
      <c r="J324" s="9" t="s">
        <v>7</v>
      </c>
      <c r="K324" s="9" t="s">
        <v>8</v>
      </c>
      <c r="L324" s="9" t="s">
        <v>9</v>
      </c>
      <c r="M324" s="7"/>
      <c r="N324" s="7"/>
      <c r="O324" s="7"/>
      <c r="P324" s="7"/>
    </row>
    <row r="325" ht="15.75" customHeight="1">
      <c r="A325" s="10"/>
      <c r="B325" s="10"/>
      <c r="C325" s="11"/>
      <c r="D325" s="12">
        <v>75</v>
      </c>
      <c r="E325" s="12" t="s">
        <v>10</v>
      </c>
      <c r="F325" s="13" t="s">
        <v>11</v>
      </c>
      <c r="G325" s="12" t="s">
        <v>12</v>
      </c>
      <c r="H325" s="13" t="s">
        <v>13</v>
      </c>
      <c r="I325" s="14" t="s">
        <v>14</v>
      </c>
      <c r="J325" s="15" t="s">
        <v>15</v>
      </c>
      <c r="K325" s="16">
        <v>44986</v>
      </c>
      <c r="L325" s="17">
        <v>45231</v>
      </c>
      <c r="M325" s="18"/>
      <c r="N325" s="19"/>
      <c r="O325" s="20"/>
      <c r="P325" s="18"/>
    </row>
    <row r="326" ht="15.75" customHeight="1">
      <c r="A326" s="10"/>
      <c r="B326" s="10"/>
      <c r="C326" s="11"/>
      <c r="D326" s="12">
        <v>76</v>
      </c>
      <c r="E326" s="12" t="s">
        <v>10</v>
      </c>
      <c r="F326" s="13" t="s">
        <v>11</v>
      </c>
      <c r="G326" s="12" t="s">
        <v>12</v>
      </c>
      <c r="H326" s="13" t="s">
        <v>13</v>
      </c>
      <c r="I326" s="14" t="s">
        <v>16</v>
      </c>
      <c r="J326" s="15" t="s">
        <v>15</v>
      </c>
      <c r="K326" s="16">
        <v>44986</v>
      </c>
      <c r="L326" s="17">
        <v>45231</v>
      </c>
      <c r="M326" s="18"/>
      <c r="N326" s="18"/>
      <c r="O326" s="18"/>
      <c r="P326" s="18"/>
    </row>
    <row r="327" ht="15.75" customHeight="1">
      <c r="A327" s="10"/>
      <c r="B327" s="10"/>
      <c r="C327" s="11"/>
      <c r="D327" s="12">
        <v>77</v>
      </c>
      <c r="E327" s="12" t="s">
        <v>10</v>
      </c>
      <c r="F327" s="13" t="s">
        <v>17</v>
      </c>
      <c r="G327" s="12" t="s">
        <v>12</v>
      </c>
      <c r="H327" s="13" t="s">
        <v>13</v>
      </c>
      <c r="I327" s="14" t="s">
        <v>18</v>
      </c>
      <c r="J327" s="21" t="s">
        <v>19</v>
      </c>
      <c r="K327" s="22">
        <v>44470</v>
      </c>
      <c r="L327" s="17">
        <v>44957</v>
      </c>
      <c r="M327" s="18"/>
      <c r="N327" s="18"/>
      <c r="O327" s="18"/>
      <c r="P327" s="18"/>
    </row>
    <row r="328" ht="15.75" customHeight="1">
      <c r="A328" s="10"/>
      <c r="B328" s="10"/>
      <c r="C328" s="11"/>
      <c r="D328" s="12">
        <v>78</v>
      </c>
      <c r="E328" s="12" t="s">
        <v>10</v>
      </c>
      <c r="F328" s="13" t="s">
        <v>11</v>
      </c>
      <c r="G328" s="12" t="s">
        <v>12</v>
      </c>
      <c r="H328" s="13" t="s">
        <v>13</v>
      </c>
      <c r="I328" s="14" t="s">
        <v>20</v>
      </c>
      <c r="J328" s="21" t="s">
        <v>19</v>
      </c>
      <c r="K328" s="22">
        <v>44896</v>
      </c>
      <c r="L328" s="17">
        <v>45139</v>
      </c>
      <c r="M328" s="18"/>
      <c r="N328" s="18"/>
      <c r="O328" s="18"/>
      <c r="P328" s="18"/>
    </row>
    <row r="329" ht="15.75" customHeight="1">
      <c r="A329" s="10"/>
      <c r="B329" s="10"/>
      <c r="C329" s="11"/>
      <c r="D329" s="12">
        <v>83</v>
      </c>
      <c r="E329" s="12" t="s">
        <v>21</v>
      </c>
      <c r="F329" s="13" t="s">
        <v>22</v>
      </c>
      <c r="G329" s="12" t="s">
        <v>12</v>
      </c>
      <c r="H329" s="13" t="s">
        <v>23</v>
      </c>
      <c r="I329" s="14" t="s">
        <v>24</v>
      </c>
      <c r="J329" s="21" t="s">
        <v>25</v>
      </c>
      <c r="K329" s="22">
        <v>44299</v>
      </c>
      <c r="L329" s="17">
        <v>45016</v>
      </c>
      <c r="M329" s="18"/>
      <c r="N329" s="18"/>
      <c r="O329" s="18"/>
      <c r="P329" s="18"/>
    </row>
    <row r="330" ht="15.75" customHeight="1">
      <c r="A330" s="10"/>
      <c r="B330" s="10"/>
      <c r="C330" s="11"/>
      <c r="D330" s="12" t="s">
        <v>26</v>
      </c>
      <c r="E330" s="12" t="s">
        <v>27</v>
      </c>
      <c r="F330" s="13" t="s">
        <v>28</v>
      </c>
      <c r="G330" s="12" t="s">
        <v>12</v>
      </c>
      <c r="H330" s="13" t="s">
        <v>29</v>
      </c>
      <c r="I330" s="14" t="s">
        <v>30</v>
      </c>
      <c r="J330" s="21" t="s">
        <v>19</v>
      </c>
      <c r="K330" s="22">
        <v>44783</v>
      </c>
      <c r="L330" s="17">
        <v>45026</v>
      </c>
      <c r="M330" s="18"/>
      <c r="N330" s="18"/>
      <c r="O330" s="18"/>
      <c r="P330" s="18"/>
    </row>
    <row r="331" ht="15.75" customHeight="1">
      <c r="A331" s="10"/>
      <c r="B331" s="10"/>
      <c r="C331" s="11"/>
      <c r="D331" s="12">
        <v>96</v>
      </c>
      <c r="E331" s="12" t="s">
        <v>27</v>
      </c>
      <c r="F331" s="13" t="s">
        <v>28</v>
      </c>
      <c r="G331" s="12" t="s">
        <v>12</v>
      </c>
      <c r="H331" s="13" t="s">
        <v>29</v>
      </c>
      <c r="I331" s="14" t="s">
        <v>31</v>
      </c>
      <c r="J331" s="21" t="s">
        <v>19</v>
      </c>
      <c r="K331" s="22">
        <v>44409</v>
      </c>
      <c r="L331" s="17">
        <v>45000</v>
      </c>
      <c r="M331" s="18"/>
      <c r="N331" s="18"/>
      <c r="O331" s="18"/>
      <c r="P331" s="18"/>
    </row>
    <row r="332" ht="15.75" customHeight="1">
      <c r="A332" s="10"/>
      <c r="B332" s="10"/>
      <c r="C332" s="11"/>
      <c r="D332" s="12">
        <v>97</v>
      </c>
      <c r="E332" s="12" t="s">
        <v>27</v>
      </c>
      <c r="F332" s="13" t="s">
        <v>28</v>
      </c>
      <c r="G332" s="12" t="s">
        <v>12</v>
      </c>
      <c r="H332" s="13" t="s">
        <v>29</v>
      </c>
      <c r="I332" s="14" t="s">
        <v>32</v>
      </c>
      <c r="J332" s="21" t="s">
        <v>19</v>
      </c>
      <c r="K332" s="22">
        <v>44409</v>
      </c>
      <c r="L332" s="17">
        <v>44985</v>
      </c>
      <c r="M332" s="18"/>
      <c r="N332" s="18"/>
      <c r="O332" s="18"/>
      <c r="P332" s="18"/>
    </row>
    <row r="333" ht="15.75" customHeight="1">
      <c r="A333" s="10"/>
      <c r="B333" s="10"/>
      <c r="C333" s="11"/>
      <c r="D333" s="12">
        <v>141</v>
      </c>
      <c r="E333" s="12" t="s">
        <v>33</v>
      </c>
      <c r="F333" s="13" t="s">
        <v>34</v>
      </c>
      <c r="G333" s="12" t="s">
        <v>35</v>
      </c>
      <c r="H333" s="13" t="s">
        <v>36</v>
      </c>
      <c r="I333" s="14" t="s">
        <v>37</v>
      </c>
      <c r="J333" s="21" t="s">
        <v>38</v>
      </c>
      <c r="K333" s="22">
        <v>44501</v>
      </c>
      <c r="L333" s="17">
        <v>44957</v>
      </c>
      <c r="M333" s="18"/>
      <c r="N333" s="18"/>
      <c r="O333" s="18"/>
      <c r="P333" s="18"/>
    </row>
    <row r="334" ht="15.75" customHeight="1">
      <c r="A334" s="10"/>
      <c r="B334" s="10"/>
      <c r="C334" s="11"/>
      <c r="D334" s="12">
        <v>175</v>
      </c>
      <c r="E334" s="12" t="s">
        <v>39</v>
      </c>
      <c r="F334" s="13" t="s">
        <v>17</v>
      </c>
      <c r="G334" s="12" t="s">
        <v>12</v>
      </c>
      <c r="H334" s="13" t="s">
        <v>40</v>
      </c>
      <c r="I334" s="14" t="s">
        <v>41</v>
      </c>
      <c r="J334" s="21" t="s">
        <v>42</v>
      </c>
      <c r="K334" s="22">
        <v>44317</v>
      </c>
      <c r="L334" s="23">
        <v>45291</v>
      </c>
      <c r="M334" s="18"/>
      <c r="N334" s="18"/>
      <c r="O334" s="18"/>
      <c r="P334" s="18"/>
    </row>
    <row r="335" ht="15.75" customHeight="1">
      <c r="A335" s="10"/>
      <c r="B335" s="10"/>
      <c r="C335" s="24"/>
      <c r="D335" s="12">
        <v>187</v>
      </c>
      <c r="E335" s="12" t="s">
        <v>39</v>
      </c>
      <c r="F335" s="13" t="s">
        <v>17</v>
      </c>
      <c r="G335" s="12" t="s">
        <v>12</v>
      </c>
      <c r="H335" s="13" t="s">
        <v>40</v>
      </c>
      <c r="I335" s="14" t="s">
        <v>43</v>
      </c>
      <c r="J335" s="15" t="s">
        <v>15</v>
      </c>
      <c r="K335" s="16">
        <v>44958</v>
      </c>
      <c r="L335" s="17">
        <v>45199</v>
      </c>
      <c r="M335" s="18"/>
      <c r="N335" s="18"/>
      <c r="O335" s="18"/>
      <c r="P335" s="18"/>
    </row>
    <row r="336" ht="15.75" customHeight="1">
      <c r="A336" s="10"/>
      <c r="B336" s="10"/>
      <c r="C336" s="11"/>
      <c r="D336" s="12">
        <v>189</v>
      </c>
      <c r="E336" s="12" t="s">
        <v>39</v>
      </c>
      <c r="F336" s="13" t="s">
        <v>17</v>
      </c>
      <c r="G336" s="12" t="s">
        <v>12</v>
      </c>
      <c r="H336" s="13" t="s">
        <v>40</v>
      </c>
      <c r="I336" s="14" t="s">
        <v>44</v>
      </c>
      <c r="J336" s="15" t="s">
        <v>15</v>
      </c>
      <c r="K336" s="16">
        <v>45017</v>
      </c>
      <c r="L336" s="23">
        <v>45260</v>
      </c>
      <c r="M336" s="18"/>
      <c r="N336" s="18"/>
      <c r="O336" s="18"/>
      <c r="P336" s="18"/>
    </row>
    <row r="337" ht="15.75" customHeight="1">
      <c r="A337" s="10"/>
      <c r="B337" s="10"/>
      <c r="C337" s="11"/>
      <c r="D337" s="12">
        <v>222</v>
      </c>
      <c r="E337" s="12" t="s">
        <v>45</v>
      </c>
      <c r="F337" s="13" t="s">
        <v>22</v>
      </c>
      <c r="G337" s="12" t="s">
        <v>12</v>
      </c>
      <c r="H337" s="13" t="s">
        <v>46</v>
      </c>
      <c r="I337" s="14" t="s">
        <v>47</v>
      </c>
      <c r="J337" s="15" t="s">
        <v>15</v>
      </c>
      <c r="K337" s="22">
        <v>44927</v>
      </c>
      <c r="L337" s="17">
        <v>45169</v>
      </c>
      <c r="M337" s="18"/>
      <c r="N337" s="18"/>
      <c r="O337" s="18"/>
      <c r="P337" s="18"/>
    </row>
    <row r="338" ht="15.75" customHeight="1">
      <c r="A338" s="10"/>
      <c r="B338" s="10"/>
      <c r="C338" s="24"/>
      <c r="D338" s="12">
        <v>246</v>
      </c>
      <c r="E338" s="12" t="s">
        <v>48</v>
      </c>
      <c r="F338" s="13" t="s">
        <v>34</v>
      </c>
      <c r="G338" s="12" t="s">
        <v>35</v>
      </c>
      <c r="H338" s="13" t="s">
        <v>36</v>
      </c>
      <c r="I338" s="14" t="s">
        <v>49</v>
      </c>
      <c r="J338" s="21" t="s">
        <v>25</v>
      </c>
      <c r="K338" s="22">
        <v>44652</v>
      </c>
      <c r="L338" s="17">
        <v>44958</v>
      </c>
      <c r="M338" s="18"/>
      <c r="N338" s="18"/>
      <c r="O338" s="18"/>
      <c r="P338" s="18"/>
    </row>
    <row r="339" ht="15.75" customHeight="1">
      <c r="A339" s="10"/>
      <c r="B339" s="10"/>
      <c r="C339" s="11"/>
      <c r="D339" s="12">
        <v>263</v>
      </c>
      <c r="E339" s="12" t="s">
        <v>50</v>
      </c>
      <c r="F339" s="13" t="s">
        <v>51</v>
      </c>
      <c r="G339" s="12" t="s">
        <v>52</v>
      </c>
      <c r="H339" s="13" t="s">
        <v>53</v>
      </c>
      <c r="I339" s="14" t="s">
        <v>54</v>
      </c>
      <c r="J339" s="21" t="s">
        <v>42</v>
      </c>
      <c r="K339" s="22">
        <v>44531</v>
      </c>
      <c r="L339" s="23">
        <v>45290</v>
      </c>
      <c r="M339" s="18"/>
      <c r="N339" s="18"/>
      <c r="O339" s="18"/>
      <c r="P339" s="18"/>
    </row>
    <row r="340" ht="15.75" customHeight="1">
      <c r="A340" s="10"/>
      <c r="B340" s="10"/>
      <c r="C340" s="11"/>
      <c r="D340" s="12">
        <v>266</v>
      </c>
      <c r="E340" s="12" t="s">
        <v>50</v>
      </c>
      <c r="F340" s="13" t="s">
        <v>51</v>
      </c>
      <c r="G340" s="12" t="s">
        <v>52</v>
      </c>
      <c r="H340" s="13" t="s">
        <v>55</v>
      </c>
      <c r="I340" s="14" t="s">
        <v>56</v>
      </c>
      <c r="J340" s="21" t="s">
        <v>57</v>
      </c>
      <c r="K340" s="22">
        <v>44866</v>
      </c>
      <c r="L340" s="17">
        <v>45138</v>
      </c>
      <c r="M340" s="18"/>
      <c r="N340" s="18"/>
      <c r="O340" s="18"/>
      <c r="P340" s="18"/>
    </row>
    <row r="341" ht="15.75" customHeight="1">
      <c r="A341" s="10"/>
      <c r="B341" s="10"/>
      <c r="C341" s="11"/>
      <c r="D341" s="12">
        <v>267</v>
      </c>
      <c r="E341" s="12" t="s">
        <v>50</v>
      </c>
      <c r="F341" s="13" t="s">
        <v>51</v>
      </c>
      <c r="G341" s="12" t="s">
        <v>52</v>
      </c>
      <c r="H341" s="13" t="s">
        <v>58</v>
      </c>
      <c r="I341" s="14" t="s">
        <v>59</v>
      </c>
      <c r="J341" s="21" t="s">
        <v>57</v>
      </c>
      <c r="K341" s="22">
        <v>44866</v>
      </c>
      <c r="L341" s="17">
        <v>45138</v>
      </c>
      <c r="M341" s="18"/>
      <c r="N341" s="18"/>
      <c r="O341" s="18"/>
      <c r="P341" s="18"/>
    </row>
    <row r="342" ht="15.75" customHeight="1">
      <c r="A342" s="10"/>
      <c r="B342" s="10"/>
      <c r="C342" s="11"/>
      <c r="D342" s="12">
        <v>268</v>
      </c>
      <c r="E342" s="12" t="s">
        <v>50</v>
      </c>
      <c r="F342" s="13" t="s">
        <v>51</v>
      </c>
      <c r="G342" s="12" t="s">
        <v>52</v>
      </c>
      <c r="H342" s="13" t="s">
        <v>58</v>
      </c>
      <c r="I342" s="14" t="s">
        <v>60</v>
      </c>
      <c r="J342" s="21" t="s">
        <v>57</v>
      </c>
      <c r="K342" s="22">
        <v>44866</v>
      </c>
      <c r="L342" s="17">
        <v>45138</v>
      </c>
      <c r="M342" s="18"/>
      <c r="N342" s="18"/>
      <c r="O342" s="18"/>
      <c r="P342" s="18"/>
    </row>
    <row r="343" ht="15.75" customHeight="1">
      <c r="A343" s="10"/>
      <c r="B343" s="10"/>
      <c r="C343" s="11"/>
      <c r="D343" s="12">
        <v>342</v>
      </c>
      <c r="E343" s="12" t="s">
        <v>61</v>
      </c>
      <c r="F343" s="13" t="s">
        <v>34</v>
      </c>
      <c r="G343" s="12" t="s">
        <v>35</v>
      </c>
      <c r="H343" s="13" t="s">
        <v>62</v>
      </c>
      <c r="I343" s="14" t="s">
        <v>63</v>
      </c>
      <c r="J343" s="21" t="s">
        <v>64</v>
      </c>
      <c r="K343" s="22">
        <v>44440</v>
      </c>
      <c r="L343" s="17">
        <v>45031</v>
      </c>
      <c r="M343" s="18"/>
      <c r="N343" s="18"/>
      <c r="O343" s="18"/>
      <c r="P343" s="18"/>
    </row>
    <row r="344" ht="15.75" customHeight="1">
      <c r="A344" s="10"/>
      <c r="B344" s="10"/>
      <c r="C344" s="11"/>
      <c r="D344" s="12">
        <v>343</v>
      </c>
      <c r="E344" s="12" t="s">
        <v>61</v>
      </c>
      <c r="F344" s="13" t="s">
        <v>34</v>
      </c>
      <c r="G344" s="12" t="s">
        <v>35</v>
      </c>
      <c r="H344" s="13" t="s">
        <v>62</v>
      </c>
      <c r="I344" s="14" t="s">
        <v>65</v>
      </c>
      <c r="J344" s="21" t="s">
        <v>64</v>
      </c>
      <c r="K344" s="22">
        <v>44440</v>
      </c>
      <c r="L344" s="17">
        <v>45031</v>
      </c>
      <c r="M344" s="18"/>
      <c r="N344" s="18"/>
      <c r="O344" s="18"/>
      <c r="P344" s="18"/>
    </row>
    <row r="345" ht="15.75" customHeight="1">
      <c r="A345" s="10"/>
      <c r="B345" s="10"/>
      <c r="C345" s="11"/>
      <c r="D345" s="12">
        <v>344</v>
      </c>
      <c r="E345" s="12" t="s">
        <v>61</v>
      </c>
      <c r="F345" s="13" t="s">
        <v>34</v>
      </c>
      <c r="G345" s="12" t="s">
        <v>35</v>
      </c>
      <c r="H345" s="13" t="s">
        <v>62</v>
      </c>
      <c r="I345" s="14" t="s">
        <v>66</v>
      </c>
      <c r="J345" s="21" t="s">
        <v>64</v>
      </c>
      <c r="K345" s="22">
        <v>44470</v>
      </c>
      <c r="L345" s="17">
        <v>44972</v>
      </c>
      <c r="M345" s="18"/>
      <c r="N345" s="18"/>
      <c r="O345" s="18"/>
      <c r="P345" s="18"/>
    </row>
    <row r="346" ht="15.75" customHeight="1">
      <c r="A346" s="10"/>
      <c r="B346" s="10"/>
      <c r="C346" s="11"/>
      <c r="D346" s="12">
        <v>345</v>
      </c>
      <c r="E346" s="12" t="s">
        <v>61</v>
      </c>
      <c r="F346" s="13" t="s">
        <v>34</v>
      </c>
      <c r="G346" s="12" t="s">
        <v>35</v>
      </c>
      <c r="H346" s="13" t="s">
        <v>36</v>
      </c>
      <c r="I346" s="14" t="s">
        <v>67</v>
      </c>
      <c r="J346" s="25" t="s">
        <v>68</v>
      </c>
      <c r="K346" s="22">
        <v>44682</v>
      </c>
      <c r="L346" s="17">
        <v>44985</v>
      </c>
      <c r="M346" s="18"/>
      <c r="N346" s="18"/>
      <c r="O346" s="18"/>
      <c r="P346" s="18"/>
    </row>
    <row r="347" ht="15.75" customHeight="1">
      <c r="A347" s="10"/>
      <c r="B347" s="10"/>
      <c r="C347" s="11"/>
      <c r="D347" s="26">
        <v>346</v>
      </c>
      <c r="E347" s="12" t="s">
        <v>61</v>
      </c>
      <c r="F347" s="13" t="s">
        <v>34</v>
      </c>
      <c r="G347" s="12" t="s">
        <v>35</v>
      </c>
      <c r="H347" s="13" t="s">
        <v>62</v>
      </c>
      <c r="I347" s="14" t="s">
        <v>69</v>
      </c>
      <c r="J347" s="21" t="s">
        <v>64</v>
      </c>
      <c r="K347" s="22">
        <v>44440</v>
      </c>
      <c r="L347" s="17">
        <v>45000</v>
      </c>
      <c r="M347" s="18"/>
      <c r="N347" s="18"/>
      <c r="O347" s="18"/>
      <c r="P347" s="18"/>
    </row>
    <row r="348" ht="15.75" customHeight="1">
      <c r="A348" s="10"/>
      <c r="B348" s="10"/>
      <c r="C348" s="11"/>
      <c r="D348" s="61">
        <v>384</v>
      </c>
      <c r="E348" s="12" t="s">
        <v>70</v>
      </c>
      <c r="F348" s="62" t="s">
        <v>71</v>
      </c>
      <c r="G348" s="63" t="s">
        <v>52</v>
      </c>
      <c r="H348" s="64" t="str">
        <f t="shared" ref="H348:H349" si="2">IFERROR(VLOOKUP($M$3:$M965,'Импорт - распределение проектов реновации'!$H$5:$P965,9,0),"")</f>
        <v/>
      </c>
      <c r="I348" s="65" t="s">
        <v>72</v>
      </c>
      <c r="J348" s="33" t="s">
        <v>19</v>
      </c>
      <c r="K348" s="22">
        <v>44713</v>
      </c>
      <c r="L348" s="17">
        <v>44985</v>
      </c>
      <c r="M348" s="18"/>
      <c r="N348" s="18"/>
      <c r="O348" s="18"/>
      <c r="P348" s="18"/>
    </row>
    <row r="349" ht="15.75" customHeight="1">
      <c r="A349" s="10"/>
      <c r="B349" s="10"/>
      <c r="C349" s="11"/>
      <c r="D349" s="66">
        <v>385</v>
      </c>
      <c r="E349" s="12" t="s">
        <v>70</v>
      </c>
      <c r="F349" s="62" t="s">
        <v>71</v>
      </c>
      <c r="G349" s="67" t="s">
        <v>52</v>
      </c>
      <c r="H349" s="68" t="str">
        <f t="shared" si="2"/>
        <v/>
      </c>
      <c r="I349" s="69" t="s">
        <v>74</v>
      </c>
      <c r="J349" s="39" t="s">
        <v>19</v>
      </c>
      <c r="K349" s="22">
        <v>44713</v>
      </c>
      <c r="L349" s="17">
        <v>44985</v>
      </c>
      <c r="M349" s="18"/>
      <c r="N349" s="18"/>
      <c r="O349" s="18"/>
      <c r="P349" s="18"/>
    </row>
    <row r="350" ht="15.75" customHeight="1">
      <c r="A350" s="10"/>
      <c r="B350" s="10"/>
      <c r="C350" s="11"/>
      <c r="D350" s="12">
        <v>396</v>
      </c>
      <c r="E350" s="12" t="s">
        <v>75</v>
      </c>
      <c r="F350" s="13" t="s">
        <v>51</v>
      </c>
      <c r="G350" s="12" t="s">
        <v>52</v>
      </c>
      <c r="H350" s="13" t="s">
        <v>55</v>
      </c>
      <c r="I350" s="14" t="s">
        <v>76</v>
      </c>
      <c r="J350" s="21" t="s">
        <v>19</v>
      </c>
      <c r="K350" s="22">
        <v>44621</v>
      </c>
      <c r="L350" s="17">
        <v>44956</v>
      </c>
      <c r="M350" s="18"/>
      <c r="N350" s="18"/>
      <c r="O350" s="18"/>
      <c r="P350" s="18"/>
    </row>
    <row r="351" ht="15.75" customHeight="1">
      <c r="A351" s="10"/>
      <c r="B351" s="10"/>
      <c r="C351" s="11"/>
      <c r="D351" s="12">
        <v>459</v>
      </c>
      <c r="E351" s="12" t="s">
        <v>77</v>
      </c>
      <c r="F351" s="13" t="s">
        <v>78</v>
      </c>
      <c r="G351" s="12" t="s">
        <v>52</v>
      </c>
      <c r="H351" s="13" t="s">
        <v>79</v>
      </c>
      <c r="I351" s="14" t="s">
        <v>80</v>
      </c>
      <c r="J351" s="21" t="s">
        <v>64</v>
      </c>
      <c r="K351" s="22">
        <v>44378</v>
      </c>
      <c r="L351" s="17">
        <v>45000</v>
      </c>
      <c r="M351" s="18"/>
      <c r="N351" s="18"/>
      <c r="O351" s="18"/>
      <c r="P351" s="18"/>
    </row>
    <row r="352" ht="15.75" customHeight="1">
      <c r="A352" s="10"/>
      <c r="B352" s="10"/>
      <c r="C352" s="11"/>
      <c r="D352" s="12">
        <v>460</v>
      </c>
      <c r="E352" s="12" t="s">
        <v>77</v>
      </c>
      <c r="F352" s="13" t="s">
        <v>78</v>
      </c>
      <c r="G352" s="12" t="s">
        <v>52</v>
      </c>
      <c r="H352" s="13" t="s">
        <v>79</v>
      </c>
      <c r="I352" s="14" t="s">
        <v>81</v>
      </c>
      <c r="J352" s="25" t="s">
        <v>68</v>
      </c>
      <c r="K352" s="40">
        <v>44743</v>
      </c>
      <c r="L352" s="17">
        <v>44985</v>
      </c>
      <c r="M352" s="18"/>
      <c r="N352" s="18"/>
      <c r="O352" s="18"/>
      <c r="P352" s="18"/>
    </row>
    <row r="353" ht="15.75" customHeight="1">
      <c r="A353" s="10"/>
      <c r="B353" s="10"/>
      <c r="C353" s="11"/>
      <c r="D353" s="12">
        <v>461</v>
      </c>
      <c r="E353" s="12" t="s">
        <v>77</v>
      </c>
      <c r="F353" s="13" t="s">
        <v>78</v>
      </c>
      <c r="G353" s="12" t="s">
        <v>52</v>
      </c>
      <c r="H353" s="13" t="s">
        <v>79</v>
      </c>
      <c r="I353" s="14" t="s">
        <v>82</v>
      </c>
      <c r="J353" s="21" t="s">
        <v>83</v>
      </c>
      <c r="K353" s="22">
        <v>44378</v>
      </c>
      <c r="L353" s="17">
        <v>44985</v>
      </c>
      <c r="M353" s="18"/>
      <c r="N353" s="18"/>
      <c r="O353" s="18"/>
      <c r="P353" s="18"/>
    </row>
    <row r="354" ht="15.75" customHeight="1">
      <c r="A354" s="10"/>
      <c r="B354" s="10"/>
      <c r="C354" s="11"/>
      <c r="D354" s="12">
        <v>462</v>
      </c>
      <c r="E354" s="12" t="s">
        <v>77</v>
      </c>
      <c r="F354" s="13" t="s">
        <v>78</v>
      </c>
      <c r="G354" s="12" t="s">
        <v>52</v>
      </c>
      <c r="H354" s="13" t="s">
        <v>79</v>
      </c>
      <c r="I354" s="14" t="s">
        <v>84</v>
      </c>
      <c r="J354" s="21" t="s">
        <v>64</v>
      </c>
      <c r="K354" s="22">
        <v>44531</v>
      </c>
      <c r="L354" s="17">
        <v>44972</v>
      </c>
      <c r="M354" s="18"/>
      <c r="N354" s="18"/>
      <c r="O354" s="18"/>
      <c r="P354" s="18"/>
    </row>
    <row r="355" ht="15.75" customHeight="1">
      <c r="A355" s="10"/>
      <c r="B355" s="10"/>
      <c r="C355" s="11"/>
      <c r="D355" s="12">
        <v>471</v>
      </c>
      <c r="E355" s="12" t="s">
        <v>77</v>
      </c>
      <c r="F355" s="13" t="s">
        <v>78</v>
      </c>
      <c r="G355" s="12" t="s">
        <v>52</v>
      </c>
      <c r="H355" s="13"/>
      <c r="I355" s="14" t="s">
        <v>85</v>
      </c>
      <c r="J355" s="15" t="s">
        <v>15</v>
      </c>
      <c r="K355" s="22">
        <v>45017</v>
      </c>
      <c r="L355" s="23">
        <v>45260</v>
      </c>
      <c r="M355" s="18"/>
      <c r="N355" s="18"/>
      <c r="O355" s="18"/>
      <c r="P355" s="18"/>
    </row>
    <row r="356" ht="15.75" customHeight="1">
      <c r="A356" s="10"/>
      <c r="B356" s="10"/>
      <c r="C356" s="11"/>
      <c r="D356" s="12">
        <v>472</v>
      </c>
      <c r="E356" s="12" t="s">
        <v>77</v>
      </c>
      <c r="F356" s="13" t="s">
        <v>78</v>
      </c>
      <c r="G356" s="12" t="s">
        <v>52</v>
      </c>
      <c r="H356" s="13"/>
      <c r="I356" s="14" t="s">
        <v>86</v>
      </c>
      <c r="J356" s="15" t="s">
        <v>15</v>
      </c>
      <c r="K356" s="22">
        <v>45017</v>
      </c>
      <c r="L356" s="23">
        <v>45260</v>
      </c>
      <c r="M356" s="18"/>
      <c r="N356" s="18"/>
      <c r="O356" s="18"/>
      <c r="P356" s="18"/>
    </row>
    <row r="357" ht="15.75" customHeight="1">
      <c r="A357" s="10"/>
      <c r="B357" s="10"/>
      <c r="C357" s="11"/>
      <c r="D357" s="12">
        <v>484</v>
      </c>
      <c r="E357" s="12" t="s">
        <v>77</v>
      </c>
      <c r="F357" s="13" t="s">
        <v>78</v>
      </c>
      <c r="G357" s="12" t="s">
        <v>52</v>
      </c>
      <c r="H357" s="13"/>
      <c r="I357" s="14" t="s">
        <v>87</v>
      </c>
      <c r="J357" s="15" t="s">
        <v>15</v>
      </c>
      <c r="K357" s="22">
        <v>45017</v>
      </c>
      <c r="L357" s="23">
        <v>45260</v>
      </c>
      <c r="M357" s="18"/>
      <c r="N357" s="18"/>
      <c r="O357" s="18"/>
      <c r="P357" s="18"/>
    </row>
    <row r="358" ht="15.75" customHeight="1">
      <c r="A358" s="10"/>
      <c r="B358" s="10"/>
      <c r="C358" s="11"/>
      <c r="D358" s="12">
        <v>514</v>
      </c>
      <c r="E358" s="12" t="s">
        <v>88</v>
      </c>
      <c r="F358" s="13" t="s">
        <v>11</v>
      </c>
      <c r="G358" s="12" t="s">
        <v>12</v>
      </c>
      <c r="H358" s="13" t="s">
        <v>23</v>
      </c>
      <c r="I358" s="14" t="s">
        <v>89</v>
      </c>
      <c r="J358" s="21" t="s">
        <v>90</v>
      </c>
      <c r="K358" s="22">
        <v>44378</v>
      </c>
      <c r="L358" s="17">
        <v>45046</v>
      </c>
      <c r="M358" s="18"/>
      <c r="N358" s="18"/>
      <c r="O358" s="18"/>
      <c r="P358" s="18"/>
    </row>
    <row r="359" ht="15.75" customHeight="1">
      <c r="A359" s="10"/>
      <c r="B359" s="10"/>
      <c r="C359" s="11"/>
      <c r="D359" s="12">
        <v>515</v>
      </c>
      <c r="E359" s="12" t="s">
        <v>88</v>
      </c>
      <c r="F359" s="13" t="s">
        <v>11</v>
      </c>
      <c r="G359" s="12" t="s">
        <v>12</v>
      </c>
      <c r="H359" s="13" t="s">
        <v>23</v>
      </c>
      <c r="I359" s="14" t="s">
        <v>91</v>
      </c>
      <c r="J359" s="21" t="s">
        <v>90</v>
      </c>
      <c r="K359" s="22">
        <v>44378</v>
      </c>
      <c r="L359" s="17">
        <v>45046</v>
      </c>
      <c r="M359" s="18"/>
      <c r="N359" s="18"/>
      <c r="O359" s="18"/>
      <c r="P359" s="18"/>
    </row>
    <row r="360" ht="15.75" customHeight="1">
      <c r="A360" s="10"/>
      <c r="B360" s="10"/>
      <c r="C360" s="11"/>
      <c r="D360" s="12">
        <v>516</v>
      </c>
      <c r="E360" s="12" t="s">
        <v>88</v>
      </c>
      <c r="F360" s="13" t="s">
        <v>11</v>
      </c>
      <c r="G360" s="12" t="s">
        <v>12</v>
      </c>
      <c r="H360" s="13" t="s">
        <v>23</v>
      </c>
      <c r="I360" s="14" t="s">
        <v>92</v>
      </c>
      <c r="J360" s="21" t="s">
        <v>90</v>
      </c>
      <c r="K360" s="22">
        <v>44378</v>
      </c>
      <c r="L360" s="17">
        <v>45046</v>
      </c>
      <c r="M360" s="18"/>
      <c r="N360" s="18"/>
      <c r="O360" s="18"/>
      <c r="P360" s="18"/>
    </row>
    <row r="361" ht="15.75" customHeight="1">
      <c r="A361" s="10"/>
      <c r="B361" s="10"/>
      <c r="C361" s="11"/>
      <c r="D361" s="12">
        <v>517</v>
      </c>
      <c r="E361" s="12" t="s">
        <v>88</v>
      </c>
      <c r="F361" s="13" t="s">
        <v>11</v>
      </c>
      <c r="G361" s="12" t="s">
        <v>12</v>
      </c>
      <c r="H361" s="13" t="s">
        <v>23</v>
      </c>
      <c r="I361" s="14" t="s">
        <v>93</v>
      </c>
      <c r="J361" s="21" t="s">
        <v>90</v>
      </c>
      <c r="K361" s="22">
        <v>44378</v>
      </c>
      <c r="L361" s="17">
        <v>45046</v>
      </c>
      <c r="M361" s="18"/>
      <c r="N361" s="18"/>
      <c r="O361" s="18"/>
      <c r="P361" s="18"/>
    </row>
    <row r="362" ht="15.75" customHeight="1">
      <c r="A362" s="10"/>
      <c r="B362" s="10"/>
      <c r="C362" s="11"/>
      <c r="D362" s="12">
        <v>630</v>
      </c>
      <c r="E362" s="12" t="s">
        <v>94</v>
      </c>
      <c r="F362" s="13" t="s">
        <v>28</v>
      </c>
      <c r="G362" s="12" t="s">
        <v>12</v>
      </c>
      <c r="H362" s="13" t="s">
        <v>95</v>
      </c>
      <c r="I362" s="14" t="s">
        <v>96</v>
      </c>
      <c r="J362" s="21" t="s">
        <v>19</v>
      </c>
      <c r="K362" s="22">
        <v>44774</v>
      </c>
      <c r="L362" s="17">
        <v>45016</v>
      </c>
      <c r="M362" s="18"/>
      <c r="N362" s="18"/>
      <c r="O362" s="18"/>
      <c r="P362" s="18"/>
    </row>
    <row r="363" ht="15.75" customHeight="1">
      <c r="A363" s="10"/>
      <c r="B363" s="10"/>
      <c r="C363" s="11"/>
      <c r="D363" s="12">
        <v>712</v>
      </c>
      <c r="E363" s="12" t="s">
        <v>97</v>
      </c>
      <c r="F363" s="13" t="s">
        <v>98</v>
      </c>
      <c r="G363" s="12" t="s">
        <v>99</v>
      </c>
      <c r="H363" s="13"/>
      <c r="I363" s="14" t="s">
        <v>100</v>
      </c>
      <c r="J363" s="21" t="s">
        <v>19</v>
      </c>
      <c r="K363" s="16">
        <v>44531</v>
      </c>
      <c r="L363" s="17">
        <v>45077</v>
      </c>
      <c r="M363" s="18"/>
      <c r="N363" s="18"/>
      <c r="O363" s="18"/>
      <c r="P363" s="18"/>
    </row>
    <row r="364" ht="15.75" customHeight="1">
      <c r="A364" s="10"/>
      <c r="B364" s="10"/>
      <c r="C364" s="11"/>
      <c r="D364" s="12">
        <v>747</v>
      </c>
      <c r="E364" s="12" t="s">
        <v>21</v>
      </c>
      <c r="F364" s="13" t="s">
        <v>11</v>
      </c>
      <c r="G364" s="12" t="s">
        <v>12</v>
      </c>
      <c r="H364" s="13" t="s">
        <v>13</v>
      </c>
      <c r="I364" s="14" t="s">
        <v>101</v>
      </c>
      <c r="J364" s="15" t="s">
        <v>15</v>
      </c>
      <c r="K364" s="22">
        <v>44896</v>
      </c>
      <c r="L364" s="17">
        <v>45139</v>
      </c>
      <c r="M364" s="18"/>
      <c r="N364" s="18"/>
      <c r="O364" s="18"/>
      <c r="P364" s="18"/>
    </row>
    <row r="365" ht="15.75" customHeight="1">
      <c r="A365" s="10"/>
      <c r="B365" s="10"/>
      <c r="C365" s="11"/>
      <c r="D365" s="12">
        <v>750</v>
      </c>
      <c r="E365" s="12" t="s">
        <v>102</v>
      </c>
      <c r="F365" s="13" t="s">
        <v>103</v>
      </c>
      <c r="G365" s="12" t="s">
        <v>104</v>
      </c>
      <c r="H365" s="13" t="s">
        <v>105</v>
      </c>
      <c r="I365" s="14" t="s">
        <v>106</v>
      </c>
      <c r="J365" s="15" t="s">
        <v>15</v>
      </c>
      <c r="K365" s="22">
        <v>45047</v>
      </c>
      <c r="L365" s="23">
        <v>45291</v>
      </c>
      <c r="M365" s="18"/>
      <c r="N365" s="18"/>
      <c r="O365" s="18"/>
      <c r="P365" s="18"/>
    </row>
    <row r="366" ht="15.75" customHeight="1">
      <c r="A366" s="10"/>
      <c r="B366" s="10"/>
      <c r="C366" s="11"/>
      <c r="D366" s="12">
        <v>779</v>
      </c>
      <c r="E366" s="12" t="s">
        <v>21</v>
      </c>
      <c r="F366" s="13" t="s">
        <v>11</v>
      </c>
      <c r="G366" s="12" t="s">
        <v>12</v>
      </c>
      <c r="H366" s="13" t="s">
        <v>13</v>
      </c>
      <c r="I366" s="14" t="s">
        <v>107</v>
      </c>
      <c r="J366" s="15" t="s">
        <v>15</v>
      </c>
      <c r="K366" s="22">
        <v>44896</v>
      </c>
      <c r="L366" s="17">
        <v>45138</v>
      </c>
      <c r="M366" s="18"/>
      <c r="N366" s="18"/>
      <c r="O366" s="18"/>
      <c r="P366" s="18"/>
    </row>
    <row r="367" ht="15.75" customHeight="1">
      <c r="A367" s="10"/>
      <c r="B367" s="10"/>
      <c r="C367" s="11"/>
      <c r="D367" s="26">
        <v>810</v>
      </c>
      <c r="E367" s="12" t="s">
        <v>108</v>
      </c>
      <c r="F367" s="13" t="s">
        <v>109</v>
      </c>
      <c r="G367" s="12" t="s">
        <v>35</v>
      </c>
      <c r="H367" s="13" t="s">
        <v>110</v>
      </c>
      <c r="I367" s="14" t="s">
        <v>111</v>
      </c>
      <c r="J367" s="21" t="s">
        <v>112</v>
      </c>
      <c r="K367" s="41">
        <v>44617</v>
      </c>
      <c r="L367" s="17">
        <v>45015</v>
      </c>
      <c r="M367" s="18"/>
      <c r="N367" s="18"/>
      <c r="O367" s="18"/>
      <c r="P367" s="18"/>
    </row>
    <row r="368" ht="15.75" customHeight="1">
      <c r="A368" s="10"/>
      <c r="B368" s="10"/>
      <c r="C368" s="11"/>
      <c r="D368" s="26">
        <v>814</v>
      </c>
      <c r="E368" s="12" t="s">
        <v>113</v>
      </c>
      <c r="F368" s="13" t="s">
        <v>114</v>
      </c>
      <c r="G368" s="12" t="s">
        <v>104</v>
      </c>
      <c r="H368" s="13" t="s">
        <v>115</v>
      </c>
      <c r="I368" s="14" t="s">
        <v>116</v>
      </c>
      <c r="J368" s="21" t="s">
        <v>19</v>
      </c>
      <c r="K368" s="41">
        <v>44712</v>
      </c>
      <c r="L368" s="17">
        <v>45000</v>
      </c>
      <c r="M368" s="18"/>
      <c r="N368" s="18"/>
      <c r="O368" s="18"/>
      <c r="P368" s="18"/>
    </row>
    <row r="369" ht="15.75" customHeight="1">
      <c r="A369" s="10"/>
      <c r="B369" s="10"/>
      <c r="C369" s="11"/>
      <c r="D369" s="42"/>
      <c r="E369" s="43"/>
      <c r="F369" s="44"/>
      <c r="G369" s="43"/>
      <c r="H369" s="44"/>
      <c r="I369" s="44"/>
      <c r="J369" s="45"/>
      <c r="K369" s="46"/>
      <c r="L369" s="42"/>
      <c r="M369" s="18"/>
      <c r="N369" s="18"/>
      <c r="O369" s="18"/>
      <c r="P369" s="18"/>
    </row>
    <row r="370" ht="15.75" customHeight="1">
      <c r="A370" s="10"/>
      <c r="B370" s="10"/>
      <c r="C370" s="11"/>
      <c r="D370" s="42"/>
      <c r="E370" s="43"/>
      <c r="F370" s="44"/>
      <c r="G370" s="42"/>
      <c r="H370" s="44"/>
      <c r="I370" s="44"/>
      <c r="J370" s="47"/>
      <c r="K370" s="42"/>
      <c r="L370" s="42"/>
      <c r="M370" s="18"/>
      <c r="N370" s="18"/>
      <c r="O370" s="18"/>
      <c r="P370" s="18"/>
    </row>
    <row r="371" ht="15.75" customHeight="1">
      <c r="A371" s="10"/>
      <c r="B371" s="10"/>
      <c r="C371" s="11"/>
      <c r="D371" s="42"/>
      <c r="E371" s="43"/>
      <c r="F371" s="44"/>
      <c r="G371" s="43"/>
      <c r="H371" s="44"/>
      <c r="I371" s="44"/>
      <c r="J371" s="45"/>
      <c r="K371" s="42"/>
      <c r="L371" s="42"/>
      <c r="M371" s="18"/>
      <c r="N371" s="18"/>
      <c r="O371" s="18"/>
      <c r="P371" s="18"/>
    </row>
    <row r="372" ht="15.75" customHeight="1">
      <c r="A372" s="10"/>
      <c r="B372" s="10"/>
      <c r="C372" s="24"/>
      <c r="D372" s="42"/>
      <c r="E372" s="43"/>
      <c r="F372" s="44"/>
      <c r="G372" s="42"/>
      <c r="H372" s="44"/>
      <c r="I372" s="44"/>
      <c r="J372" s="47"/>
      <c r="K372" s="42"/>
      <c r="L372" s="42"/>
      <c r="M372" s="18"/>
      <c r="N372" s="18"/>
      <c r="O372" s="18"/>
      <c r="P372" s="18"/>
    </row>
    <row r="373" ht="15.75" customHeight="1">
      <c r="A373" s="10"/>
      <c r="B373" s="10"/>
      <c r="C373" s="11"/>
      <c r="D373" s="42"/>
      <c r="E373" s="43"/>
      <c r="F373" s="44"/>
      <c r="G373" s="43"/>
      <c r="H373" s="44"/>
      <c r="I373" s="44"/>
      <c r="J373" s="45"/>
      <c r="K373" s="42"/>
      <c r="L373" s="42"/>
      <c r="M373" s="18"/>
      <c r="N373" s="18"/>
      <c r="O373" s="18"/>
      <c r="P373" s="18"/>
    </row>
    <row r="374" ht="15.75" customHeight="1">
      <c r="A374" s="10"/>
      <c r="B374" s="10"/>
      <c r="C374" s="11"/>
      <c r="D374" s="42"/>
      <c r="E374" s="43"/>
      <c r="F374" s="44"/>
      <c r="G374" s="42"/>
      <c r="H374" s="44"/>
      <c r="I374" s="44"/>
      <c r="J374" s="47"/>
      <c r="K374" s="42"/>
      <c r="L374" s="42"/>
      <c r="M374" s="18"/>
      <c r="N374" s="18"/>
      <c r="O374" s="18"/>
      <c r="P374" s="18"/>
    </row>
    <row r="375" ht="15.75" customHeight="1">
      <c r="A375" s="10"/>
      <c r="B375" s="10"/>
      <c r="C375" s="11"/>
      <c r="D375" s="42"/>
      <c r="E375" s="43"/>
      <c r="F375" s="44"/>
      <c r="G375" s="43"/>
      <c r="H375" s="44"/>
      <c r="I375" s="44"/>
      <c r="J375" s="45"/>
      <c r="K375" s="42"/>
      <c r="L375" s="42"/>
      <c r="M375" s="18"/>
      <c r="N375" s="18"/>
      <c r="O375" s="18"/>
      <c r="P375" s="18"/>
    </row>
    <row r="376" ht="15.75" customHeight="1">
      <c r="A376" s="10"/>
      <c r="B376" s="10"/>
      <c r="C376" s="11"/>
      <c r="D376" s="42"/>
      <c r="E376" s="43"/>
      <c r="F376" s="44"/>
      <c r="G376" s="42"/>
      <c r="H376" s="44"/>
      <c r="I376" s="44"/>
      <c r="J376" s="48"/>
      <c r="K376" s="42"/>
      <c r="L376" s="42"/>
      <c r="M376" s="18"/>
      <c r="N376" s="18"/>
      <c r="O376" s="18"/>
      <c r="P376" s="18"/>
    </row>
    <row r="377" ht="15.75" customHeight="1">
      <c r="A377" s="10"/>
      <c r="B377" s="10"/>
      <c r="C377" s="11"/>
      <c r="D377" s="42"/>
      <c r="E377" s="43"/>
      <c r="F377" s="44"/>
      <c r="G377" s="43"/>
      <c r="H377" s="44"/>
      <c r="I377" s="44"/>
      <c r="J377" s="48"/>
      <c r="K377" s="42"/>
      <c r="L377" s="42"/>
      <c r="M377" s="18"/>
      <c r="N377" s="18"/>
      <c r="O377" s="18"/>
      <c r="P377" s="18"/>
    </row>
    <row r="378" ht="15.75" customHeight="1">
      <c r="A378" s="10"/>
      <c r="B378" s="10"/>
      <c r="C378" s="11"/>
      <c r="D378" s="42"/>
      <c r="E378" s="42"/>
      <c r="F378" s="44"/>
      <c r="G378" s="42"/>
      <c r="H378" s="44"/>
      <c r="I378" s="44"/>
      <c r="J378" s="49"/>
      <c r="K378" s="50"/>
      <c r="L378" s="51"/>
      <c r="M378" s="18"/>
      <c r="N378" s="18"/>
      <c r="O378" s="18"/>
      <c r="P378" s="18"/>
    </row>
    <row r="379" ht="15.75" customHeight="1">
      <c r="A379" s="10"/>
      <c r="B379" s="10"/>
      <c r="C379" s="11"/>
      <c r="D379" s="42"/>
      <c r="E379" s="42"/>
      <c r="F379" s="44"/>
      <c r="G379" s="42"/>
      <c r="H379" s="44"/>
      <c r="I379" s="44"/>
      <c r="J379" s="49"/>
      <c r="K379" s="50"/>
      <c r="L379" s="51"/>
      <c r="M379" s="18"/>
      <c r="N379" s="18"/>
      <c r="O379" s="18"/>
      <c r="P379" s="18"/>
    </row>
    <row r="380" ht="15.75" customHeight="1">
      <c r="A380" s="10"/>
      <c r="B380" s="10"/>
      <c r="C380" s="11"/>
      <c r="D380" s="42"/>
      <c r="E380" s="42"/>
      <c r="F380" s="44"/>
      <c r="G380" s="42"/>
      <c r="H380" s="44"/>
      <c r="I380" s="44"/>
      <c r="J380" s="49"/>
      <c r="K380" s="50"/>
      <c r="L380" s="51"/>
      <c r="M380" s="18"/>
      <c r="N380" s="18"/>
      <c r="O380" s="18"/>
      <c r="P380" s="18"/>
    </row>
    <row r="381" ht="15.75" customHeight="1">
      <c r="A381" s="10"/>
      <c r="B381" s="10"/>
      <c r="C381" s="11"/>
      <c r="D381" s="42"/>
      <c r="E381" s="42"/>
      <c r="F381" s="44"/>
      <c r="G381" s="42"/>
      <c r="H381" s="44"/>
      <c r="I381" s="44"/>
      <c r="J381" s="49"/>
      <c r="K381" s="50"/>
      <c r="L381" s="52"/>
      <c r="M381" s="18"/>
      <c r="N381" s="18"/>
      <c r="O381" s="18"/>
      <c r="P381" s="18"/>
    </row>
    <row r="382" ht="15.75" customHeight="1">
      <c r="A382" s="10"/>
      <c r="B382" s="10"/>
      <c r="C382" s="11"/>
      <c r="D382" s="42"/>
      <c r="E382" s="42"/>
      <c r="F382" s="44"/>
      <c r="G382" s="42"/>
      <c r="H382" s="44"/>
      <c r="I382" s="44"/>
      <c r="J382" s="49"/>
      <c r="K382" s="50"/>
      <c r="L382" s="52"/>
      <c r="M382" s="18"/>
      <c r="N382" s="18"/>
      <c r="O382" s="18"/>
      <c r="P382" s="18"/>
    </row>
    <row r="383" ht="15.75" customHeight="1">
      <c r="A383" s="10"/>
      <c r="B383" s="10"/>
      <c r="C383" s="11"/>
      <c r="D383" s="42"/>
      <c r="E383" s="42"/>
      <c r="F383" s="44"/>
      <c r="G383" s="42"/>
      <c r="H383" s="44"/>
      <c r="I383" s="44"/>
      <c r="J383" s="49"/>
      <c r="K383" s="50"/>
      <c r="L383" s="52"/>
      <c r="M383" s="18"/>
      <c r="N383" s="18"/>
      <c r="O383" s="18"/>
      <c r="P383" s="18"/>
    </row>
    <row r="384" ht="15.75" customHeight="1">
      <c r="A384" s="10"/>
      <c r="B384" s="10"/>
      <c r="C384" s="11"/>
      <c r="D384" s="42"/>
      <c r="E384" s="42"/>
      <c r="F384" s="44"/>
      <c r="G384" s="42"/>
      <c r="H384" s="44"/>
      <c r="I384" s="44"/>
      <c r="J384" s="49"/>
      <c r="K384" s="50"/>
      <c r="L384" s="52"/>
      <c r="M384" s="18"/>
      <c r="N384" s="18"/>
      <c r="O384" s="18"/>
      <c r="P384" s="18"/>
    </row>
    <row r="385" ht="15.75" customHeight="1">
      <c r="A385" s="10"/>
      <c r="B385" s="10"/>
      <c r="C385" s="11"/>
      <c r="D385" s="42"/>
      <c r="E385" s="42"/>
      <c r="F385" s="44"/>
      <c r="G385" s="42"/>
      <c r="H385" s="44"/>
      <c r="I385" s="44"/>
      <c r="J385" s="49"/>
      <c r="K385" s="50"/>
      <c r="L385" s="52"/>
      <c r="M385" s="18"/>
      <c r="N385" s="18"/>
      <c r="O385" s="18"/>
      <c r="P385" s="18"/>
    </row>
    <row r="386" ht="15.75" customHeight="1">
      <c r="A386" s="10"/>
      <c r="B386" s="10"/>
      <c r="C386" s="11"/>
      <c r="D386" s="42"/>
      <c r="E386" s="42"/>
      <c r="F386" s="44"/>
      <c r="G386" s="42"/>
      <c r="H386" s="44"/>
      <c r="I386" s="44"/>
      <c r="J386" s="49"/>
      <c r="K386" s="50"/>
      <c r="L386" s="52"/>
      <c r="M386" s="18"/>
      <c r="N386" s="18"/>
      <c r="O386" s="18"/>
      <c r="P386" s="18"/>
    </row>
    <row r="387" ht="15.75" customHeight="1">
      <c r="A387" s="10"/>
      <c r="B387" s="10"/>
      <c r="C387" s="11"/>
      <c r="D387" s="42"/>
      <c r="E387" s="42"/>
      <c r="F387" s="44"/>
      <c r="G387" s="42"/>
      <c r="H387" s="44"/>
      <c r="I387" s="44"/>
      <c r="J387" s="49"/>
      <c r="K387" s="50"/>
      <c r="L387" s="52"/>
      <c r="M387" s="18"/>
      <c r="N387" s="18"/>
      <c r="O387" s="18"/>
      <c r="P387" s="18"/>
    </row>
    <row r="388" ht="15.75" customHeight="1">
      <c r="A388" s="10"/>
      <c r="B388" s="10"/>
      <c r="C388" s="11"/>
      <c r="D388" s="42"/>
      <c r="E388" s="42"/>
      <c r="F388" s="44"/>
      <c r="G388" s="42"/>
      <c r="H388" s="44"/>
      <c r="I388" s="44"/>
      <c r="J388" s="49"/>
      <c r="K388" s="50"/>
      <c r="L388" s="52"/>
      <c r="M388" s="18"/>
      <c r="N388" s="18"/>
      <c r="O388" s="18"/>
      <c r="P388" s="18"/>
    </row>
    <row r="389" ht="15.75" customHeight="1">
      <c r="A389" s="10"/>
      <c r="B389" s="10"/>
      <c r="C389" s="11"/>
      <c r="D389" s="42"/>
      <c r="E389" s="42"/>
      <c r="F389" s="44"/>
      <c r="G389" s="42"/>
      <c r="H389" s="44"/>
      <c r="I389" s="44"/>
      <c r="J389" s="49"/>
      <c r="K389" s="50"/>
      <c r="L389" s="51"/>
      <c r="M389" s="18"/>
      <c r="N389" s="18"/>
      <c r="O389" s="18"/>
      <c r="P389" s="18"/>
    </row>
    <row r="390" ht="15.75" customHeight="1">
      <c r="A390" s="10"/>
      <c r="B390" s="10"/>
      <c r="C390" s="11"/>
      <c r="D390" s="42"/>
      <c r="E390" s="42"/>
      <c r="F390" s="44"/>
      <c r="G390" s="42"/>
      <c r="H390" s="44"/>
      <c r="I390" s="44"/>
      <c r="J390" s="49"/>
      <c r="K390" s="50"/>
      <c r="L390" s="52"/>
      <c r="M390" s="18"/>
      <c r="N390" s="18"/>
      <c r="O390" s="18"/>
      <c r="P390" s="18"/>
    </row>
    <row r="391" ht="15.75" customHeight="1">
      <c r="A391" s="10"/>
      <c r="B391" s="10"/>
      <c r="C391" s="11"/>
      <c r="D391" s="42"/>
      <c r="E391" s="42"/>
      <c r="F391" s="44"/>
      <c r="G391" s="42"/>
      <c r="H391" s="44"/>
      <c r="I391" s="44"/>
      <c r="J391" s="49"/>
      <c r="K391" s="50"/>
      <c r="L391" s="51"/>
      <c r="M391" s="18"/>
      <c r="N391" s="18"/>
      <c r="O391" s="18"/>
      <c r="P391" s="18"/>
    </row>
    <row r="392" ht="15.75" customHeight="1">
      <c r="A392" s="10"/>
      <c r="B392" s="10"/>
      <c r="C392" s="11"/>
      <c r="D392" s="42"/>
      <c r="E392" s="42"/>
      <c r="F392" s="44"/>
      <c r="G392" s="42"/>
      <c r="H392" s="44"/>
      <c r="I392" s="44"/>
      <c r="J392" s="49"/>
      <c r="K392" s="50"/>
      <c r="L392" s="52"/>
      <c r="M392" s="18"/>
      <c r="N392" s="18"/>
      <c r="O392" s="18"/>
      <c r="P392" s="18"/>
    </row>
    <row r="393" ht="15.75" customHeight="1">
      <c r="A393" s="10"/>
      <c r="B393" s="10"/>
      <c r="C393" s="11"/>
      <c r="D393" s="42"/>
      <c r="E393" s="42"/>
      <c r="F393" s="44"/>
      <c r="G393" s="42"/>
      <c r="H393" s="44"/>
      <c r="I393" s="44"/>
      <c r="J393" s="49"/>
      <c r="K393" s="50"/>
      <c r="L393" s="52"/>
      <c r="M393" s="18"/>
      <c r="N393" s="18"/>
      <c r="O393" s="18"/>
      <c r="P393" s="18"/>
    </row>
    <row r="394" ht="15.75" customHeight="1">
      <c r="A394" s="10"/>
      <c r="B394" s="10"/>
      <c r="C394" s="11"/>
      <c r="D394" s="42"/>
      <c r="E394" s="42"/>
      <c r="F394" s="44"/>
      <c r="G394" s="42"/>
      <c r="H394" s="44"/>
      <c r="I394" s="44"/>
      <c r="J394" s="49"/>
      <c r="K394" s="50"/>
      <c r="L394" s="52"/>
      <c r="M394" s="18"/>
      <c r="N394" s="18"/>
      <c r="O394" s="18"/>
      <c r="P394" s="18"/>
    </row>
    <row r="395" ht="15.75" customHeight="1">
      <c r="A395" s="10"/>
      <c r="B395" s="10"/>
      <c r="C395" s="11"/>
      <c r="D395" s="42"/>
      <c r="E395" s="42"/>
      <c r="F395" s="44"/>
      <c r="G395" s="42"/>
      <c r="H395" s="44"/>
      <c r="I395" s="44"/>
      <c r="J395" s="49"/>
      <c r="K395" s="50"/>
      <c r="L395" s="52"/>
      <c r="M395" s="18"/>
      <c r="N395" s="18"/>
      <c r="O395" s="18"/>
      <c r="P395" s="18"/>
    </row>
    <row r="396" ht="15.75" customHeight="1">
      <c r="A396" s="10"/>
      <c r="B396" s="10"/>
      <c r="C396" s="11"/>
      <c r="D396" s="42"/>
      <c r="E396" s="42"/>
      <c r="F396" s="44"/>
      <c r="G396" s="42"/>
      <c r="H396" s="44"/>
      <c r="I396" s="44"/>
      <c r="J396" s="49"/>
      <c r="K396" s="50"/>
      <c r="L396" s="51"/>
      <c r="M396" s="18"/>
      <c r="N396" s="18"/>
      <c r="O396" s="18"/>
      <c r="P396" s="18"/>
    </row>
    <row r="397" ht="15.75" customHeight="1">
      <c r="A397" s="10"/>
      <c r="B397" s="10"/>
      <c r="C397" s="11"/>
      <c r="D397" s="42"/>
      <c r="E397" s="42"/>
      <c r="F397" s="44"/>
      <c r="G397" s="42"/>
      <c r="H397" s="44"/>
      <c r="I397" s="44"/>
      <c r="J397" s="49"/>
      <c r="K397" s="50"/>
      <c r="L397" s="51"/>
      <c r="M397" s="18"/>
      <c r="N397" s="18"/>
      <c r="O397" s="18"/>
      <c r="P397" s="18"/>
    </row>
    <row r="398" ht="15.75" customHeight="1">
      <c r="A398" s="10"/>
      <c r="B398" s="10"/>
      <c r="C398" s="11"/>
      <c r="D398" s="42"/>
      <c r="E398" s="42"/>
      <c r="F398" s="44"/>
      <c r="G398" s="42"/>
      <c r="H398" s="44"/>
      <c r="I398" s="44"/>
      <c r="J398" s="49"/>
      <c r="K398" s="50"/>
      <c r="L398" s="52"/>
      <c r="M398" s="18"/>
      <c r="N398" s="18"/>
      <c r="O398" s="18"/>
      <c r="P398" s="18"/>
    </row>
    <row r="399" ht="15.75" customHeight="1">
      <c r="A399" s="10"/>
      <c r="B399" s="53"/>
      <c r="C399" s="11"/>
      <c r="D399" s="42"/>
      <c r="E399" s="42"/>
      <c r="F399" s="44"/>
      <c r="G399" s="42"/>
      <c r="H399" s="44"/>
      <c r="I399" s="44"/>
      <c r="J399" s="49"/>
      <c r="K399" s="50"/>
      <c r="L399" s="52"/>
      <c r="M399" s="18"/>
      <c r="N399" s="18"/>
      <c r="O399" s="18"/>
      <c r="P399" s="18"/>
    </row>
    <row r="400" ht="15.75" hidden="1" customHeight="1">
      <c r="A400" s="10"/>
      <c r="B400" s="53"/>
      <c r="C400" s="24"/>
      <c r="D400" s="42"/>
      <c r="E400" s="42"/>
      <c r="F400" s="44"/>
      <c r="G400" s="42"/>
      <c r="H400" s="44"/>
      <c r="I400" s="44"/>
      <c r="J400" s="49"/>
      <c r="K400" s="50"/>
      <c r="L400" s="52"/>
      <c r="M400" s="18"/>
      <c r="N400" s="18"/>
      <c r="O400" s="18"/>
      <c r="P400" s="18"/>
    </row>
    <row r="401" ht="15.75" hidden="1" customHeight="1">
      <c r="A401" s="10"/>
      <c r="B401" s="53"/>
      <c r="C401" s="24"/>
      <c r="D401" s="42"/>
      <c r="E401" s="42"/>
      <c r="F401" s="44"/>
      <c r="G401" s="42"/>
      <c r="H401" s="44"/>
      <c r="I401" s="44"/>
      <c r="J401" s="49"/>
      <c r="K401" s="50"/>
      <c r="L401" s="51"/>
      <c r="M401" s="18"/>
      <c r="N401" s="18"/>
      <c r="O401" s="18"/>
      <c r="P401" s="18"/>
    </row>
    <row r="402" ht="15.75" customHeight="1">
      <c r="A402" s="10"/>
      <c r="B402" s="53"/>
      <c r="C402" s="11"/>
      <c r="D402" s="42"/>
      <c r="E402" s="42"/>
      <c r="F402" s="44"/>
      <c r="G402" s="42"/>
      <c r="H402" s="44"/>
      <c r="I402" s="44"/>
      <c r="J402" s="49"/>
      <c r="K402" s="50"/>
      <c r="L402" s="52"/>
      <c r="M402" s="18"/>
      <c r="N402" s="18"/>
      <c r="O402" s="18"/>
      <c r="P402" s="18"/>
    </row>
    <row r="403" ht="15.75" hidden="1" customHeight="1">
      <c r="A403" s="10"/>
      <c r="B403" s="53"/>
      <c r="C403" s="24"/>
      <c r="D403" s="42"/>
      <c r="E403" s="42"/>
      <c r="F403" s="44"/>
      <c r="G403" s="42"/>
      <c r="H403" s="44"/>
      <c r="I403" s="44"/>
      <c r="J403" s="49"/>
      <c r="K403" s="50"/>
      <c r="L403" s="52"/>
      <c r="M403" s="18"/>
      <c r="N403" s="18"/>
      <c r="O403" s="18"/>
      <c r="P403" s="18"/>
    </row>
    <row r="404" ht="15.75" hidden="1" customHeight="1">
      <c r="A404" s="10"/>
      <c r="B404" s="53"/>
      <c r="C404" s="24"/>
      <c r="D404" s="42"/>
      <c r="E404" s="42"/>
      <c r="F404" s="44"/>
      <c r="G404" s="42"/>
      <c r="H404" s="44"/>
      <c r="I404" s="44"/>
      <c r="J404" s="49"/>
      <c r="K404" s="50"/>
      <c r="L404" s="42"/>
      <c r="M404" s="18"/>
      <c r="N404" s="18"/>
      <c r="O404" s="18"/>
      <c r="P404" s="18"/>
    </row>
    <row r="405" ht="15.75" hidden="1" customHeight="1">
      <c r="A405" s="10"/>
      <c r="B405" s="53"/>
      <c r="C405" s="24"/>
      <c r="D405" s="42"/>
      <c r="E405" s="42"/>
      <c r="F405" s="44"/>
      <c r="G405" s="42"/>
      <c r="H405" s="44"/>
      <c r="I405" s="44"/>
      <c r="J405" s="49"/>
      <c r="K405" s="50"/>
      <c r="L405" s="42"/>
      <c r="M405" s="18"/>
      <c r="N405" s="18"/>
      <c r="O405" s="18"/>
      <c r="P405" s="18"/>
    </row>
    <row r="406" ht="15.75" hidden="1" customHeight="1">
      <c r="A406" s="10"/>
      <c r="B406" s="53"/>
      <c r="C406" s="11"/>
      <c r="D406" s="42"/>
      <c r="E406" s="42"/>
      <c r="F406" s="44"/>
      <c r="G406" s="42"/>
      <c r="H406" s="44"/>
      <c r="I406" s="44"/>
      <c r="J406" s="49"/>
      <c r="K406" s="50"/>
      <c r="L406" s="52"/>
      <c r="M406" s="18"/>
      <c r="N406" s="18"/>
      <c r="O406" s="18"/>
      <c r="P406" s="18"/>
    </row>
    <row r="407" ht="15.75" hidden="1" customHeight="1">
      <c r="A407" s="10"/>
      <c r="B407" s="10"/>
      <c r="C407" s="11"/>
      <c r="D407" s="42"/>
      <c r="E407" s="42"/>
      <c r="F407" s="44"/>
      <c r="G407" s="42"/>
      <c r="H407" s="44"/>
      <c r="I407" s="44"/>
      <c r="J407" s="49"/>
      <c r="K407" s="50"/>
      <c r="L407" s="52"/>
      <c r="M407" s="18"/>
      <c r="N407" s="18"/>
      <c r="O407" s="18"/>
      <c r="P407" s="18"/>
    </row>
    <row r="408" ht="15.75" customHeight="1">
      <c r="A408" s="10"/>
      <c r="B408" s="10"/>
      <c r="C408" s="11"/>
      <c r="D408" s="42"/>
      <c r="E408" s="42"/>
      <c r="F408" s="44"/>
      <c r="G408" s="42"/>
      <c r="H408" s="44"/>
      <c r="I408" s="44"/>
      <c r="J408" s="49"/>
      <c r="K408" s="50"/>
      <c r="L408" s="52"/>
      <c r="M408" s="18"/>
      <c r="N408" s="18"/>
      <c r="O408" s="18"/>
      <c r="P408" s="18"/>
    </row>
    <row r="409" ht="15.75" hidden="1" customHeight="1">
      <c r="A409" s="10"/>
      <c r="B409" s="10"/>
      <c r="C409" s="11"/>
      <c r="D409" s="42"/>
      <c r="E409" s="42"/>
      <c r="F409" s="44"/>
      <c r="G409" s="42"/>
      <c r="H409" s="44"/>
      <c r="I409" s="44"/>
      <c r="J409" s="49"/>
      <c r="K409" s="50"/>
      <c r="L409" s="51"/>
      <c r="M409" s="18"/>
      <c r="N409" s="18"/>
      <c r="O409" s="18"/>
      <c r="P409" s="18"/>
    </row>
    <row r="410" ht="15.75" hidden="1" customHeight="1">
      <c r="A410" s="10"/>
      <c r="B410" s="10"/>
      <c r="C410" s="11"/>
      <c r="D410" s="42"/>
      <c r="E410" s="42"/>
      <c r="F410" s="44"/>
      <c r="G410" s="42"/>
      <c r="H410" s="44"/>
      <c r="I410" s="44"/>
      <c r="J410" s="49"/>
      <c r="K410" s="50"/>
      <c r="L410" s="51"/>
      <c r="M410" s="18"/>
      <c r="N410" s="18"/>
      <c r="O410" s="18"/>
      <c r="P410" s="18"/>
    </row>
    <row r="411" ht="15.75" customHeight="1">
      <c r="A411" s="10"/>
      <c r="B411" s="10"/>
      <c r="C411" s="11"/>
      <c r="D411" s="42"/>
      <c r="E411" s="42"/>
      <c r="F411" s="44"/>
      <c r="G411" s="42"/>
      <c r="H411" s="44"/>
      <c r="I411" s="44"/>
      <c r="J411" s="49"/>
      <c r="K411" s="50"/>
      <c r="L411" s="52"/>
      <c r="M411" s="18"/>
      <c r="N411" s="18"/>
      <c r="O411" s="18"/>
      <c r="P411" s="18"/>
    </row>
    <row r="412" ht="15.75" customHeight="1">
      <c r="A412" s="10"/>
      <c r="B412" s="10"/>
      <c r="C412" s="11"/>
      <c r="D412" s="42"/>
      <c r="E412" s="42"/>
      <c r="F412" s="44"/>
      <c r="G412" s="42"/>
      <c r="H412" s="44"/>
      <c r="I412" s="44"/>
      <c r="J412" s="49"/>
      <c r="K412" s="50"/>
      <c r="L412" s="52"/>
      <c r="M412" s="18"/>
      <c r="N412" s="18"/>
      <c r="O412" s="18"/>
      <c r="P412" s="18"/>
    </row>
    <row r="413" ht="15.75" customHeight="1">
      <c r="A413" s="10"/>
      <c r="B413" s="10"/>
      <c r="C413" s="11"/>
      <c r="D413" s="42"/>
      <c r="E413" s="42"/>
      <c r="F413" s="44"/>
      <c r="G413" s="42"/>
      <c r="H413" s="44"/>
      <c r="I413" s="44"/>
      <c r="J413" s="49"/>
      <c r="K413" s="50"/>
      <c r="L413" s="52"/>
      <c r="M413" s="18"/>
      <c r="N413" s="18"/>
      <c r="O413" s="18"/>
      <c r="P413" s="18"/>
    </row>
    <row r="414" ht="15.75" customHeight="1">
      <c r="A414" s="10"/>
      <c r="B414" s="10"/>
      <c r="C414" s="11"/>
      <c r="D414" s="42"/>
      <c r="E414" s="42"/>
      <c r="F414" s="44"/>
      <c r="G414" s="42"/>
      <c r="H414" s="44"/>
      <c r="I414" s="44"/>
      <c r="J414" s="49"/>
      <c r="K414" s="50"/>
      <c r="L414" s="52"/>
      <c r="M414" s="18"/>
      <c r="N414" s="18"/>
      <c r="O414" s="18"/>
      <c r="P414" s="18"/>
    </row>
    <row r="415" ht="15.75" customHeight="1">
      <c r="A415" s="10"/>
      <c r="B415" s="10"/>
      <c r="C415" s="11"/>
      <c r="D415" s="42"/>
      <c r="E415" s="42"/>
      <c r="F415" s="44"/>
      <c r="G415" s="42"/>
      <c r="H415" s="44"/>
      <c r="I415" s="44"/>
      <c r="J415" s="49"/>
      <c r="K415" s="50"/>
      <c r="L415" s="52"/>
      <c r="M415" s="18"/>
      <c r="N415" s="18"/>
      <c r="O415" s="18"/>
      <c r="P415" s="18"/>
    </row>
    <row r="416" ht="15.75" customHeight="1">
      <c r="A416" s="10"/>
      <c r="B416" s="10"/>
      <c r="C416" s="11"/>
      <c r="D416" s="42"/>
      <c r="E416" s="42"/>
      <c r="F416" s="44"/>
      <c r="G416" s="42"/>
      <c r="H416" s="44"/>
      <c r="I416" s="44"/>
      <c r="J416" s="49"/>
      <c r="K416" s="50"/>
      <c r="L416" s="52"/>
      <c r="M416" s="18"/>
      <c r="N416" s="18"/>
      <c r="O416" s="18"/>
      <c r="P416" s="18"/>
    </row>
    <row r="417" ht="15.75" customHeight="1">
      <c r="A417" s="10"/>
      <c r="B417" s="10"/>
      <c r="C417" s="11"/>
      <c r="D417" s="42"/>
      <c r="E417" s="42"/>
      <c r="F417" s="44"/>
      <c r="G417" s="42"/>
      <c r="H417" s="44"/>
      <c r="I417" s="44"/>
      <c r="J417" s="49"/>
      <c r="K417" s="50"/>
      <c r="L417" s="52"/>
      <c r="M417" s="18"/>
      <c r="N417" s="18"/>
      <c r="O417" s="18"/>
      <c r="P417" s="18"/>
    </row>
    <row r="418" ht="15.75" customHeight="1">
      <c r="A418" s="10"/>
      <c r="B418" s="10"/>
      <c r="C418" s="11"/>
      <c r="D418" s="42"/>
      <c r="E418" s="42"/>
      <c r="F418" s="44"/>
      <c r="G418" s="42"/>
      <c r="H418" s="44"/>
      <c r="I418" s="44"/>
      <c r="J418" s="49"/>
      <c r="K418" s="50"/>
      <c r="L418" s="52"/>
      <c r="M418" s="18"/>
      <c r="N418" s="18"/>
      <c r="O418" s="18"/>
      <c r="P418" s="18"/>
    </row>
    <row r="419" ht="15.75" customHeight="1">
      <c r="A419" s="10"/>
      <c r="B419" s="10"/>
      <c r="C419" s="11"/>
      <c r="D419" s="42"/>
      <c r="E419" s="42"/>
      <c r="F419" s="44"/>
      <c r="G419" s="42"/>
      <c r="H419" s="44"/>
      <c r="I419" s="44"/>
      <c r="J419" s="49"/>
      <c r="K419" s="50"/>
      <c r="L419" s="52"/>
      <c r="M419" s="18"/>
      <c r="N419" s="18"/>
      <c r="O419" s="18"/>
      <c r="P419" s="18"/>
    </row>
    <row r="420" ht="15.75" customHeight="1">
      <c r="A420" s="10"/>
      <c r="B420" s="10"/>
      <c r="C420" s="11"/>
      <c r="D420" s="42"/>
      <c r="E420" s="42"/>
      <c r="F420" s="44"/>
      <c r="G420" s="42"/>
      <c r="H420" s="44"/>
      <c r="I420" s="44"/>
      <c r="J420" s="49"/>
      <c r="K420" s="50"/>
      <c r="L420" s="52"/>
      <c r="M420" s="18"/>
      <c r="N420" s="18"/>
      <c r="O420" s="18"/>
      <c r="P420" s="18"/>
    </row>
    <row r="421" ht="15.75" customHeight="1">
      <c r="A421" s="10"/>
      <c r="B421" s="10"/>
      <c r="C421" s="11"/>
      <c r="D421" s="42"/>
      <c r="E421" s="42"/>
      <c r="F421" s="44"/>
      <c r="G421" s="42"/>
      <c r="H421" s="44"/>
      <c r="I421" s="44"/>
      <c r="J421" s="49"/>
      <c r="K421" s="50"/>
      <c r="L421" s="52"/>
      <c r="M421" s="18"/>
      <c r="N421" s="18"/>
      <c r="O421" s="18"/>
      <c r="P421" s="18"/>
    </row>
    <row r="422" ht="15.75" customHeight="1">
      <c r="A422" s="10"/>
      <c r="B422" s="10"/>
      <c r="C422" s="11"/>
      <c r="D422" s="42"/>
      <c r="E422" s="42"/>
      <c r="F422" s="44"/>
      <c r="G422" s="42"/>
      <c r="H422" s="44"/>
      <c r="I422" s="44"/>
      <c r="J422" s="49"/>
      <c r="K422" s="50"/>
      <c r="L422" s="52"/>
      <c r="M422" s="18"/>
      <c r="N422" s="18"/>
      <c r="O422" s="18"/>
      <c r="P422" s="18"/>
    </row>
    <row r="423" ht="15.75" customHeight="1">
      <c r="A423" s="10"/>
      <c r="B423" s="10"/>
      <c r="C423" s="11"/>
      <c r="D423" s="42"/>
      <c r="E423" s="42"/>
      <c r="F423" s="44"/>
      <c r="G423" s="42"/>
      <c r="H423" s="44"/>
      <c r="I423" s="44"/>
      <c r="J423" s="49"/>
      <c r="K423" s="50"/>
      <c r="L423" s="52"/>
      <c r="M423" s="18"/>
      <c r="N423" s="18"/>
      <c r="O423" s="18"/>
      <c r="P423" s="18"/>
    </row>
    <row r="424" ht="15.75" customHeight="1">
      <c r="A424" s="10"/>
      <c r="B424" s="10"/>
      <c r="C424" s="11"/>
      <c r="D424" s="42"/>
      <c r="E424" s="42"/>
      <c r="F424" s="44"/>
      <c r="G424" s="42"/>
      <c r="H424" s="44"/>
      <c r="I424" s="44"/>
      <c r="J424" s="49"/>
      <c r="K424" s="50"/>
      <c r="L424" s="52"/>
      <c r="M424" s="18"/>
      <c r="N424" s="18"/>
      <c r="O424" s="18"/>
      <c r="P424" s="18"/>
    </row>
    <row r="425" ht="15.75" customHeight="1">
      <c r="A425" s="10"/>
      <c r="B425" s="10"/>
      <c r="C425" s="11"/>
      <c r="D425" s="42"/>
      <c r="E425" s="42"/>
      <c r="F425" s="44"/>
      <c r="G425" s="42"/>
      <c r="H425" s="44"/>
      <c r="I425" s="44"/>
      <c r="J425" s="49"/>
      <c r="K425" s="50"/>
      <c r="L425" s="52"/>
      <c r="M425" s="18"/>
      <c r="N425" s="18"/>
      <c r="O425" s="18"/>
      <c r="P425" s="18"/>
    </row>
    <row r="426" ht="15.75" customHeight="1">
      <c r="A426" s="10"/>
      <c r="B426" s="10"/>
      <c r="C426" s="11"/>
      <c r="D426" s="42"/>
      <c r="E426" s="42"/>
      <c r="F426" s="44"/>
      <c r="G426" s="42"/>
      <c r="H426" s="44"/>
      <c r="I426" s="44"/>
      <c r="J426" s="49"/>
      <c r="K426" s="50"/>
      <c r="L426" s="52"/>
      <c r="M426" s="18"/>
      <c r="N426" s="18"/>
      <c r="O426" s="18"/>
      <c r="P426" s="18"/>
    </row>
    <row r="427" ht="15.75" customHeight="1">
      <c r="A427" s="10"/>
      <c r="B427" s="10"/>
      <c r="C427" s="11"/>
      <c r="D427" s="42"/>
      <c r="E427" s="42"/>
      <c r="F427" s="44"/>
      <c r="G427" s="42"/>
      <c r="H427" s="44"/>
      <c r="I427" s="44"/>
      <c r="J427" s="49"/>
      <c r="K427" s="50"/>
      <c r="L427" s="52"/>
      <c r="M427" s="18"/>
      <c r="N427" s="18"/>
      <c r="O427" s="18"/>
      <c r="P427" s="18"/>
    </row>
    <row r="428" ht="15.75" customHeight="1">
      <c r="A428" s="10"/>
      <c r="B428" s="10"/>
      <c r="C428" s="11"/>
      <c r="D428" s="42"/>
      <c r="E428" s="42"/>
      <c r="F428" s="44"/>
      <c r="G428" s="42"/>
      <c r="H428" s="44"/>
      <c r="I428" s="44"/>
      <c r="J428" s="49"/>
      <c r="K428" s="50"/>
      <c r="L428" s="52"/>
      <c r="M428" s="18"/>
      <c r="N428" s="18"/>
      <c r="O428" s="18"/>
      <c r="P428" s="18"/>
    </row>
    <row r="429" ht="15.75" customHeight="1">
      <c r="A429" s="10"/>
      <c r="B429" s="10"/>
      <c r="C429" s="11"/>
      <c r="D429" s="42"/>
      <c r="E429" s="42"/>
      <c r="F429" s="44"/>
      <c r="G429" s="42"/>
      <c r="H429" s="44"/>
      <c r="I429" s="44"/>
      <c r="J429" s="49"/>
      <c r="K429" s="50"/>
      <c r="L429" s="52"/>
      <c r="M429" s="18"/>
      <c r="N429" s="18"/>
      <c r="O429" s="18"/>
      <c r="P429" s="18"/>
    </row>
    <row r="430" ht="15.75" customHeight="1">
      <c r="A430" s="10"/>
      <c r="B430" s="10"/>
      <c r="C430" s="11"/>
      <c r="D430" s="42"/>
      <c r="E430" s="42"/>
      <c r="F430" s="44"/>
      <c r="G430" s="42"/>
      <c r="H430" s="44"/>
      <c r="I430" s="44"/>
      <c r="J430" s="49"/>
      <c r="K430" s="50"/>
      <c r="L430" s="52"/>
      <c r="M430" s="18"/>
      <c r="N430" s="18"/>
      <c r="O430" s="18"/>
      <c r="P430" s="18"/>
    </row>
    <row r="431" ht="15.75" customHeight="1">
      <c r="A431" s="10"/>
      <c r="B431" s="10"/>
      <c r="C431" s="11"/>
      <c r="D431" s="42"/>
      <c r="E431" s="42"/>
      <c r="F431" s="44"/>
      <c r="G431" s="42"/>
      <c r="H431" s="44"/>
      <c r="I431" s="44"/>
      <c r="J431" s="49"/>
      <c r="K431" s="50"/>
      <c r="L431" s="52"/>
      <c r="M431" s="18"/>
      <c r="N431" s="18"/>
      <c r="O431" s="18"/>
      <c r="P431" s="18"/>
    </row>
    <row r="432" ht="15.75" customHeight="1">
      <c r="A432" s="10"/>
      <c r="B432" s="10"/>
      <c r="C432" s="11"/>
      <c r="D432" s="42"/>
      <c r="E432" s="42"/>
      <c r="F432" s="44"/>
      <c r="G432" s="42"/>
      <c r="H432" s="44"/>
      <c r="I432" s="44"/>
      <c r="J432" s="49"/>
      <c r="K432" s="50"/>
      <c r="L432" s="52"/>
      <c r="M432" s="18"/>
      <c r="N432" s="18"/>
      <c r="O432" s="18"/>
      <c r="P432" s="18"/>
    </row>
    <row r="433" ht="15.75" customHeight="1">
      <c r="A433" s="10"/>
      <c r="B433" s="10"/>
      <c r="C433" s="11"/>
      <c r="D433" s="42"/>
      <c r="E433" s="42"/>
      <c r="F433" s="44"/>
      <c r="G433" s="42"/>
      <c r="H433" s="44"/>
      <c r="I433" s="44"/>
      <c r="J433" s="49"/>
      <c r="K433" s="50"/>
      <c r="L433" s="52"/>
      <c r="M433" s="18"/>
      <c r="N433" s="18"/>
      <c r="O433" s="18"/>
      <c r="P433" s="18"/>
    </row>
    <row r="434" ht="15.75" hidden="1" customHeight="1">
      <c r="A434" s="10"/>
      <c r="B434" s="10"/>
      <c r="C434" s="11"/>
      <c r="D434" s="42"/>
      <c r="E434" s="42"/>
      <c r="F434" s="44"/>
      <c r="G434" s="42"/>
      <c r="H434" s="44"/>
      <c r="I434" s="44"/>
      <c r="J434" s="49"/>
      <c r="K434" s="50"/>
      <c r="L434" s="52"/>
      <c r="M434" s="18"/>
      <c r="N434" s="18"/>
      <c r="O434" s="18"/>
      <c r="P434" s="18"/>
    </row>
    <row r="435" ht="15.75" hidden="1" customHeight="1">
      <c r="A435" s="10"/>
      <c r="B435" s="10"/>
      <c r="C435" s="11"/>
      <c r="D435" s="42"/>
      <c r="E435" s="42"/>
      <c r="F435" s="44"/>
      <c r="G435" s="42"/>
      <c r="H435" s="44"/>
      <c r="I435" s="44"/>
      <c r="J435" s="49"/>
      <c r="K435" s="50"/>
      <c r="L435" s="42"/>
      <c r="M435" s="18"/>
      <c r="N435" s="18"/>
      <c r="O435" s="18"/>
      <c r="P435" s="18"/>
    </row>
    <row r="436" ht="15.75" hidden="1" customHeight="1">
      <c r="A436" s="10"/>
      <c r="B436" s="10"/>
      <c r="C436" s="11"/>
      <c r="D436" s="42"/>
      <c r="E436" s="42"/>
      <c r="F436" s="44"/>
      <c r="G436" s="42"/>
      <c r="H436" s="44"/>
      <c r="I436" s="44"/>
      <c r="J436" s="49"/>
      <c r="K436" s="50"/>
      <c r="L436" s="51"/>
      <c r="M436" s="18"/>
      <c r="N436" s="18"/>
      <c r="O436" s="18"/>
      <c r="P436" s="18"/>
    </row>
    <row r="437" ht="15.75" hidden="1" customHeight="1">
      <c r="A437" s="10"/>
      <c r="B437" s="10"/>
      <c r="C437" s="11"/>
      <c r="D437" s="42"/>
      <c r="E437" s="42"/>
      <c r="F437" s="44"/>
      <c r="G437" s="42"/>
      <c r="H437" s="44"/>
      <c r="I437" s="44"/>
      <c r="J437" s="49"/>
      <c r="K437" s="50"/>
      <c r="L437" s="52"/>
      <c r="M437" s="18"/>
      <c r="N437" s="18"/>
      <c r="O437" s="18"/>
      <c r="P437" s="18"/>
    </row>
    <row r="438" ht="15.75" hidden="1" customHeight="1">
      <c r="A438" s="10"/>
      <c r="B438" s="10"/>
      <c r="C438" s="11"/>
      <c r="D438" s="42"/>
      <c r="E438" s="42"/>
      <c r="F438" s="44"/>
      <c r="G438" s="42"/>
      <c r="H438" s="44"/>
      <c r="I438" s="44"/>
      <c r="J438" s="49"/>
      <c r="K438" s="50"/>
      <c r="L438" s="52"/>
      <c r="M438" s="18"/>
      <c r="N438" s="18"/>
      <c r="O438" s="18"/>
      <c r="P438" s="18"/>
    </row>
    <row r="439" ht="15.75" customHeight="1">
      <c r="A439" s="10"/>
      <c r="B439" s="10"/>
      <c r="C439" s="11"/>
      <c r="D439" s="42"/>
      <c r="E439" s="42"/>
      <c r="F439" s="44"/>
      <c r="G439" s="42"/>
      <c r="H439" s="44"/>
      <c r="I439" s="44"/>
      <c r="J439" s="49"/>
      <c r="K439" s="50"/>
      <c r="L439" s="42"/>
      <c r="M439" s="18"/>
      <c r="N439" s="18"/>
      <c r="O439" s="18"/>
      <c r="P439" s="18"/>
    </row>
    <row r="440" ht="15.75" customHeight="1">
      <c r="A440" s="10"/>
      <c r="B440" s="10"/>
      <c r="C440" s="11"/>
      <c r="D440" s="42"/>
      <c r="E440" s="42"/>
      <c r="F440" s="44"/>
      <c r="G440" s="42"/>
      <c r="H440" s="44"/>
      <c r="I440" s="44"/>
      <c r="J440" s="49"/>
      <c r="K440" s="50"/>
      <c r="L440" s="42"/>
      <c r="M440" s="18"/>
      <c r="N440" s="18"/>
      <c r="O440" s="18"/>
      <c r="P440" s="18"/>
    </row>
    <row r="441" ht="15.75" customHeight="1">
      <c r="A441" s="10"/>
      <c r="B441" s="10"/>
      <c r="C441" s="24"/>
      <c r="D441" s="46"/>
      <c r="E441" s="46"/>
      <c r="F441" s="46"/>
      <c r="G441" s="46"/>
      <c r="H441" s="46"/>
      <c r="I441" s="46"/>
      <c r="J441" s="46"/>
      <c r="K441" s="46"/>
      <c r="L441" s="42"/>
      <c r="M441" s="18"/>
      <c r="N441" s="18"/>
      <c r="O441" s="18"/>
      <c r="P441" s="18"/>
    </row>
    <row r="442" ht="15.75" customHeight="1">
      <c r="A442" s="10"/>
      <c r="B442" s="10"/>
      <c r="C442" s="24"/>
      <c r="D442" s="42"/>
      <c r="E442" s="43"/>
      <c r="F442" s="44"/>
      <c r="G442" s="42"/>
      <c r="H442" s="44"/>
      <c r="I442" s="44"/>
      <c r="J442" s="54"/>
      <c r="K442" s="55"/>
      <c r="L442" s="56"/>
      <c r="M442" s="18"/>
      <c r="N442" s="18"/>
      <c r="O442" s="18"/>
      <c r="P442" s="18"/>
    </row>
    <row r="443" ht="15.75" customHeight="1">
      <c r="A443" s="10"/>
      <c r="B443" s="10"/>
      <c r="C443" s="24"/>
      <c r="D443" s="42"/>
      <c r="E443" s="43"/>
      <c r="F443" s="44"/>
      <c r="G443" s="43"/>
      <c r="H443" s="44"/>
      <c r="I443" s="44"/>
      <c r="J443" s="45"/>
      <c r="K443" s="46"/>
      <c r="L443" s="42"/>
      <c r="M443" s="18"/>
      <c r="N443" s="18"/>
      <c r="O443" s="18"/>
      <c r="P443" s="18"/>
    </row>
    <row r="444" ht="15.75" customHeight="1">
      <c r="A444" s="10"/>
      <c r="B444" s="10"/>
      <c r="C444" s="24"/>
      <c r="D444" s="42"/>
      <c r="E444" s="43"/>
      <c r="F444" s="44"/>
      <c r="G444" s="42"/>
      <c r="H444" s="44"/>
      <c r="I444" s="44"/>
      <c r="J444" s="47"/>
      <c r="K444" s="42"/>
      <c r="L444" s="42"/>
      <c r="M444" s="18"/>
      <c r="N444" s="18"/>
      <c r="O444" s="18"/>
      <c r="P444" s="18"/>
    </row>
    <row r="445" ht="15.75" customHeight="1">
      <c r="A445" s="10"/>
      <c r="B445" s="10"/>
      <c r="C445" s="24"/>
      <c r="D445" s="42"/>
      <c r="E445" s="43"/>
      <c r="F445" s="44"/>
      <c r="G445" s="43"/>
      <c r="H445" s="44"/>
      <c r="I445" s="44"/>
      <c r="J445" s="45"/>
      <c r="K445" s="42"/>
      <c r="L445" s="42"/>
      <c r="M445" s="18"/>
      <c r="N445" s="18"/>
      <c r="O445" s="18"/>
      <c r="P445" s="18"/>
    </row>
    <row r="446" ht="15.75" customHeight="1">
      <c r="A446" s="10"/>
      <c r="B446" s="10"/>
      <c r="C446" s="24"/>
      <c r="D446" s="42"/>
      <c r="E446" s="43"/>
      <c r="F446" s="44"/>
      <c r="G446" s="42"/>
      <c r="H446" s="44"/>
      <c r="I446" s="44"/>
      <c r="J446" s="47"/>
      <c r="K446" s="42"/>
      <c r="L446" s="42"/>
      <c r="M446" s="18"/>
      <c r="N446" s="18"/>
      <c r="O446" s="18"/>
      <c r="P446" s="18"/>
    </row>
    <row r="447" ht="15.75" customHeight="1">
      <c r="A447" s="10"/>
      <c r="B447" s="10"/>
      <c r="C447" s="24"/>
      <c r="D447" s="42"/>
      <c r="E447" s="43"/>
      <c r="F447" s="44"/>
      <c r="G447" s="43"/>
      <c r="H447" s="44"/>
      <c r="I447" s="44"/>
      <c r="J447" s="45"/>
      <c r="K447" s="42"/>
      <c r="L447" s="42"/>
      <c r="M447" s="18"/>
      <c r="N447" s="18"/>
      <c r="O447" s="18"/>
      <c r="P447" s="18"/>
    </row>
    <row r="448" ht="15.75" customHeight="1">
      <c r="A448" s="10"/>
      <c r="B448" s="10"/>
      <c r="C448" s="24"/>
      <c r="D448" s="42"/>
      <c r="E448" s="43"/>
      <c r="F448" s="44"/>
      <c r="G448" s="42"/>
      <c r="H448" s="44"/>
      <c r="I448" s="44"/>
      <c r="J448" s="47"/>
      <c r="K448" s="42"/>
      <c r="L448" s="42"/>
      <c r="M448" s="18"/>
      <c r="N448" s="18"/>
      <c r="O448" s="18"/>
      <c r="P448" s="18"/>
    </row>
    <row r="449" ht="15.75" customHeight="1">
      <c r="A449" s="10"/>
      <c r="B449" s="10"/>
      <c r="C449" s="24"/>
      <c r="D449" s="42"/>
      <c r="E449" s="43"/>
      <c r="F449" s="44"/>
      <c r="G449" s="43"/>
      <c r="H449" s="44"/>
      <c r="I449" s="44"/>
      <c r="J449" s="45"/>
      <c r="K449" s="42"/>
      <c r="L449" s="42"/>
      <c r="M449" s="18"/>
      <c r="N449" s="18"/>
      <c r="O449" s="18"/>
      <c r="P449" s="18"/>
    </row>
    <row r="450" ht="15.75" customHeight="1">
      <c r="A450" s="10"/>
      <c r="B450" s="10"/>
      <c r="C450" s="24"/>
      <c r="D450" s="42"/>
      <c r="E450" s="43"/>
      <c r="F450" s="44"/>
      <c r="G450" s="42"/>
      <c r="H450" s="44"/>
      <c r="I450" s="44"/>
      <c r="J450" s="48"/>
      <c r="K450" s="42"/>
      <c r="L450" s="42"/>
      <c r="M450" s="18"/>
      <c r="N450" s="18"/>
      <c r="O450" s="18"/>
      <c r="P450" s="18"/>
    </row>
    <row r="451" ht="15.75" customHeight="1">
      <c r="A451" s="10"/>
      <c r="B451" s="10"/>
      <c r="C451" s="24"/>
      <c r="D451" s="42"/>
      <c r="E451" s="43"/>
      <c r="F451" s="44"/>
      <c r="G451" s="43"/>
      <c r="H451" s="44"/>
      <c r="I451" s="44"/>
      <c r="J451" s="48"/>
      <c r="K451" s="42"/>
      <c r="L451" s="42"/>
      <c r="M451" s="18"/>
      <c r="N451" s="18"/>
      <c r="O451" s="18"/>
      <c r="P451" s="18"/>
    </row>
    <row r="452" ht="15.75" customHeight="1">
      <c r="A452" s="10"/>
      <c r="B452" s="10"/>
      <c r="C452" s="24"/>
      <c r="D452" s="42"/>
      <c r="E452" s="46"/>
      <c r="F452" s="44"/>
      <c r="G452" s="42"/>
      <c r="H452" s="44"/>
      <c r="I452" s="44"/>
      <c r="J452" s="49"/>
      <c r="K452" s="42"/>
      <c r="L452" s="42"/>
      <c r="M452" s="18"/>
      <c r="N452" s="18"/>
      <c r="O452" s="18"/>
      <c r="P452" s="18"/>
    </row>
    <row r="453" ht="15.75" customHeight="1">
      <c r="A453" s="10"/>
      <c r="B453" s="10"/>
      <c r="C453" s="24"/>
      <c r="D453" s="42"/>
      <c r="E453" s="46"/>
      <c r="F453" s="44"/>
      <c r="G453" s="42"/>
      <c r="H453" s="44"/>
      <c r="I453" s="44"/>
      <c r="J453" s="49"/>
      <c r="K453" s="42"/>
      <c r="L453" s="52"/>
      <c r="M453" s="18"/>
      <c r="N453" s="18"/>
      <c r="O453" s="18"/>
      <c r="P453" s="18"/>
    </row>
    <row r="454" ht="15.75" customHeight="1">
      <c r="A454" s="10"/>
      <c r="B454" s="10"/>
      <c r="C454" s="24"/>
      <c r="D454" s="42"/>
      <c r="E454" s="46"/>
      <c r="F454" s="44"/>
      <c r="G454" s="42"/>
      <c r="H454" s="44"/>
      <c r="I454" s="44"/>
      <c r="J454" s="49"/>
      <c r="K454" s="42"/>
      <c r="L454" s="52"/>
      <c r="M454" s="18"/>
      <c r="N454" s="18"/>
      <c r="O454" s="18"/>
      <c r="P454" s="18"/>
    </row>
    <row r="455" ht="15.75" customHeight="1">
      <c r="A455" s="10"/>
      <c r="B455" s="10"/>
      <c r="C455" s="24"/>
      <c r="D455" s="42"/>
      <c r="E455" s="46"/>
      <c r="F455" s="44"/>
      <c r="G455" s="42"/>
      <c r="H455" s="44"/>
      <c r="I455" s="44"/>
      <c r="J455" s="49"/>
      <c r="K455" s="42"/>
      <c r="L455" s="42"/>
      <c r="M455" s="18"/>
      <c r="N455" s="18"/>
      <c r="O455" s="18"/>
      <c r="P455" s="18"/>
    </row>
    <row r="456" ht="15.75" customHeight="1">
      <c r="A456" s="10"/>
      <c r="B456" s="10"/>
      <c r="C456" s="24"/>
      <c r="D456" s="42"/>
      <c r="E456" s="46"/>
      <c r="F456" s="44"/>
      <c r="G456" s="42"/>
      <c r="H456" s="44"/>
      <c r="I456" s="44"/>
      <c r="J456" s="49"/>
      <c r="K456" s="42"/>
      <c r="L456" s="42"/>
      <c r="M456" s="18"/>
      <c r="N456" s="18"/>
      <c r="O456" s="18"/>
      <c r="P456" s="18"/>
    </row>
    <row r="457" ht="15.75" customHeight="1">
      <c r="A457" s="10"/>
      <c r="B457" s="10"/>
      <c r="C457" s="24"/>
      <c r="D457" s="42"/>
      <c r="E457" s="46"/>
      <c r="F457" s="44"/>
      <c r="G457" s="42"/>
      <c r="H457" s="44"/>
      <c r="I457" s="44"/>
      <c r="J457" s="49"/>
      <c r="K457" s="42"/>
      <c r="L457" s="42"/>
      <c r="M457" s="18"/>
      <c r="N457" s="18"/>
      <c r="O457" s="18"/>
      <c r="P457" s="18"/>
    </row>
    <row r="458" ht="15.75" customHeight="1">
      <c r="A458" s="10"/>
      <c r="B458" s="10"/>
      <c r="C458" s="24"/>
      <c r="D458" s="42"/>
      <c r="E458" s="46"/>
      <c r="F458" s="44"/>
      <c r="G458" s="42"/>
      <c r="H458" s="44"/>
      <c r="I458" s="44"/>
      <c r="J458" s="49"/>
      <c r="K458" s="42"/>
      <c r="L458" s="42"/>
      <c r="M458" s="18"/>
      <c r="N458" s="18"/>
      <c r="O458" s="18"/>
      <c r="P458" s="18"/>
    </row>
    <row r="459" ht="15.75" customHeight="1">
      <c r="A459" s="10"/>
      <c r="B459" s="10"/>
      <c r="C459" s="24"/>
      <c r="D459" s="42"/>
      <c r="E459" s="46"/>
      <c r="F459" s="44"/>
      <c r="G459" s="42"/>
      <c r="H459" s="44"/>
      <c r="I459" s="44"/>
      <c r="J459" s="49"/>
      <c r="K459" s="42"/>
      <c r="L459" s="42"/>
      <c r="M459" s="18"/>
      <c r="N459" s="18"/>
      <c r="O459" s="18"/>
      <c r="P459" s="18"/>
    </row>
    <row r="460" ht="15.75" customHeight="1">
      <c r="A460" s="10"/>
      <c r="B460" s="10"/>
      <c r="C460" s="24"/>
      <c r="D460" s="42"/>
      <c r="E460" s="46"/>
      <c r="F460" s="44"/>
      <c r="G460" s="42"/>
      <c r="H460" s="44"/>
      <c r="I460" s="44"/>
      <c r="J460" s="49"/>
      <c r="K460" s="42"/>
      <c r="L460" s="42"/>
      <c r="M460" s="18"/>
      <c r="N460" s="18"/>
      <c r="O460" s="18"/>
      <c r="P460" s="18"/>
    </row>
    <row r="461" ht="15.75" customHeight="1">
      <c r="A461" s="10"/>
      <c r="B461" s="10"/>
      <c r="C461" s="24"/>
      <c r="D461" s="42"/>
      <c r="E461" s="46"/>
      <c r="F461" s="44"/>
      <c r="G461" s="42"/>
      <c r="H461" s="44"/>
      <c r="I461" s="44"/>
      <c r="J461" s="49"/>
      <c r="K461" s="42"/>
      <c r="L461" s="42"/>
      <c r="M461" s="18"/>
      <c r="N461" s="18"/>
      <c r="O461" s="18"/>
      <c r="P461" s="18"/>
    </row>
    <row r="462" ht="15.75" customHeight="1">
      <c r="A462" s="10"/>
      <c r="B462" s="10"/>
      <c r="C462" s="24"/>
      <c r="D462" s="42"/>
      <c r="E462" s="46"/>
      <c r="F462" s="44"/>
      <c r="G462" s="42"/>
      <c r="H462" s="44"/>
      <c r="I462" s="44"/>
      <c r="J462" s="49"/>
      <c r="K462" s="42"/>
      <c r="L462" s="42"/>
      <c r="M462" s="18"/>
      <c r="N462" s="18"/>
      <c r="O462" s="18"/>
      <c r="P462" s="18"/>
    </row>
    <row r="463" ht="15.75" customHeight="1">
      <c r="A463" s="10"/>
      <c r="B463" s="10"/>
      <c r="C463" s="24"/>
      <c r="D463" s="42"/>
      <c r="E463" s="46"/>
      <c r="F463" s="44"/>
      <c r="G463" s="42"/>
      <c r="H463" s="44"/>
      <c r="I463" s="44"/>
      <c r="J463" s="49"/>
      <c r="K463" s="42"/>
      <c r="L463" s="42"/>
      <c r="M463" s="18"/>
      <c r="N463" s="18"/>
      <c r="O463" s="18"/>
      <c r="P463" s="18"/>
    </row>
    <row r="464" ht="15.75" customHeight="1">
      <c r="A464" s="10"/>
      <c r="B464" s="10"/>
      <c r="C464" s="24"/>
      <c r="D464" s="42"/>
      <c r="E464" s="46"/>
      <c r="F464" s="44"/>
      <c r="G464" s="42"/>
      <c r="H464" s="44"/>
      <c r="I464" s="44"/>
      <c r="J464" s="49"/>
      <c r="K464" s="42"/>
      <c r="L464" s="42"/>
      <c r="M464" s="18"/>
      <c r="N464" s="18"/>
      <c r="O464" s="18"/>
      <c r="P464" s="18"/>
    </row>
    <row r="465" ht="15.75" customHeight="1">
      <c r="A465" s="10"/>
      <c r="B465" s="10"/>
      <c r="C465" s="24"/>
      <c r="D465" s="42"/>
      <c r="E465" s="42"/>
      <c r="F465" s="44"/>
      <c r="G465" s="42"/>
      <c r="H465" s="44"/>
      <c r="I465" s="44"/>
      <c r="J465" s="49"/>
      <c r="K465" s="42"/>
      <c r="L465" s="42"/>
      <c r="M465" s="18"/>
      <c r="N465" s="18"/>
      <c r="O465" s="18"/>
      <c r="P465" s="18"/>
    </row>
    <row r="466" ht="15.75" customHeight="1">
      <c r="A466" s="10"/>
      <c r="B466" s="10"/>
      <c r="C466" s="24"/>
      <c r="D466" s="42"/>
      <c r="E466" s="42"/>
      <c r="F466" s="44"/>
      <c r="G466" s="42"/>
      <c r="H466" s="44"/>
      <c r="I466" s="44"/>
      <c r="J466" s="49"/>
      <c r="K466" s="42"/>
      <c r="L466" s="42"/>
      <c r="M466" s="18"/>
      <c r="N466" s="18"/>
      <c r="O466" s="18"/>
      <c r="P466" s="18"/>
    </row>
    <row r="467" ht="15.75" customHeight="1">
      <c r="A467" s="10"/>
      <c r="B467" s="10"/>
      <c r="C467" s="24"/>
      <c r="D467" s="42"/>
      <c r="E467" s="42"/>
      <c r="F467" s="44"/>
      <c r="G467" s="42"/>
      <c r="H467" s="44"/>
      <c r="I467" s="44"/>
      <c r="J467" s="49"/>
      <c r="K467" s="42"/>
      <c r="L467" s="42"/>
      <c r="M467" s="18"/>
      <c r="N467" s="18"/>
      <c r="O467" s="18"/>
      <c r="P467" s="18"/>
    </row>
    <row r="468" ht="15.75" customHeight="1">
      <c r="A468" s="10"/>
      <c r="B468" s="10"/>
      <c r="C468" s="24"/>
      <c r="D468" s="42"/>
      <c r="E468" s="42"/>
      <c r="F468" s="44"/>
      <c r="G468" s="42"/>
      <c r="H468" s="44"/>
      <c r="I468" s="44"/>
      <c r="J468" s="49"/>
      <c r="K468" s="42"/>
      <c r="L468" s="42"/>
      <c r="M468" s="18"/>
      <c r="N468" s="18"/>
      <c r="O468" s="18"/>
      <c r="P468" s="18"/>
    </row>
    <row r="469" ht="15.75" customHeight="1">
      <c r="A469" s="10"/>
      <c r="B469" s="10"/>
      <c r="C469" s="24"/>
      <c r="D469" s="42"/>
      <c r="E469" s="42"/>
      <c r="F469" s="44"/>
      <c r="G469" s="42"/>
      <c r="H469" s="44"/>
      <c r="I469" s="44"/>
      <c r="J469" s="49"/>
      <c r="K469" s="42"/>
      <c r="L469" s="42"/>
      <c r="M469" s="18"/>
      <c r="N469" s="18"/>
      <c r="O469" s="18"/>
      <c r="P469" s="18"/>
    </row>
    <row r="470" ht="15.75" customHeight="1">
      <c r="A470" s="10"/>
      <c r="B470" s="10"/>
      <c r="C470" s="24"/>
      <c r="D470" s="42"/>
      <c r="E470" s="42"/>
      <c r="F470" s="44"/>
      <c r="G470" s="42"/>
      <c r="H470" s="44"/>
      <c r="I470" s="44"/>
      <c r="J470" s="49"/>
      <c r="K470" s="42"/>
      <c r="L470" s="42"/>
      <c r="M470" s="18"/>
      <c r="N470" s="18"/>
      <c r="O470" s="18"/>
      <c r="P470" s="18"/>
    </row>
    <row r="471" ht="15.75" customHeight="1">
      <c r="A471" s="10"/>
      <c r="B471" s="10"/>
      <c r="C471" s="24"/>
      <c r="D471" s="42"/>
      <c r="E471" s="42"/>
      <c r="F471" s="44"/>
      <c r="G471" s="42"/>
      <c r="H471" s="44"/>
      <c r="I471" s="44"/>
      <c r="J471" s="49"/>
      <c r="K471" s="42"/>
      <c r="L471" s="42"/>
      <c r="M471" s="18"/>
      <c r="N471" s="18"/>
      <c r="O471" s="18"/>
      <c r="P471" s="18"/>
    </row>
    <row r="472" ht="15.75" customHeight="1">
      <c r="A472" s="10"/>
      <c r="B472" s="10"/>
      <c r="C472" s="24"/>
      <c r="D472" s="42"/>
      <c r="E472" s="42"/>
      <c r="F472" s="44"/>
      <c r="G472" s="42"/>
      <c r="H472" s="44"/>
      <c r="I472" s="44"/>
      <c r="J472" s="49"/>
      <c r="K472" s="42"/>
      <c r="L472" s="42"/>
      <c r="M472" s="18"/>
      <c r="N472" s="18"/>
      <c r="O472" s="18"/>
      <c r="P472" s="18"/>
    </row>
    <row r="473" ht="15.75" customHeight="1">
      <c r="A473" s="10"/>
      <c r="B473" s="10"/>
      <c r="C473" s="24"/>
      <c r="D473" s="42"/>
      <c r="E473" s="42"/>
      <c r="F473" s="44"/>
      <c r="G473" s="42"/>
      <c r="H473" s="44"/>
      <c r="I473" s="44"/>
      <c r="J473" s="49"/>
      <c r="K473" s="42"/>
      <c r="L473" s="42"/>
      <c r="M473" s="18"/>
      <c r="N473" s="18"/>
      <c r="O473" s="18"/>
      <c r="P473" s="18"/>
    </row>
    <row r="474" ht="15.75" customHeight="1">
      <c r="A474" s="10"/>
      <c r="B474" s="10"/>
      <c r="C474" s="24"/>
      <c r="D474" s="42"/>
      <c r="E474" s="42"/>
      <c r="F474" s="44"/>
      <c r="G474" s="42"/>
      <c r="H474" s="44"/>
      <c r="I474" s="44"/>
      <c r="J474" s="49"/>
      <c r="K474" s="42"/>
      <c r="L474" s="42"/>
      <c r="M474" s="18"/>
      <c r="N474" s="18"/>
      <c r="O474" s="18"/>
      <c r="P474" s="18"/>
    </row>
    <row r="475" ht="15.75" customHeight="1">
      <c r="A475" s="10"/>
      <c r="B475" s="10"/>
      <c r="C475" s="24"/>
      <c r="D475" s="42"/>
      <c r="E475" s="42"/>
      <c r="F475" s="44"/>
      <c r="G475" s="42"/>
      <c r="H475" s="44"/>
      <c r="I475" s="44"/>
      <c r="J475" s="49"/>
      <c r="K475" s="42"/>
      <c r="L475" s="42"/>
      <c r="M475" s="18"/>
      <c r="N475" s="18"/>
      <c r="O475" s="18"/>
      <c r="P475" s="18"/>
    </row>
    <row r="476" ht="15.75" customHeight="1">
      <c r="A476" s="10"/>
      <c r="B476" s="10"/>
      <c r="C476" s="24"/>
      <c r="D476" s="42"/>
      <c r="E476" s="42"/>
      <c r="F476" s="44"/>
      <c r="G476" s="42"/>
      <c r="H476" s="44"/>
      <c r="I476" s="44"/>
      <c r="J476" s="49"/>
      <c r="K476" s="42"/>
      <c r="L476" s="42"/>
      <c r="M476" s="18"/>
      <c r="N476" s="18"/>
      <c r="O476" s="18"/>
      <c r="P476" s="18"/>
    </row>
    <row r="477" ht="15.75" customHeight="1">
      <c r="A477" s="10"/>
      <c r="B477" s="10"/>
      <c r="C477" s="24"/>
      <c r="D477" s="42"/>
      <c r="E477" s="42"/>
      <c r="F477" s="44"/>
      <c r="G477" s="42"/>
      <c r="H477" s="44"/>
      <c r="I477" s="44"/>
      <c r="J477" s="49"/>
      <c r="K477" s="42"/>
      <c r="L477" s="42"/>
      <c r="M477" s="18"/>
      <c r="N477" s="18"/>
      <c r="O477" s="18"/>
      <c r="P477" s="18"/>
    </row>
    <row r="478" ht="15.75" customHeight="1">
      <c r="A478" s="10"/>
      <c r="B478" s="10"/>
      <c r="C478" s="24"/>
      <c r="D478" s="42"/>
      <c r="E478" s="42"/>
      <c r="F478" s="44"/>
      <c r="G478" s="42"/>
      <c r="H478" s="44"/>
      <c r="I478" s="44"/>
      <c r="J478" s="49"/>
      <c r="K478" s="42"/>
      <c r="L478" s="42"/>
      <c r="M478" s="18"/>
      <c r="N478" s="18"/>
      <c r="O478" s="18"/>
      <c r="P478" s="18"/>
    </row>
    <row r="479" ht="15.75" customHeight="1">
      <c r="A479" s="10"/>
      <c r="B479" s="10"/>
      <c r="C479" s="24"/>
      <c r="D479" s="42"/>
      <c r="E479" s="42"/>
      <c r="F479" s="44"/>
      <c r="G479" s="42"/>
      <c r="H479" s="44"/>
      <c r="I479" s="44"/>
      <c r="J479" s="49"/>
      <c r="K479" s="42"/>
      <c r="L479" s="42"/>
      <c r="M479" s="18"/>
      <c r="N479" s="18"/>
      <c r="O479" s="18"/>
      <c r="P479" s="18"/>
    </row>
    <row r="480" ht="15.75" customHeight="1">
      <c r="A480" s="10"/>
      <c r="B480" s="10"/>
      <c r="C480" s="24"/>
      <c r="D480" s="42"/>
      <c r="E480" s="42"/>
      <c r="F480" s="44"/>
      <c r="G480" s="42"/>
      <c r="H480" s="44"/>
      <c r="I480" s="44"/>
      <c r="J480" s="49"/>
      <c r="K480" s="42"/>
      <c r="L480" s="42"/>
      <c r="M480" s="18"/>
      <c r="N480" s="18"/>
      <c r="O480" s="18"/>
      <c r="P480" s="18"/>
    </row>
    <row r="481" ht="15.75" customHeight="1">
      <c r="A481" s="10"/>
      <c r="B481" s="10"/>
      <c r="C481" s="24"/>
      <c r="D481" s="42"/>
      <c r="E481" s="42"/>
      <c r="F481" s="44"/>
      <c r="G481" s="42"/>
      <c r="H481" s="44"/>
      <c r="I481" s="44"/>
      <c r="J481" s="49"/>
      <c r="K481" s="42"/>
      <c r="L481" s="42"/>
      <c r="M481" s="18"/>
      <c r="N481" s="18"/>
      <c r="O481" s="18"/>
      <c r="P481" s="18"/>
    </row>
    <row r="482" ht="15.75" customHeight="1">
      <c r="A482" s="10"/>
      <c r="B482" s="10"/>
      <c r="C482" s="24"/>
      <c r="D482" s="42"/>
      <c r="E482" s="42"/>
      <c r="F482" s="44"/>
      <c r="G482" s="42"/>
      <c r="H482" s="44"/>
      <c r="I482" s="44"/>
      <c r="J482" s="49"/>
      <c r="K482" s="42"/>
      <c r="L482" s="42"/>
      <c r="M482" s="18"/>
      <c r="N482" s="18"/>
      <c r="O482" s="18"/>
      <c r="P482" s="18"/>
    </row>
    <row r="483" ht="15.75" customHeight="1">
      <c r="A483" s="10"/>
      <c r="B483" s="10"/>
      <c r="C483" s="24"/>
      <c r="D483" s="42"/>
      <c r="E483" s="42"/>
      <c r="F483" s="44"/>
      <c r="G483" s="42"/>
      <c r="H483" s="44"/>
      <c r="I483" s="44"/>
      <c r="J483" s="49"/>
      <c r="K483" s="42"/>
      <c r="L483" s="42"/>
      <c r="M483" s="18"/>
      <c r="N483" s="18"/>
      <c r="O483" s="18"/>
      <c r="P483" s="18"/>
    </row>
    <row r="484" ht="15.75" customHeight="1">
      <c r="A484" s="10"/>
      <c r="B484" s="10"/>
      <c r="C484" s="24"/>
      <c r="D484" s="42"/>
      <c r="E484" s="42"/>
      <c r="F484" s="44"/>
      <c r="G484" s="42"/>
      <c r="H484" s="44"/>
      <c r="I484" s="44"/>
      <c r="J484" s="49"/>
      <c r="K484" s="42"/>
      <c r="L484" s="42"/>
      <c r="M484" s="18"/>
      <c r="N484" s="18"/>
      <c r="O484" s="18"/>
      <c r="P484" s="18"/>
    </row>
    <row r="485" ht="15.75" customHeight="1">
      <c r="A485" s="10"/>
      <c r="B485" s="10"/>
      <c r="C485" s="24"/>
      <c r="D485" s="42"/>
      <c r="E485" s="42"/>
      <c r="F485" s="44"/>
      <c r="G485" s="42"/>
      <c r="H485" s="44"/>
      <c r="I485" s="44"/>
      <c r="J485" s="49"/>
      <c r="K485" s="42"/>
      <c r="L485" s="42"/>
      <c r="M485" s="18"/>
      <c r="N485" s="18"/>
      <c r="O485" s="18"/>
      <c r="P485" s="18"/>
    </row>
    <row r="486" ht="15.75" customHeight="1">
      <c r="A486" s="10"/>
      <c r="B486" s="10"/>
      <c r="C486" s="24"/>
      <c r="D486" s="42"/>
      <c r="E486" s="42"/>
      <c r="F486" s="44"/>
      <c r="G486" s="42"/>
      <c r="H486" s="44"/>
      <c r="I486" s="44"/>
      <c r="J486" s="49"/>
      <c r="K486" s="42"/>
      <c r="L486" s="42"/>
      <c r="M486" s="18"/>
      <c r="N486" s="18"/>
      <c r="O486" s="18"/>
      <c r="P486" s="18"/>
    </row>
    <row r="487" ht="15.75" customHeight="1">
      <c r="A487" s="10"/>
      <c r="B487" s="10"/>
      <c r="C487" s="24"/>
      <c r="D487" s="42"/>
      <c r="E487" s="42"/>
      <c r="F487" s="44"/>
      <c r="G487" s="42"/>
      <c r="H487" s="44"/>
      <c r="I487" s="44"/>
      <c r="J487" s="49"/>
      <c r="K487" s="42"/>
      <c r="L487" s="42"/>
      <c r="M487" s="18"/>
      <c r="N487" s="18"/>
      <c r="O487" s="18"/>
      <c r="P487" s="18"/>
    </row>
    <row r="488" ht="15.75" customHeight="1">
      <c r="A488" s="10"/>
      <c r="B488" s="10"/>
      <c r="C488" s="24"/>
      <c r="D488" s="42"/>
      <c r="E488" s="42"/>
      <c r="F488" s="44"/>
      <c r="G488" s="42"/>
      <c r="H488" s="44"/>
      <c r="I488" s="44"/>
      <c r="J488" s="49"/>
      <c r="K488" s="42"/>
      <c r="L488" s="42"/>
      <c r="M488" s="18"/>
      <c r="N488" s="18"/>
      <c r="O488" s="18"/>
      <c r="P488" s="18"/>
    </row>
    <row r="489" ht="15.75" customHeight="1">
      <c r="A489" s="10"/>
      <c r="B489" s="10"/>
      <c r="C489" s="24"/>
      <c r="D489" s="42"/>
      <c r="E489" s="42"/>
      <c r="F489" s="44"/>
      <c r="G489" s="42"/>
      <c r="H489" s="44"/>
      <c r="I489" s="44"/>
      <c r="J489" s="49"/>
      <c r="K489" s="42"/>
      <c r="L489" s="42"/>
      <c r="M489" s="18"/>
      <c r="N489" s="18"/>
      <c r="O489" s="18"/>
      <c r="P489" s="18"/>
    </row>
    <row r="490" ht="15.75" customHeight="1">
      <c r="A490" s="10"/>
      <c r="B490" s="10"/>
      <c r="C490" s="24"/>
      <c r="D490" s="42"/>
      <c r="E490" s="42"/>
      <c r="F490" s="44"/>
      <c r="G490" s="42"/>
      <c r="H490" s="44"/>
      <c r="I490" s="44"/>
      <c r="J490" s="49"/>
      <c r="K490" s="42"/>
      <c r="L490" s="42"/>
      <c r="M490" s="18"/>
      <c r="N490" s="18"/>
      <c r="O490" s="18"/>
      <c r="P490" s="18"/>
    </row>
    <row r="491" ht="15.75" customHeight="1">
      <c r="A491" s="10"/>
      <c r="B491" s="10"/>
      <c r="C491" s="24"/>
      <c r="D491" s="42"/>
      <c r="E491" s="42"/>
      <c r="F491" s="44"/>
      <c r="G491" s="42"/>
      <c r="H491" s="44"/>
      <c r="I491" s="44"/>
      <c r="J491" s="49"/>
      <c r="K491" s="42"/>
      <c r="L491" s="42"/>
      <c r="M491" s="18"/>
      <c r="N491" s="18"/>
      <c r="O491" s="18"/>
      <c r="P491" s="18"/>
    </row>
    <row r="492" ht="15.75" customHeight="1">
      <c r="A492" s="10"/>
      <c r="B492" s="10"/>
      <c r="C492" s="24"/>
      <c r="D492" s="42"/>
      <c r="E492" s="42"/>
      <c r="F492" s="44"/>
      <c r="G492" s="42"/>
      <c r="H492" s="44"/>
      <c r="I492" s="44"/>
      <c r="J492" s="49"/>
      <c r="K492" s="42"/>
      <c r="L492" s="42"/>
      <c r="M492" s="18"/>
      <c r="N492" s="18"/>
      <c r="O492" s="18"/>
      <c r="P492" s="18"/>
    </row>
    <row r="493" ht="15.75" customHeight="1">
      <c r="A493" s="10"/>
      <c r="B493" s="10"/>
      <c r="C493" s="24"/>
      <c r="D493" s="42"/>
      <c r="E493" s="42"/>
      <c r="F493" s="44"/>
      <c r="G493" s="42"/>
      <c r="H493" s="44"/>
      <c r="I493" s="44"/>
      <c r="J493" s="49"/>
      <c r="K493" s="42"/>
      <c r="L493" s="42"/>
      <c r="M493" s="18"/>
      <c r="N493" s="18"/>
      <c r="O493" s="18"/>
      <c r="P493" s="18"/>
    </row>
    <row r="494" ht="15.75" customHeight="1">
      <c r="A494" s="10"/>
      <c r="B494" s="10"/>
      <c r="C494" s="24"/>
      <c r="D494" s="42"/>
      <c r="E494" s="42"/>
      <c r="F494" s="44"/>
      <c r="G494" s="42"/>
      <c r="H494" s="44"/>
      <c r="I494" s="44"/>
      <c r="J494" s="49"/>
      <c r="K494" s="42"/>
      <c r="L494" s="42"/>
      <c r="M494" s="18"/>
      <c r="N494" s="18"/>
      <c r="O494" s="18"/>
      <c r="P494" s="18"/>
    </row>
    <row r="495" ht="15.75" customHeight="1">
      <c r="A495" s="10"/>
      <c r="B495" s="10"/>
      <c r="C495" s="24"/>
      <c r="D495" s="42"/>
      <c r="E495" s="42"/>
      <c r="F495" s="44"/>
      <c r="G495" s="42"/>
      <c r="H495" s="44"/>
      <c r="I495" s="44"/>
      <c r="J495" s="49"/>
      <c r="K495" s="42"/>
      <c r="L495" s="42"/>
      <c r="M495" s="18"/>
      <c r="N495" s="18"/>
      <c r="O495" s="18"/>
      <c r="P495" s="18"/>
    </row>
    <row r="496" ht="15.75" customHeight="1">
      <c r="A496" s="10"/>
      <c r="B496" s="10"/>
      <c r="C496" s="24"/>
      <c r="D496" s="42"/>
      <c r="E496" s="42"/>
      <c r="F496" s="44"/>
      <c r="G496" s="42"/>
      <c r="H496" s="44"/>
      <c r="I496" s="44"/>
      <c r="J496" s="49"/>
      <c r="K496" s="42"/>
      <c r="L496" s="42"/>
      <c r="M496" s="18"/>
      <c r="N496" s="18"/>
      <c r="O496" s="18"/>
      <c r="P496" s="18"/>
    </row>
    <row r="497" ht="15.75" customHeight="1">
      <c r="A497" s="10"/>
      <c r="B497" s="10"/>
      <c r="C497" s="24"/>
      <c r="D497" s="42"/>
      <c r="E497" s="42"/>
      <c r="F497" s="44"/>
      <c r="G497" s="42"/>
      <c r="H497" s="44"/>
      <c r="I497" s="44"/>
      <c r="J497" s="49"/>
      <c r="K497" s="42"/>
      <c r="L497" s="42"/>
      <c r="M497" s="18"/>
      <c r="N497" s="18"/>
      <c r="O497" s="18"/>
      <c r="P497" s="18"/>
    </row>
    <row r="498" ht="15.75" customHeight="1">
      <c r="A498" s="10"/>
      <c r="B498" s="10"/>
      <c r="C498" s="24"/>
      <c r="D498" s="42"/>
      <c r="E498" s="42"/>
      <c r="F498" s="44"/>
      <c r="G498" s="42"/>
      <c r="H498" s="44"/>
      <c r="I498" s="44"/>
      <c r="J498" s="49"/>
      <c r="K498" s="42"/>
      <c r="L498" s="42"/>
      <c r="M498" s="18"/>
      <c r="N498" s="18"/>
      <c r="O498" s="18"/>
      <c r="P498" s="18"/>
    </row>
    <row r="499" ht="15.75" customHeight="1">
      <c r="A499" s="10"/>
      <c r="B499" s="10"/>
      <c r="C499" s="57"/>
      <c r="D499" s="42"/>
      <c r="E499" s="42"/>
      <c r="F499" s="44"/>
      <c r="G499" s="42"/>
      <c r="H499" s="44"/>
      <c r="I499" s="44"/>
      <c r="J499" s="49"/>
      <c r="K499" s="42"/>
      <c r="L499" s="42"/>
      <c r="M499" s="18"/>
      <c r="N499" s="18"/>
      <c r="O499" s="18"/>
      <c r="P499" s="18"/>
    </row>
    <row r="500" ht="15.75" customHeight="1">
      <c r="A500" s="10"/>
      <c r="B500" s="10"/>
      <c r="C500" s="57"/>
      <c r="D500" s="42"/>
      <c r="E500" s="42"/>
      <c r="F500" s="44"/>
      <c r="G500" s="42"/>
      <c r="H500" s="44"/>
      <c r="I500" s="44"/>
      <c r="J500" s="49"/>
      <c r="K500" s="42"/>
      <c r="L500" s="42"/>
      <c r="M500" s="18"/>
      <c r="N500" s="18"/>
      <c r="O500" s="18"/>
      <c r="P500" s="18"/>
    </row>
    <row r="501" ht="15.75" customHeight="1">
      <c r="A501" s="10"/>
      <c r="B501" s="10"/>
      <c r="C501" s="57"/>
      <c r="D501" s="42"/>
      <c r="E501" s="42"/>
      <c r="F501" s="44"/>
      <c r="G501" s="42"/>
      <c r="H501" s="44"/>
      <c r="I501" s="44"/>
      <c r="J501" s="49"/>
      <c r="K501" s="42"/>
      <c r="L501" s="42"/>
      <c r="M501" s="18"/>
      <c r="N501" s="18"/>
      <c r="O501" s="18"/>
      <c r="P501" s="18"/>
    </row>
    <row r="502" ht="15.75" customHeight="1">
      <c r="A502" s="10"/>
      <c r="B502" s="10"/>
      <c r="C502" s="57"/>
      <c r="D502" s="42"/>
      <c r="E502" s="42"/>
      <c r="F502" s="44"/>
      <c r="G502" s="42"/>
      <c r="H502" s="44"/>
      <c r="I502" s="44"/>
      <c r="J502" s="49"/>
      <c r="K502" s="42"/>
      <c r="L502" s="42"/>
      <c r="M502" s="18"/>
      <c r="N502" s="18"/>
      <c r="O502" s="18"/>
      <c r="P502" s="18"/>
    </row>
    <row r="503" ht="15.75" customHeight="1">
      <c r="A503" s="10"/>
      <c r="B503" s="10"/>
      <c r="C503" s="57"/>
      <c r="D503" s="42"/>
      <c r="E503" s="42"/>
      <c r="F503" s="44"/>
      <c r="G503" s="42"/>
      <c r="H503" s="44"/>
      <c r="I503" s="44"/>
      <c r="J503" s="49"/>
      <c r="K503" s="42"/>
      <c r="L503" s="42"/>
      <c r="M503" s="18"/>
      <c r="N503" s="18"/>
      <c r="O503" s="18"/>
      <c r="P503" s="18"/>
    </row>
    <row r="504" ht="15.75" customHeight="1">
      <c r="A504" s="10"/>
      <c r="B504" s="10"/>
      <c r="C504" s="57"/>
      <c r="D504" s="42"/>
      <c r="E504" s="42"/>
      <c r="F504" s="44"/>
      <c r="G504" s="42"/>
      <c r="H504" s="44"/>
      <c r="I504" s="44"/>
      <c r="J504" s="49"/>
      <c r="K504" s="42"/>
      <c r="L504" s="42"/>
      <c r="M504" s="18"/>
      <c r="N504" s="18"/>
      <c r="O504" s="18"/>
      <c r="P504" s="18"/>
    </row>
    <row r="505" ht="15.75" customHeight="1">
      <c r="A505" s="10"/>
      <c r="B505" s="10"/>
      <c r="C505" s="57"/>
      <c r="D505" s="42"/>
      <c r="E505" s="42"/>
      <c r="F505" s="44"/>
      <c r="G505" s="42"/>
      <c r="H505" s="44"/>
      <c r="I505" s="44"/>
      <c r="J505" s="49"/>
      <c r="K505" s="42"/>
      <c r="L505" s="42"/>
      <c r="M505" s="18"/>
      <c r="N505" s="18"/>
      <c r="O505" s="18"/>
      <c r="P505" s="18"/>
    </row>
    <row r="506" ht="15.75" customHeight="1">
      <c r="A506" s="10"/>
      <c r="B506" s="10"/>
      <c r="C506" s="57"/>
      <c r="D506" s="42"/>
      <c r="E506" s="42"/>
      <c r="F506" s="44"/>
      <c r="G506" s="42"/>
      <c r="H506" s="44"/>
      <c r="I506" s="44"/>
      <c r="J506" s="49"/>
      <c r="K506" s="42"/>
      <c r="L506" s="42"/>
      <c r="M506" s="18"/>
      <c r="N506" s="18"/>
      <c r="O506" s="18"/>
      <c r="P506" s="18"/>
    </row>
    <row r="507" ht="15.75" customHeight="1">
      <c r="A507" s="10"/>
      <c r="B507" s="10"/>
      <c r="C507" s="57"/>
      <c r="D507" s="42"/>
      <c r="E507" s="42"/>
      <c r="F507" s="44"/>
      <c r="G507" s="42"/>
      <c r="H507" s="44"/>
      <c r="I507" s="44"/>
      <c r="J507" s="49"/>
      <c r="K507" s="42"/>
      <c r="L507" s="42"/>
      <c r="M507" s="18"/>
      <c r="N507" s="18"/>
      <c r="O507" s="18"/>
      <c r="P507" s="18"/>
    </row>
    <row r="508" ht="15.75" customHeight="1">
      <c r="A508" s="10"/>
      <c r="B508" s="10"/>
      <c r="C508" s="57"/>
      <c r="D508" s="42"/>
      <c r="E508" s="42"/>
      <c r="F508" s="44"/>
      <c r="G508" s="42"/>
      <c r="H508" s="44"/>
      <c r="I508" s="44"/>
      <c r="J508" s="49"/>
      <c r="K508" s="42"/>
      <c r="L508" s="42"/>
      <c r="M508" s="18"/>
      <c r="N508" s="18"/>
      <c r="O508" s="18"/>
      <c r="P508" s="18"/>
    </row>
    <row r="509" ht="15.75" customHeight="1">
      <c r="A509" s="10"/>
      <c r="B509" s="10"/>
      <c r="C509" s="57"/>
      <c r="D509" s="58"/>
      <c r="E509" s="58"/>
      <c r="F509" s="59"/>
      <c r="G509" s="58"/>
      <c r="H509" s="59"/>
      <c r="I509" s="59"/>
      <c r="J509" s="60"/>
      <c r="K509" s="58"/>
      <c r="L509" s="58"/>
      <c r="M509" s="18"/>
      <c r="N509" s="18"/>
      <c r="O509" s="18"/>
      <c r="P509" s="18"/>
    </row>
    <row r="510" ht="15.75" customHeight="1">
      <c r="A510" s="10"/>
      <c r="B510" s="10"/>
      <c r="C510" s="57"/>
      <c r="D510" s="58"/>
      <c r="E510" s="58"/>
      <c r="F510" s="59"/>
      <c r="G510" s="58"/>
      <c r="H510" s="59"/>
      <c r="I510" s="59"/>
      <c r="J510" s="60"/>
      <c r="K510" s="58"/>
      <c r="L510" s="58"/>
      <c r="M510" s="18"/>
      <c r="N510" s="18"/>
      <c r="O510" s="18"/>
      <c r="P510" s="18"/>
    </row>
    <row r="511" ht="15.75" customHeight="1">
      <c r="A511" s="10"/>
      <c r="B511" s="10"/>
      <c r="C511" s="57"/>
      <c r="D511" s="58"/>
      <c r="E511" s="58"/>
      <c r="F511" s="59"/>
      <c r="G511" s="58"/>
      <c r="H511" s="59"/>
      <c r="I511" s="59"/>
      <c r="J511" s="60"/>
      <c r="K511" s="58"/>
      <c r="L511" s="58"/>
      <c r="M511" s="18"/>
      <c r="N511" s="18"/>
      <c r="O511" s="18"/>
      <c r="P511" s="18"/>
    </row>
    <row r="512" ht="15.75" customHeight="1">
      <c r="A512" s="10"/>
      <c r="B512" s="10"/>
      <c r="C512" s="57"/>
      <c r="D512" s="58"/>
      <c r="E512" s="58"/>
      <c r="F512" s="59"/>
      <c r="G512" s="58"/>
      <c r="H512" s="59"/>
      <c r="I512" s="59"/>
      <c r="J512" s="60"/>
      <c r="K512" s="58"/>
      <c r="L512" s="58"/>
      <c r="M512" s="18"/>
      <c r="N512" s="18"/>
      <c r="O512" s="18"/>
      <c r="P512" s="18"/>
    </row>
    <row r="513" ht="15.75" customHeight="1">
      <c r="A513" s="10"/>
      <c r="B513" s="10"/>
      <c r="C513" s="57"/>
      <c r="D513" s="58"/>
      <c r="E513" s="58"/>
      <c r="F513" s="59"/>
      <c r="G513" s="58"/>
      <c r="H513" s="59"/>
      <c r="I513" s="59"/>
      <c r="J513" s="60"/>
      <c r="K513" s="58"/>
      <c r="L513" s="58"/>
      <c r="M513" s="18"/>
      <c r="N513" s="18"/>
      <c r="O513" s="18"/>
      <c r="P513" s="18"/>
    </row>
    <row r="514" ht="15.75" customHeight="1">
      <c r="A514" s="10"/>
      <c r="B514" s="10"/>
      <c r="C514" s="57"/>
      <c r="D514" s="58"/>
      <c r="E514" s="58"/>
      <c r="F514" s="59"/>
      <c r="G514" s="58"/>
      <c r="H514" s="59"/>
      <c r="I514" s="59"/>
      <c r="J514" s="60"/>
      <c r="K514" s="58"/>
      <c r="L514" s="58"/>
      <c r="M514" s="18"/>
      <c r="N514" s="18"/>
      <c r="O514" s="18"/>
      <c r="P514" s="18"/>
    </row>
    <row r="515" ht="15.75" customHeight="1">
      <c r="A515" s="10"/>
      <c r="B515" s="10"/>
      <c r="C515" s="57"/>
      <c r="D515" s="58"/>
      <c r="E515" s="58"/>
      <c r="F515" s="59"/>
      <c r="G515" s="58"/>
      <c r="H515" s="59"/>
      <c r="I515" s="59"/>
      <c r="J515" s="60"/>
      <c r="K515" s="58"/>
      <c r="L515" s="58"/>
      <c r="M515" s="18"/>
      <c r="N515" s="18"/>
      <c r="O515" s="18"/>
      <c r="P515" s="18"/>
    </row>
    <row r="516" ht="15.75" customHeight="1">
      <c r="A516" s="10"/>
      <c r="B516" s="10"/>
      <c r="C516" s="57"/>
      <c r="D516" s="58"/>
      <c r="E516" s="58"/>
      <c r="F516" s="59"/>
      <c r="G516" s="58"/>
      <c r="H516" s="59"/>
      <c r="I516" s="59"/>
      <c r="J516" s="60"/>
      <c r="K516" s="58"/>
      <c r="L516" s="58"/>
      <c r="M516" s="18"/>
      <c r="N516" s="18"/>
      <c r="O516" s="18"/>
      <c r="P516" s="18"/>
    </row>
    <row r="517" ht="15.75" customHeight="1">
      <c r="A517" s="10"/>
      <c r="B517" s="10"/>
      <c r="C517" s="57"/>
      <c r="D517" s="58"/>
      <c r="E517" s="58"/>
      <c r="F517" s="59"/>
      <c r="G517" s="58"/>
      <c r="H517" s="59"/>
      <c r="I517" s="59"/>
      <c r="J517" s="60"/>
      <c r="K517" s="58"/>
      <c r="L517" s="58"/>
      <c r="M517" s="18"/>
      <c r="N517" s="18"/>
      <c r="O517" s="18"/>
      <c r="P517" s="18"/>
    </row>
    <row r="518" ht="15.75" customHeight="1">
      <c r="A518" s="10"/>
      <c r="B518" s="10"/>
      <c r="C518" s="57"/>
      <c r="D518" s="58"/>
      <c r="E518" s="58"/>
      <c r="F518" s="59"/>
      <c r="G518" s="58"/>
      <c r="H518" s="59"/>
      <c r="I518" s="59"/>
      <c r="J518" s="60"/>
      <c r="K518" s="58"/>
      <c r="L518" s="58"/>
      <c r="M518" s="18"/>
      <c r="N518" s="18"/>
      <c r="O518" s="18"/>
      <c r="P518" s="18"/>
    </row>
    <row r="519" ht="15.75" customHeight="1">
      <c r="A519" s="10"/>
      <c r="B519" s="10"/>
      <c r="C519" s="57"/>
      <c r="D519" s="58"/>
      <c r="E519" s="58"/>
      <c r="F519" s="59"/>
      <c r="G519" s="58"/>
      <c r="H519" s="59"/>
      <c r="I519" s="59"/>
      <c r="J519" s="60"/>
      <c r="K519" s="58"/>
      <c r="L519" s="58"/>
      <c r="M519" s="18"/>
      <c r="N519" s="18"/>
      <c r="O519" s="18"/>
      <c r="P519" s="18"/>
    </row>
    <row r="520" ht="15.75" customHeight="1">
      <c r="A520" s="10"/>
      <c r="B520" s="10"/>
      <c r="C520" s="57"/>
      <c r="D520" s="58"/>
      <c r="E520" s="58"/>
      <c r="F520" s="59"/>
      <c r="G520" s="58"/>
      <c r="H520" s="59"/>
      <c r="I520" s="59"/>
      <c r="J520" s="60"/>
      <c r="K520" s="58"/>
      <c r="L520" s="58"/>
      <c r="M520" s="18"/>
      <c r="N520" s="18"/>
      <c r="O520" s="18"/>
      <c r="P520" s="18"/>
    </row>
    <row r="521" ht="15.75" customHeight="1">
      <c r="A521" s="10"/>
      <c r="B521" s="10"/>
      <c r="C521" s="57"/>
      <c r="D521" s="58"/>
      <c r="E521" s="58"/>
      <c r="F521" s="59"/>
      <c r="G521" s="58"/>
      <c r="H521" s="59"/>
      <c r="I521" s="59"/>
      <c r="J521" s="60"/>
      <c r="K521" s="58"/>
      <c r="L521" s="58"/>
      <c r="M521" s="18"/>
      <c r="N521" s="18"/>
      <c r="O521" s="18"/>
      <c r="P521" s="18"/>
    </row>
    <row r="522" ht="15.75" customHeight="1">
      <c r="A522" s="10"/>
      <c r="B522" s="10"/>
      <c r="C522" s="57"/>
      <c r="D522" s="58"/>
      <c r="E522" s="58"/>
      <c r="F522" s="59"/>
      <c r="G522" s="58"/>
      <c r="H522" s="59"/>
      <c r="I522" s="59"/>
      <c r="J522" s="60"/>
      <c r="K522" s="58"/>
      <c r="L522" s="58"/>
      <c r="M522" s="18"/>
      <c r="N522" s="18"/>
      <c r="O522" s="18"/>
      <c r="P522" s="18"/>
    </row>
    <row r="523" ht="15.75" customHeight="1">
      <c r="A523" s="10"/>
      <c r="B523" s="10"/>
      <c r="C523" s="57"/>
      <c r="D523" s="58"/>
      <c r="E523" s="58"/>
      <c r="F523" s="59"/>
      <c r="G523" s="58"/>
      <c r="H523" s="59"/>
      <c r="I523" s="59"/>
      <c r="J523" s="60"/>
      <c r="K523" s="58"/>
      <c r="L523" s="58"/>
      <c r="M523" s="18"/>
      <c r="N523" s="18"/>
      <c r="O523" s="18"/>
      <c r="P523" s="18"/>
    </row>
    <row r="524" ht="15.75" customHeight="1">
      <c r="A524" s="10"/>
      <c r="B524" s="10"/>
      <c r="C524" s="57"/>
      <c r="D524" s="58"/>
      <c r="E524" s="58"/>
      <c r="F524" s="59"/>
      <c r="G524" s="58"/>
      <c r="H524" s="59"/>
      <c r="I524" s="59"/>
      <c r="J524" s="60"/>
      <c r="K524" s="58"/>
      <c r="L524" s="58"/>
      <c r="M524" s="18"/>
      <c r="N524" s="18"/>
      <c r="O524" s="18"/>
      <c r="P524" s="18"/>
    </row>
    <row r="525" ht="15.75" customHeight="1">
      <c r="A525" s="10"/>
      <c r="B525" s="10"/>
      <c r="C525" s="57"/>
      <c r="D525" s="58"/>
      <c r="E525" s="58"/>
      <c r="F525" s="59"/>
      <c r="G525" s="58"/>
      <c r="H525" s="59"/>
      <c r="I525" s="59"/>
      <c r="J525" s="60"/>
      <c r="K525" s="58"/>
      <c r="L525" s="58"/>
      <c r="M525" s="18"/>
      <c r="N525" s="18"/>
      <c r="O525" s="18"/>
      <c r="P525" s="18"/>
    </row>
    <row r="526" ht="15.75" customHeight="1">
      <c r="A526" s="10"/>
      <c r="B526" s="10"/>
      <c r="C526" s="57"/>
      <c r="D526" s="58"/>
      <c r="E526" s="58"/>
      <c r="F526" s="59"/>
      <c r="G526" s="58"/>
      <c r="H526" s="59"/>
      <c r="I526" s="59"/>
      <c r="J526" s="60"/>
      <c r="K526" s="58"/>
      <c r="L526" s="58"/>
      <c r="M526" s="18"/>
      <c r="N526" s="18"/>
      <c r="O526" s="18"/>
      <c r="P526" s="18"/>
    </row>
    <row r="527" ht="15.75" customHeight="1">
      <c r="A527" s="10"/>
      <c r="B527" s="10"/>
      <c r="C527" s="57"/>
      <c r="D527" s="58"/>
      <c r="E527" s="58"/>
      <c r="F527" s="59"/>
      <c r="G527" s="58"/>
      <c r="H527" s="59"/>
      <c r="I527" s="59"/>
      <c r="J527" s="60"/>
      <c r="K527" s="58"/>
      <c r="L527" s="58"/>
      <c r="M527" s="18"/>
      <c r="N527" s="18"/>
      <c r="O527" s="18"/>
      <c r="P527" s="18"/>
    </row>
    <row r="528" ht="15.75" customHeight="1">
      <c r="A528" s="10"/>
      <c r="B528" s="10"/>
      <c r="C528" s="57"/>
      <c r="D528" s="58"/>
      <c r="E528" s="58"/>
      <c r="F528" s="59"/>
      <c r="G528" s="58"/>
      <c r="H528" s="59"/>
      <c r="I528" s="59"/>
      <c r="J528" s="60"/>
      <c r="K528" s="58"/>
      <c r="L528" s="58"/>
      <c r="M528" s="18"/>
      <c r="N528" s="18"/>
      <c r="O528" s="18"/>
      <c r="P528" s="18"/>
    </row>
    <row r="529" ht="15.75" customHeight="1">
      <c r="A529" s="10"/>
      <c r="B529" s="10"/>
      <c r="C529" s="57"/>
      <c r="D529" s="58"/>
      <c r="E529" s="58"/>
      <c r="F529" s="59"/>
      <c r="G529" s="58"/>
      <c r="H529" s="59"/>
      <c r="I529" s="59"/>
      <c r="J529" s="60"/>
      <c r="K529" s="58"/>
      <c r="L529" s="58"/>
      <c r="M529" s="18"/>
      <c r="N529" s="18"/>
      <c r="O529" s="18"/>
      <c r="P529" s="18"/>
    </row>
    <row r="530" ht="15.75" customHeight="1">
      <c r="A530" s="10"/>
      <c r="B530" s="10"/>
      <c r="C530" s="57"/>
      <c r="D530" s="58"/>
      <c r="E530" s="58"/>
      <c r="F530" s="59"/>
      <c r="G530" s="58"/>
      <c r="H530" s="59"/>
      <c r="I530" s="59"/>
      <c r="J530" s="60"/>
      <c r="K530" s="58"/>
      <c r="L530" s="58"/>
      <c r="M530" s="18"/>
      <c r="N530" s="18"/>
      <c r="O530" s="18"/>
      <c r="P530" s="18"/>
    </row>
    <row r="531" ht="15.75" customHeight="1">
      <c r="A531" s="10"/>
      <c r="B531" s="10"/>
      <c r="C531" s="57"/>
      <c r="D531" s="58"/>
      <c r="E531" s="58"/>
      <c r="F531" s="59"/>
      <c r="G531" s="58"/>
      <c r="H531" s="59"/>
      <c r="I531" s="59"/>
      <c r="J531" s="60"/>
      <c r="K531" s="58"/>
      <c r="L531" s="58"/>
      <c r="M531" s="18"/>
      <c r="N531" s="18"/>
      <c r="O531" s="18"/>
      <c r="P531" s="18"/>
    </row>
    <row r="532" ht="15.75" customHeight="1">
      <c r="A532" s="10"/>
      <c r="B532" s="10"/>
      <c r="C532" s="57"/>
      <c r="D532" s="58"/>
      <c r="E532" s="58"/>
      <c r="F532" s="59"/>
      <c r="G532" s="58"/>
      <c r="H532" s="59"/>
      <c r="I532" s="59"/>
      <c r="J532" s="60"/>
      <c r="K532" s="58"/>
      <c r="L532" s="58"/>
      <c r="M532" s="18"/>
      <c r="N532" s="18"/>
      <c r="O532" s="18"/>
      <c r="P532" s="18"/>
    </row>
    <row r="533" ht="15.75" customHeight="1">
      <c r="A533" s="10"/>
      <c r="B533" s="10"/>
      <c r="C533" s="57"/>
      <c r="D533" s="58"/>
      <c r="E533" s="58"/>
      <c r="F533" s="59"/>
      <c r="G533" s="58"/>
      <c r="H533" s="59"/>
      <c r="I533" s="59"/>
      <c r="J533" s="60"/>
      <c r="K533" s="58"/>
      <c r="L533" s="58"/>
      <c r="M533" s="18"/>
      <c r="N533" s="18"/>
      <c r="O533" s="18"/>
      <c r="P533" s="18"/>
    </row>
    <row r="534" ht="15.75" customHeight="1">
      <c r="A534" s="10"/>
      <c r="B534" s="10"/>
      <c r="C534" s="57"/>
      <c r="D534" s="58"/>
      <c r="E534" s="58"/>
      <c r="F534" s="59"/>
      <c r="G534" s="58"/>
      <c r="H534" s="59"/>
      <c r="I534" s="59"/>
      <c r="J534" s="60"/>
      <c r="K534" s="58"/>
      <c r="L534" s="58"/>
      <c r="M534" s="18"/>
      <c r="N534" s="18"/>
      <c r="O534" s="18"/>
      <c r="P534" s="18"/>
    </row>
    <row r="535" ht="15.75" customHeight="1">
      <c r="A535" s="10"/>
      <c r="B535" s="10"/>
      <c r="C535" s="57"/>
      <c r="D535" s="58"/>
      <c r="E535" s="58"/>
      <c r="F535" s="59"/>
      <c r="G535" s="58"/>
      <c r="H535" s="59"/>
      <c r="I535" s="59"/>
      <c r="J535" s="60"/>
      <c r="K535" s="58"/>
      <c r="L535" s="58"/>
      <c r="M535" s="18"/>
      <c r="N535" s="18"/>
      <c r="O535" s="18"/>
      <c r="P535" s="18"/>
    </row>
    <row r="536" ht="15.75" customHeight="1">
      <c r="A536" s="10"/>
      <c r="B536" s="10"/>
      <c r="C536" s="57"/>
      <c r="D536" s="58"/>
      <c r="E536" s="58"/>
      <c r="F536" s="59"/>
      <c r="G536" s="58"/>
      <c r="H536" s="59"/>
      <c r="I536" s="59"/>
      <c r="J536" s="60"/>
      <c r="K536" s="58"/>
      <c r="L536" s="58"/>
      <c r="M536" s="18"/>
      <c r="N536" s="18"/>
      <c r="O536" s="18"/>
      <c r="P536" s="18"/>
    </row>
    <row r="537" ht="15.75" customHeight="1">
      <c r="A537" s="10"/>
      <c r="B537" s="10"/>
      <c r="C537" s="57"/>
      <c r="D537" s="58"/>
      <c r="E537" s="58"/>
      <c r="F537" s="59"/>
      <c r="G537" s="58"/>
      <c r="H537" s="59"/>
      <c r="I537" s="59"/>
      <c r="J537" s="60"/>
      <c r="K537" s="58"/>
      <c r="L537" s="58"/>
      <c r="M537" s="18"/>
      <c r="N537" s="18"/>
      <c r="O537" s="18"/>
      <c r="P537" s="18"/>
    </row>
    <row r="538" ht="15.75" customHeight="1">
      <c r="A538" s="10"/>
      <c r="B538" s="10"/>
      <c r="C538" s="57"/>
      <c r="D538" s="58"/>
      <c r="E538" s="58"/>
      <c r="F538" s="59"/>
      <c r="G538" s="58"/>
      <c r="H538" s="59"/>
      <c r="I538" s="59"/>
      <c r="J538" s="60"/>
      <c r="K538" s="58"/>
      <c r="L538" s="58"/>
      <c r="M538" s="18"/>
      <c r="N538" s="18"/>
      <c r="O538" s="18"/>
      <c r="P538" s="18"/>
    </row>
    <row r="539" ht="15.75" customHeight="1">
      <c r="A539" s="10"/>
      <c r="B539" s="10"/>
      <c r="C539" s="57"/>
      <c r="D539" s="58"/>
      <c r="E539" s="58"/>
      <c r="F539" s="59"/>
      <c r="G539" s="58"/>
      <c r="H539" s="59"/>
      <c r="I539" s="59"/>
      <c r="J539" s="60"/>
      <c r="K539" s="58"/>
      <c r="L539" s="58"/>
      <c r="M539" s="18"/>
      <c r="N539" s="18"/>
      <c r="O539" s="18"/>
      <c r="P539" s="18"/>
    </row>
    <row r="540" ht="15.75" customHeight="1">
      <c r="A540" s="10"/>
      <c r="B540" s="10"/>
      <c r="C540" s="57"/>
      <c r="D540" s="58"/>
      <c r="E540" s="58"/>
      <c r="F540" s="59"/>
      <c r="G540" s="58"/>
      <c r="H540" s="59"/>
      <c r="I540" s="59"/>
      <c r="J540" s="60"/>
      <c r="K540" s="58"/>
      <c r="L540" s="58"/>
      <c r="M540" s="18"/>
      <c r="N540" s="18"/>
      <c r="O540" s="18"/>
      <c r="P540" s="18"/>
    </row>
    <row r="541" ht="15.75" customHeight="1">
      <c r="A541" s="10"/>
      <c r="B541" s="10"/>
      <c r="C541" s="57"/>
      <c r="D541" s="58"/>
      <c r="E541" s="58"/>
      <c r="F541" s="59"/>
      <c r="G541" s="58"/>
      <c r="H541" s="59"/>
      <c r="I541" s="59"/>
      <c r="J541" s="60"/>
      <c r="K541" s="58"/>
      <c r="L541" s="58"/>
      <c r="M541" s="18"/>
      <c r="N541" s="18"/>
      <c r="O541" s="18"/>
      <c r="P541" s="18"/>
    </row>
    <row r="542" ht="15.75" customHeight="1">
      <c r="A542" s="10"/>
      <c r="B542" s="10"/>
      <c r="C542" s="57"/>
      <c r="D542" s="58"/>
      <c r="E542" s="58"/>
      <c r="F542" s="59"/>
      <c r="G542" s="58"/>
      <c r="H542" s="59"/>
      <c r="I542" s="59"/>
      <c r="J542" s="60"/>
      <c r="K542" s="58"/>
      <c r="L542" s="58"/>
      <c r="M542" s="18"/>
      <c r="N542" s="18"/>
      <c r="O542" s="18"/>
      <c r="P542" s="18"/>
    </row>
    <row r="543" ht="15.75" customHeight="1">
      <c r="A543" s="10"/>
      <c r="B543" s="10"/>
      <c r="C543" s="57"/>
      <c r="D543" s="58"/>
      <c r="E543" s="58"/>
      <c r="F543" s="59"/>
      <c r="G543" s="58"/>
      <c r="H543" s="59"/>
      <c r="I543" s="59"/>
      <c r="J543" s="60"/>
      <c r="K543" s="58"/>
      <c r="L543" s="58"/>
      <c r="M543" s="18"/>
      <c r="N543" s="18"/>
      <c r="O543" s="18"/>
      <c r="P543" s="18"/>
    </row>
    <row r="544" ht="15.75" customHeight="1">
      <c r="A544" s="10"/>
      <c r="B544" s="10"/>
      <c r="C544" s="57"/>
      <c r="D544" s="58"/>
      <c r="E544" s="58"/>
      <c r="F544" s="59"/>
      <c r="G544" s="58"/>
      <c r="H544" s="59"/>
      <c r="I544" s="59"/>
      <c r="J544" s="60"/>
      <c r="K544" s="58"/>
      <c r="L544" s="58"/>
      <c r="M544" s="18"/>
      <c r="N544" s="18"/>
      <c r="O544" s="18"/>
      <c r="P544" s="18"/>
    </row>
    <row r="545" ht="15.75" customHeight="1">
      <c r="A545" s="10"/>
      <c r="B545" s="10"/>
      <c r="C545" s="57"/>
      <c r="D545" s="58"/>
      <c r="E545" s="58"/>
      <c r="F545" s="59"/>
      <c r="G545" s="58"/>
      <c r="H545" s="59"/>
      <c r="I545" s="59"/>
      <c r="J545" s="60"/>
      <c r="K545" s="58"/>
      <c r="L545" s="58"/>
      <c r="M545" s="18"/>
      <c r="N545" s="18"/>
      <c r="O545" s="18"/>
      <c r="P545" s="18"/>
    </row>
    <row r="546" ht="15.75" customHeight="1">
      <c r="A546" s="10"/>
      <c r="B546" s="10"/>
      <c r="C546" s="57"/>
      <c r="D546" s="58"/>
      <c r="E546" s="58"/>
      <c r="F546" s="59"/>
      <c r="G546" s="58"/>
      <c r="H546" s="59"/>
      <c r="I546" s="59"/>
      <c r="J546" s="60"/>
      <c r="K546" s="58"/>
      <c r="L546" s="58"/>
      <c r="M546" s="18"/>
      <c r="N546" s="18"/>
      <c r="O546" s="18"/>
      <c r="P546" s="18"/>
    </row>
    <row r="547" ht="15.75" customHeight="1">
      <c r="A547" s="10"/>
      <c r="B547" s="10"/>
      <c r="C547" s="57"/>
      <c r="D547" s="58"/>
      <c r="E547" s="58"/>
      <c r="F547" s="59"/>
      <c r="G547" s="58"/>
      <c r="H547" s="59"/>
      <c r="I547" s="59"/>
      <c r="J547" s="60"/>
      <c r="K547" s="58"/>
      <c r="L547" s="58"/>
      <c r="M547" s="18"/>
      <c r="N547" s="18"/>
      <c r="O547" s="18"/>
      <c r="P547" s="18"/>
    </row>
    <row r="548" ht="15.75" customHeight="1">
      <c r="A548" s="10"/>
      <c r="B548" s="10"/>
      <c r="C548" s="57"/>
      <c r="D548" s="58"/>
      <c r="E548" s="58"/>
      <c r="F548" s="59"/>
      <c r="G548" s="58"/>
      <c r="H548" s="59"/>
      <c r="I548" s="59"/>
      <c r="J548" s="60"/>
      <c r="K548" s="58"/>
      <c r="L548" s="58"/>
      <c r="M548" s="18"/>
      <c r="N548" s="18"/>
      <c r="O548" s="18"/>
      <c r="P548" s="18"/>
    </row>
    <row r="549" ht="15.75" customHeight="1">
      <c r="A549" s="10"/>
      <c r="B549" s="10"/>
      <c r="C549" s="57"/>
      <c r="D549" s="58"/>
      <c r="E549" s="58"/>
      <c r="F549" s="59"/>
      <c r="G549" s="58"/>
      <c r="H549" s="59"/>
      <c r="I549" s="59"/>
      <c r="J549" s="60"/>
      <c r="K549" s="58"/>
      <c r="L549" s="58"/>
      <c r="M549" s="18"/>
      <c r="N549" s="18"/>
      <c r="O549" s="18"/>
      <c r="P549" s="18"/>
    </row>
    <row r="550" ht="15.75" customHeight="1">
      <c r="A550" s="10"/>
      <c r="B550" s="10"/>
      <c r="C550" s="57"/>
      <c r="D550" s="58"/>
      <c r="E550" s="58"/>
      <c r="F550" s="59"/>
      <c r="G550" s="58"/>
      <c r="H550" s="59"/>
      <c r="I550" s="59"/>
      <c r="J550" s="60"/>
      <c r="K550" s="58"/>
      <c r="L550" s="58"/>
      <c r="M550" s="18"/>
      <c r="N550" s="18"/>
      <c r="O550" s="18"/>
      <c r="P550" s="18"/>
    </row>
    <row r="551" ht="15.75" customHeight="1">
      <c r="A551" s="10"/>
      <c r="B551" s="10"/>
      <c r="C551" s="57"/>
      <c r="D551" s="58"/>
      <c r="E551" s="58"/>
      <c r="F551" s="59"/>
      <c r="G551" s="58"/>
      <c r="H551" s="59"/>
      <c r="I551" s="59"/>
      <c r="J551" s="60"/>
      <c r="K551" s="58"/>
      <c r="L551" s="58"/>
      <c r="M551" s="18"/>
      <c r="N551" s="18"/>
      <c r="O551" s="18"/>
      <c r="P551" s="18"/>
    </row>
    <row r="552" ht="15.75" customHeight="1">
      <c r="A552" s="10"/>
      <c r="B552" s="10"/>
      <c r="C552" s="57"/>
      <c r="D552" s="58"/>
      <c r="E552" s="58"/>
      <c r="F552" s="59"/>
      <c r="G552" s="58"/>
      <c r="H552" s="59"/>
      <c r="I552" s="59"/>
      <c r="J552" s="60"/>
      <c r="K552" s="58"/>
      <c r="L552" s="58"/>
      <c r="M552" s="18"/>
      <c r="N552" s="18"/>
      <c r="O552" s="18"/>
      <c r="P552" s="18"/>
    </row>
    <row r="553" ht="15.75" customHeight="1">
      <c r="A553" s="10"/>
      <c r="B553" s="10"/>
      <c r="C553" s="57"/>
      <c r="D553" s="58"/>
      <c r="E553" s="58"/>
      <c r="F553" s="59"/>
      <c r="G553" s="58"/>
      <c r="H553" s="59"/>
      <c r="I553" s="59"/>
      <c r="J553" s="60"/>
      <c r="K553" s="58"/>
      <c r="L553" s="58"/>
      <c r="M553" s="18"/>
      <c r="N553" s="18"/>
      <c r="O553" s="18"/>
      <c r="P553" s="18"/>
    </row>
    <row r="554" ht="15.75" customHeight="1">
      <c r="A554" s="10"/>
      <c r="B554" s="10"/>
      <c r="C554" s="57"/>
      <c r="D554" s="58"/>
      <c r="E554" s="58"/>
      <c r="F554" s="59"/>
      <c r="G554" s="58"/>
      <c r="H554" s="59"/>
      <c r="I554" s="59"/>
      <c r="J554" s="60"/>
      <c r="K554" s="58"/>
      <c r="L554" s="58"/>
      <c r="M554" s="18"/>
      <c r="N554" s="18"/>
      <c r="O554" s="18"/>
      <c r="P554" s="18"/>
    </row>
    <row r="555" ht="15.75" customHeight="1">
      <c r="A555" s="10"/>
      <c r="B555" s="10"/>
      <c r="C555" s="57"/>
      <c r="D555" s="58"/>
      <c r="E555" s="58"/>
      <c r="F555" s="59"/>
      <c r="G555" s="58"/>
      <c r="H555" s="59"/>
      <c r="I555" s="59"/>
      <c r="J555" s="60"/>
      <c r="K555" s="58"/>
      <c r="L555" s="58"/>
      <c r="M555" s="18"/>
      <c r="N555" s="18"/>
      <c r="O555" s="18"/>
      <c r="P555" s="18"/>
    </row>
    <row r="556" ht="15.75" customHeight="1">
      <c r="A556" s="10"/>
      <c r="B556" s="10"/>
      <c r="C556" s="57"/>
      <c r="D556" s="58"/>
      <c r="E556" s="58"/>
      <c r="F556" s="59"/>
      <c r="G556" s="58"/>
      <c r="H556" s="59"/>
      <c r="I556" s="59"/>
      <c r="J556" s="60"/>
      <c r="K556" s="58"/>
      <c r="L556" s="58"/>
      <c r="M556" s="18"/>
      <c r="N556" s="18"/>
      <c r="O556" s="18"/>
      <c r="P556" s="18"/>
    </row>
    <row r="557" ht="15.75" customHeight="1">
      <c r="A557" s="10"/>
      <c r="B557" s="10"/>
      <c r="C557" s="57"/>
      <c r="D557" s="58"/>
      <c r="E557" s="58"/>
      <c r="F557" s="59"/>
      <c r="G557" s="58"/>
      <c r="H557" s="59"/>
      <c r="I557" s="59"/>
      <c r="J557" s="60"/>
      <c r="K557" s="58"/>
      <c r="L557" s="58"/>
      <c r="M557" s="18"/>
      <c r="N557" s="18"/>
      <c r="O557" s="18"/>
      <c r="P557" s="18"/>
    </row>
    <row r="558" ht="15.75" customHeight="1">
      <c r="A558" s="10"/>
      <c r="B558" s="10"/>
      <c r="C558" s="57"/>
      <c r="D558" s="58"/>
      <c r="E558" s="58"/>
      <c r="F558" s="59"/>
      <c r="G558" s="58"/>
      <c r="H558" s="59"/>
      <c r="I558" s="59"/>
      <c r="J558" s="60"/>
      <c r="K558" s="58"/>
      <c r="L558" s="58"/>
      <c r="M558" s="18"/>
      <c r="N558" s="18"/>
      <c r="O558" s="18"/>
      <c r="P558" s="18"/>
    </row>
    <row r="559" ht="15.75" customHeight="1">
      <c r="A559" s="10"/>
      <c r="B559" s="10"/>
      <c r="C559" s="57"/>
      <c r="D559" s="58"/>
      <c r="E559" s="58"/>
      <c r="F559" s="59"/>
      <c r="G559" s="58"/>
      <c r="H559" s="59"/>
      <c r="I559" s="59"/>
      <c r="J559" s="60"/>
      <c r="K559" s="58"/>
      <c r="L559" s="58"/>
      <c r="M559" s="18"/>
      <c r="N559" s="18"/>
      <c r="O559" s="18"/>
      <c r="P559" s="18"/>
    </row>
    <row r="560" ht="15.75" customHeight="1">
      <c r="A560" s="10"/>
      <c r="B560" s="10"/>
      <c r="C560" s="57"/>
      <c r="D560" s="58"/>
      <c r="E560" s="58"/>
      <c r="F560" s="59"/>
      <c r="G560" s="58"/>
      <c r="H560" s="59"/>
      <c r="I560" s="59"/>
      <c r="J560" s="60"/>
      <c r="K560" s="58"/>
      <c r="L560" s="58"/>
      <c r="M560" s="18"/>
      <c r="N560" s="18"/>
      <c r="O560" s="18"/>
      <c r="P560" s="18"/>
    </row>
    <row r="561" ht="15.75" customHeight="1">
      <c r="A561" s="10"/>
      <c r="B561" s="10"/>
      <c r="C561" s="57"/>
      <c r="D561" s="58"/>
      <c r="E561" s="58"/>
      <c r="F561" s="59"/>
      <c r="G561" s="58"/>
      <c r="H561" s="59"/>
      <c r="I561" s="59"/>
      <c r="J561" s="60"/>
      <c r="K561" s="58"/>
      <c r="L561" s="58"/>
      <c r="M561" s="18"/>
      <c r="N561" s="18"/>
      <c r="O561" s="18"/>
      <c r="P561" s="18"/>
    </row>
    <row r="562" ht="15.75" customHeight="1">
      <c r="A562" s="10"/>
      <c r="B562" s="10"/>
      <c r="C562" s="57"/>
      <c r="D562" s="58"/>
      <c r="E562" s="58"/>
      <c r="F562" s="59"/>
      <c r="G562" s="58"/>
      <c r="H562" s="59"/>
      <c r="I562" s="59"/>
      <c r="J562" s="60"/>
      <c r="K562" s="58"/>
      <c r="L562" s="58"/>
      <c r="M562" s="18"/>
      <c r="N562" s="18"/>
      <c r="O562" s="18"/>
      <c r="P562" s="18"/>
    </row>
    <row r="563" ht="15.75" customHeight="1">
      <c r="A563" s="10"/>
      <c r="B563" s="10"/>
      <c r="C563" s="57"/>
      <c r="D563" s="58"/>
      <c r="E563" s="58"/>
      <c r="F563" s="59"/>
      <c r="G563" s="58"/>
      <c r="H563" s="59"/>
      <c r="I563" s="59"/>
      <c r="J563" s="60"/>
      <c r="K563" s="58"/>
      <c r="L563" s="58"/>
      <c r="M563" s="18"/>
      <c r="N563" s="18"/>
      <c r="O563" s="18"/>
      <c r="P563" s="18"/>
    </row>
    <row r="564" ht="15.75" customHeight="1">
      <c r="A564" s="10"/>
      <c r="B564" s="10"/>
      <c r="C564" s="57"/>
      <c r="D564" s="58"/>
      <c r="E564" s="58"/>
      <c r="F564" s="59"/>
      <c r="G564" s="58"/>
      <c r="H564" s="59"/>
      <c r="I564" s="59"/>
      <c r="J564" s="60"/>
      <c r="K564" s="58"/>
      <c r="L564" s="58"/>
      <c r="M564" s="18"/>
      <c r="N564" s="18"/>
      <c r="O564" s="18"/>
      <c r="P564" s="18"/>
    </row>
    <row r="565" ht="15.75" customHeight="1">
      <c r="A565" s="10"/>
      <c r="B565" s="10"/>
      <c r="C565" s="57"/>
      <c r="D565" s="58"/>
      <c r="E565" s="58"/>
      <c r="F565" s="59"/>
      <c r="G565" s="58"/>
      <c r="H565" s="59"/>
      <c r="I565" s="59"/>
      <c r="J565" s="60"/>
      <c r="K565" s="58"/>
      <c r="L565" s="58"/>
      <c r="M565" s="18"/>
      <c r="N565" s="18"/>
      <c r="O565" s="18"/>
      <c r="P565" s="18"/>
    </row>
    <row r="566" ht="15.75" customHeight="1">
      <c r="A566" s="10"/>
      <c r="B566" s="10"/>
      <c r="C566" s="57"/>
      <c r="D566" s="58"/>
      <c r="E566" s="58"/>
      <c r="F566" s="59"/>
      <c r="G566" s="58"/>
      <c r="H566" s="59"/>
      <c r="I566" s="59"/>
      <c r="J566" s="60"/>
      <c r="K566" s="58"/>
      <c r="L566" s="58"/>
      <c r="M566" s="18"/>
      <c r="N566" s="18"/>
      <c r="O566" s="18"/>
      <c r="P566" s="18"/>
    </row>
    <row r="567" ht="15.75" customHeight="1">
      <c r="A567" s="10"/>
      <c r="B567" s="10"/>
      <c r="C567" s="57"/>
      <c r="D567" s="58"/>
      <c r="E567" s="58"/>
      <c r="F567" s="59"/>
      <c r="G567" s="58"/>
      <c r="H567" s="59"/>
      <c r="I567" s="59"/>
      <c r="J567" s="60"/>
      <c r="K567" s="58"/>
      <c r="L567" s="58"/>
      <c r="M567" s="18"/>
      <c r="N567" s="18"/>
      <c r="O567" s="18"/>
      <c r="P567" s="18"/>
    </row>
    <row r="568" ht="15.75" customHeight="1">
      <c r="A568" s="10"/>
      <c r="B568" s="10"/>
      <c r="C568" s="57"/>
      <c r="D568" s="58"/>
      <c r="E568" s="58"/>
      <c r="F568" s="59"/>
      <c r="G568" s="58"/>
      <c r="H568" s="59"/>
      <c r="I568" s="59"/>
      <c r="J568" s="60"/>
      <c r="K568" s="58"/>
      <c r="L568" s="58"/>
      <c r="M568" s="18"/>
      <c r="N568" s="18"/>
      <c r="O568" s="18"/>
      <c r="P568" s="18"/>
    </row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notEqual" id="{00260085-00A5-481E-803C-0064003C00B6}">
            <xm:f>A:L</xm:f>
            <x14:dxf>
              <font/>
              <fill>
                <patternFill patternType="solid">
                  <fgColor indexed="2"/>
                  <bgColor indexed="2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K1:K1000</xm:sqref>
        </x14:conditionalFormatting>
        <x14:conditionalFormatting xmlns:xm="http://schemas.microsoft.com/office/excel/2006/main">
          <x14:cfRule type="expression" priority="14" id="{005500ED-0071-445A-A67D-005C002500E4}">
            <xm:f>#REF!="МРОТ"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13" id="{00F9007B-0030-4AF3-A49F-006500B40022}">
            <xm:f>#REF!="МРОТ"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12" id="{00F40096-0003-4C3E-9B1A-00C100D80071}">
            <xm:f>#REF!="-"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11" id="{00840084-00AA-47A0-855A-002400FB0040}">
            <xm:f>#REF!="В"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10" id="{0074007F-00A2-4D51-B27C-00B500E000CF}">
            <xm:f>#REF!="Ю"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9" id="{00860043-0062-4B15-B144-00E700E40056}">
            <xm:f>#REF!="С"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G1:G1000</xm:sqref>
        </x14:conditionalFormatting>
        <x14:conditionalFormatting xmlns:xm="http://schemas.microsoft.com/office/excel/2006/main">
          <x14:cfRule type="expression" priority="8" id="{0048006D-00CA-4908-85CE-00340004003A}">
            <xm:f>#REF!="-"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7" id="{000B00E9-002B-4E3B-A48E-00A6009100C5}">
            <xm:f>#REF!="В"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6" id="{009700D1-00B4-4D40-99B3-0035009E000B}">
            <xm:f>#REF!="Ю"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5" id="{00550034-0024-4E1A-8F42-00E100B80099}">
            <xm:f>#REF!="С"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H1:H1000</xm:sqref>
        </x14:conditionalFormatting>
        <x14:conditionalFormatting xmlns:xm="http://schemas.microsoft.com/office/excel/2006/main">
          <x14:cfRule type="expression" priority="4" id="{00F80078-003A-4133-AB03-00CD00680028}">
            <xm:f>#REF!="Дор."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E3:E322 E325:E1000</xm:sqref>
        </x14:conditionalFormatting>
        <x14:conditionalFormatting xmlns:xm="http://schemas.microsoft.com/office/excel/2006/main">
          <x14:cfRule type="expression" priority="3" id="{00550012-0047-454A-84E6-005E001F00CC}">
            <xm:f>#REF!="Парк."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E3:E322 E325:E1000</xm:sqref>
        </x14:conditionalFormatting>
        <x14:conditionalFormatting xmlns:xm="http://schemas.microsoft.com/office/excel/2006/main">
          <x14:cfRule type="expression" priority="2" id="{009500BD-0083-42FC-91FB-00B2004700E6}">
            <xm:f>#REF!="С"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E3:E322 E325:E1000</xm:sqref>
        </x14:conditionalFormatting>
        <x14:conditionalFormatting xmlns:xm="http://schemas.microsoft.com/office/excel/2006/main">
          <x14:cfRule type="expression" priority="1" id="{00EB00AB-0077-4FC2-91FF-0043009E003B}">
            <xm:f>#REF!="Д"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E3:E322 E325:E1000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zoomScale="100" workbookViewId="0">
      <pane xSplit="4" ySplit="2" topLeftCell="E3" activePane="bottomRight" state="frozen"/>
      <selection activeCell="B3" activeCellId="0" sqref="B3"/>
    </sheetView>
  </sheetViews>
  <sheetFormatPr defaultColWidth="12.630000000000001" defaultRowHeight="12.75"/>
  <cols>
    <col customWidth="1" min="1" max="1" style="99" width="6.7109375"/>
    <col min="2" max="2" style="99" width="12.630000000000001"/>
    <col customWidth="1" min="3" max="3" style="99" width="58.7109375"/>
    <col customWidth="1" min="4" max="4" style="99" width="12.00390625"/>
    <col customWidth="1" min="5" max="6" style="99" width="15.880000000000001"/>
    <col customWidth="1" min="7" max="7" style="99" width="21.00390625"/>
    <col customWidth="1" min="8" max="8" style="99" width="16.25"/>
    <col customWidth="1" min="9" max="9" style="99" width="17.28125"/>
    <col customWidth="1" min="10" max="11" style="99" width="19.421875"/>
    <col customWidth="1" min="12" max="13" style="99" width="17.28125"/>
    <col min="14" max="16384" style="99" width="12.630000000000001"/>
  </cols>
  <sheetData>
    <row r="1" ht="33.75" customHeight="1">
      <c r="A1" s="100" t="s">
        <v>1</v>
      </c>
      <c r="B1" s="100" t="s">
        <v>200</v>
      </c>
      <c r="C1" s="100" t="s">
        <v>201</v>
      </c>
      <c r="D1" s="101" t="s">
        <v>202</v>
      </c>
      <c r="E1" s="102" t="s">
        <v>203</v>
      </c>
      <c r="F1" s="103"/>
      <c r="G1" s="104" t="s">
        <v>204</v>
      </c>
      <c r="H1" s="105" t="s">
        <v>205</v>
      </c>
      <c r="I1" s="105" t="s">
        <v>206</v>
      </c>
      <c r="J1" s="105" t="s">
        <v>207</v>
      </c>
      <c r="K1" s="105" t="s">
        <v>208</v>
      </c>
      <c r="L1" s="105" t="s">
        <v>209</v>
      </c>
      <c r="M1" s="105" t="s">
        <v>210</v>
      </c>
    </row>
    <row r="2" ht="33.75" customHeight="1">
      <c r="A2" s="106"/>
      <c r="B2" s="106"/>
      <c r="C2" s="106"/>
      <c r="D2" s="106"/>
      <c r="E2" s="107" t="s">
        <v>211</v>
      </c>
      <c r="F2" s="108" t="s">
        <v>212</v>
      </c>
      <c r="G2" s="109"/>
      <c r="H2" s="110"/>
      <c r="I2" s="110"/>
      <c r="J2" s="110"/>
      <c r="K2" s="107"/>
      <c r="L2" s="110"/>
      <c r="M2" s="106"/>
    </row>
    <row r="3" ht="38.25">
      <c r="A3" s="111">
        <v>1</v>
      </c>
      <c r="B3" s="112" t="s">
        <v>213</v>
      </c>
      <c r="C3" s="113" t="s">
        <v>214</v>
      </c>
      <c r="D3" s="114">
        <v>32767</v>
      </c>
      <c r="E3" s="115" t="s">
        <v>215</v>
      </c>
      <c r="F3" s="116" t="s">
        <v>216</v>
      </c>
      <c r="G3" s="117" t="s">
        <v>217</v>
      </c>
      <c r="H3" s="116" t="s">
        <v>218</v>
      </c>
      <c r="I3" s="116" t="s">
        <v>219</v>
      </c>
      <c r="J3" s="115" t="s">
        <v>220</v>
      </c>
      <c r="K3" s="117" t="s">
        <v>221</v>
      </c>
      <c r="L3" s="116" t="s">
        <v>222</v>
      </c>
      <c r="M3" s="118" t="s">
        <v>223</v>
      </c>
    </row>
    <row r="4" ht="38.25">
      <c r="A4" s="111">
        <v>2</v>
      </c>
      <c r="B4" s="112" t="s">
        <v>224</v>
      </c>
      <c r="C4" s="113" t="s">
        <v>225</v>
      </c>
      <c r="D4" s="114">
        <v>29896</v>
      </c>
      <c r="E4" s="119" t="s">
        <v>226</v>
      </c>
      <c r="F4" s="117" t="s">
        <v>216</v>
      </c>
      <c r="G4" s="117" t="s">
        <v>217</v>
      </c>
      <c r="H4" s="117" t="s">
        <v>218</v>
      </c>
      <c r="I4" s="117" t="s">
        <v>219</v>
      </c>
      <c r="J4" s="115" t="s">
        <v>220</v>
      </c>
      <c r="K4" s="117" t="s">
        <v>221</v>
      </c>
      <c r="L4" s="117" t="s">
        <v>222</v>
      </c>
      <c r="M4" s="118" t="s">
        <v>223</v>
      </c>
    </row>
    <row r="5" ht="38.25">
      <c r="A5" s="111">
        <v>3</v>
      </c>
      <c r="B5" s="112" t="s">
        <v>227</v>
      </c>
      <c r="C5" s="113" t="s">
        <v>43</v>
      </c>
      <c r="D5" s="114">
        <v>21979</v>
      </c>
      <c r="E5" s="119" t="s">
        <v>226</v>
      </c>
      <c r="F5" s="117" t="s">
        <v>216</v>
      </c>
      <c r="G5" s="117" t="s">
        <v>217</v>
      </c>
      <c r="H5" s="117" t="s">
        <v>219</v>
      </c>
      <c r="I5" s="117" t="s">
        <v>219</v>
      </c>
      <c r="J5" s="115" t="s">
        <v>220</v>
      </c>
      <c r="K5" s="117" t="s">
        <v>221</v>
      </c>
      <c r="L5" s="117" t="s">
        <v>222</v>
      </c>
      <c r="M5" s="118" t="s">
        <v>223</v>
      </c>
    </row>
    <row r="6" ht="38.25">
      <c r="A6" s="111">
        <v>4</v>
      </c>
      <c r="B6" s="112" t="s">
        <v>228</v>
      </c>
      <c r="C6" s="113" t="s">
        <v>229</v>
      </c>
      <c r="D6" s="114">
        <v>15011.4</v>
      </c>
      <c r="E6" s="119" t="s">
        <v>215</v>
      </c>
      <c r="F6" s="117" t="s">
        <v>216</v>
      </c>
      <c r="G6" s="117" t="s">
        <v>217</v>
      </c>
      <c r="H6" s="117" t="s">
        <v>219</v>
      </c>
      <c r="I6" s="117" t="s">
        <v>219</v>
      </c>
      <c r="J6" s="115" t="s">
        <v>220</v>
      </c>
      <c r="K6" s="117" t="s">
        <v>221</v>
      </c>
      <c r="L6" s="117" t="s">
        <v>222</v>
      </c>
      <c r="M6" s="118" t="s">
        <v>223</v>
      </c>
    </row>
    <row r="7" ht="38.25">
      <c r="A7" s="111">
        <v>5</v>
      </c>
      <c r="B7" s="112" t="s">
        <v>230</v>
      </c>
      <c r="C7" s="113" t="s">
        <v>231</v>
      </c>
      <c r="D7" s="114">
        <v>9681</v>
      </c>
      <c r="E7" s="119" t="s">
        <v>215</v>
      </c>
      <c r="F7" s="117" t="s">
        <v>216</v>
      </c>
      <c r="G7" s="117" t="s">
        <v>217</v>
      </c>
      <c r="H7" s="117" t="s">
        <v>232</v>
      </c>
      <c r="I7" s="117" t="s">
        <v>219</v>
      </c>
      <c r="J7" s="115" t="s">
        <v>220</v>
      </c>
      <c r="K7" s="117" t="s">
        <v>221</v>
      </c>
      <c r="L7" s="117" t="s">
        <v>222</v>
      </c>
      <c r="M7" s="118" t="s">
        <v>223</v>
      </c>
    </row>
    <row r="8" ht="38.25">
      <c r="A8" s="111">
        <v>6</v>
      </c>
      <c r="B8" s="112" t="s">
        <v>233</v>
      </c>
      <c r="C8" s="113" t="s">
        <v>234</v>
      </c>
      <c r="D8" s="114">
        <v>24730</v>
      </c>
      <c r="E8" s="119" t="s">
        <v>215</v>
      </c>
      <c r="F8" s="117" t="s">
        <v>216</v>
      </c>
      <c r="G8" s="117" t="s">
        <v>217</v>
      </c>
      <c r="H8" s="117" t="s">
        <v>232</v>
      </c>
      <c r="I8" s="117" t="s">
        <v>219</v>
      </c>
      <c r="J8" s="115" t="s">
        <v>220</v>
      </c>
      <c r="K8" s="117" t="s">
        <v>221</v>
      </c>
      <c r="L8" s="117" t="s">
        <v>222</v>
      </c>
      <c r="M8" s="118" t="s">
        <v>223</v>
      </c>
    </row>
    <row r="9" ht="51">
      <c r="A9" s="111">
        <v>7</v>
      </c>
      <c r="B9" s="112" t="s">
        <v>235</v>
      </c>
      <c r="C9" s="113" t="s">
        <v>236</v>
      </c>
      <c r="D9" s="114">
        <v>25120</v>
      </c>
      <c r="E9" s="119" t="s">
        <v>215</v>
      </c>
      <c r="F9" s="117" t="s">
        <v>216</v>
      </c>
      <c r="G9" s="117" t="s">
        <v>217</v>
      </c>
      <c r="H9" s="117" t="s">
        <v>232</v>
      </c>
      <c r="I9" s="117" t="s">
        <v>219</v>
      </c>
      <c r="J9" s="115" t="s">
        <v>220</v>
      </c>
      <c r="K9" s="117" t="s">
        <v>221</v>
      </c>
      <c r="L9" s="117" t="s">
        <v>222</v>
      </c>
      <c r="M9" s="118" t="s">
        <v>223</v>
      </c>
    </row>
    <row r="10" ht="51">
      <c r="A10" s="111">
        <v>8</v>
      </c>
      <c r="B10" s="112" t="s">
        <v>237</v>
      </c>
      <c r="C10" s="113" t="s">
        <v>238</v>
      </c>
      <c r="D10" s="114">
        <v>8077</v>
      </c>
      <c r="E10" s="119" t="s">
        <v>239</v>
      </c>
      <c r="F10" s="117" t="s">
        <v>216</v>
      </c>
      <c r="G10" s="117" t="s">
        <v>217</v>
      </c>
      <c r="H10" s="117" t="s">
        <v>240</v>
      </c>
      <c r="I10" s="117" t="s">
        <v>219</v>
      </c>
      <c r="J10" s="115" t="s">
        <v>220</v>
      </c>
      <c r="K10" s="117" t="s">
        <v>221</v>
      </c>
      <c r="L10" s="117" t="s">
        <v>222</v>
      </c>
      <c r="M10" s="118" t="s">
        <v>223</v>
      </c>
    </row>
    <row r="11" ht="51">
      <c r="A11" s="111">
        <v>9</v>
      </c>
      <c r="B11" s="112" t="s">
        <v>241</v>
      </c>
      <c r="C11" s="113" t="s">
        <v>242</v>
      </c>
      <c r="D11" s="114">
        <v>31019</v>
      </c>
      <c r="E11" s="119" t="s">
        <v>239</v>
      </c>
      <c r="F11" s="117" t="s">
        <v>216</v>
      </c>
      <c r="G11" s="117" t="s">
        <v>243</v>
      </c>
      <c r="H11" s="117" t="s">
        <v>232</v>
      </c>
      <c r="I11" s="117" t="s">
        <v>219</v>
      </c>
      <c r="J11" s="115" t="s">
        <v>220</v>
      </c>
      <c r="K11" s="117" t="s">
        <v>221</v>
      </c>
      <c r="L11" s="117" t="s">
        <v>222</v>
      </c>
      <c r="M11" s="118" t="s">
        <v>223</v>
      </c>
    </row>
    <row r="12" ht="51">
      <c r="A12" s="111">
        <v>10</v>
      </c>
      <c r="B12" s="112" t="s">
        <v>244</v>
      </c>
      <c r="C12" s="113" t="s">
        <v>245</v>
      </c>
      <c r="D12" s="114">
        <v>33755</v>
      </c>
      <c r="E12" s="119" t="s">
        <v>239</v>
      </c>
      <c r="F12" s="117" t="s">
        <v>223</v>
      </c>
      <c r="G12" s="117" t="s">
        <v>246</v>
      </c>
      <c r="H12" s="117" t="s">
        <v>232</v>
      </c>
      <c r="I12" s="117" t="s">
        <v>219</v>
      </c>
      <c r="J12" s="115" t="s">
        <v>220</v>
      </c>
      <c r="K12" s="117" t="s">
        <v>221</v>
      </c>
      <c r="L12" s="117" t="s">
        <v>247</v>
      </c>
      <c r="M12" s="118" t="s">
        <v>223</v>
      </c>
    </row>
    <row r="13" ht="38.25">
      <c r="A13" s="111">
        <v>11</v>
      </c>
      <c r="B13" s="112" t="s">
        <v>248</v>
      </c>
      <c r="C13" s="113" t="s">
        <v>249</v>
      </c>
      <c r="D13" s="114">
        <v>27706</v>
      </c>
      <c r="E13" s="119" t="s">
        <v>239</v>
      </c>
      <c r="F13" s="117" t="s">
        <v>223</v>
      </c>
      <c r="G13" s="117" t="s">
        <v>217</v>
      </c>
      <c r="H13" s="117" t="s">
        <v>232</v>
      </c>
      <c r="I13" s="117" t="s">
        <v>219</v>
      </c>
      <c r="J13" s="115" t="s">
        <v>220</v>
      </c>
      <c r="K13" s="117" t="s">
        <v>221</v>
      </c>
      <c r="L13" s="117" t="s">
        <v>247</v>
      </c>
      <c r="M13" s="118" t="s">
        <v>247</v>
      </c>
    </row>
    <row r="14" ht="51">
      <c r="A14" s="111">
        <v>12</v>
      </c>
      <c r="B14" s="112" t="s">
        <v>250</v>
      </c>
      <c r="C14" s="113" t="s">
        <v>251</v>
      </c>
      <c r="D14" s="114">
        <v>33755</v>
      </c>
      <c r="E14" s="119" t="s">
        <v>239</v>
      </c>
      <c r="F14" s="117" t="s">
        <v>223</v>
      </c>
      <c r="G14" s="117" t="s">
        <v>246</v>
      </c>
      <c r="H14" s="117" t="s">
        <v>219</v>
      </c>
      <c r="I14" s="117" t="s">
        <v>232</v>
      </c>
      <c r="J14" s="115" t="s">
        <v>220</v>
      </c>
      <c r="K14" s="117" t="s">
        <v>221</v>
      </c>
      <c r="L14" s="117" t="s">
        <v>247</v>
      </c>
      <c r="M14" s="118" t="s">
        <v>247</v>
      </c>
    </row>
    <row r="15" ht="38.25">
      <c r="A15" s="111">
        <v>13</v>
      </c>
      <c r="B15" s="112" t="s">
        <v>252</v>
      </c>
      <c r="C15" s="113" t="s">
        <v>253</v>
      </c>
      <c r="D15" s="114">
        <v>21232</v>
      </c>
      <c r="E15" s="119" t="s">
        <v>239</v>
      </c>
      <c r="F15" s="117" t="s">
        <v>223</v>
      </c>
      <c r="G15" s="117" t="s">
        <v>246</v>
      </c>
      <c r="H15" s="117" t="s">
        <v>232</v>
      </c>
      <c r="I15" s="117" t="s">
        <v>232</v>
      </c>
      <c r="J15" s="115" t="s">
        <v>220</v>
      </c>
      <c r="K15" s="117" t="s">
        <v>221</v>
      </c>
      <c r="L15" s="117" t="s">
        <v>247</v>
      </c>
      <c r="M15" s="118" t="s">
        <v>247</v>
      </c>
    </row>
    <row r="16" ht="38.25">
      <c r="A16" s="111">
        <v>14</v>
      </c>
      <c r="B16" s="112" t="s">
        <v>254</v>
      </c>
      <c r="C16" s="113" t="s">
        <v>255</v>
      </c>
      <c r="D16" s="114">
        <v>18317</v>
      </c>
      <c r="E16" s="119" t="s">
        <v>239</v>
      </c>
      <c r="F16" s="117" t="s">
        <v>223</v>
      </c>
      <c r="G16" s="117" t="s">
        <v>246</v>
      </c>
      <c r="H16" s="117" t="s">
        <v>219</v>
      </c>
      <c r="I16" s="117" t="s">
        <v>232</v>
      </c>
      <c r="J16" s="115" t="s">
        <v>220</v>
      </c>
      <c r="K16" s="117" t="s">
        <v>221</v>
      </c>
      <c r="L16" s="117" t="s">
        <v>247</v>
      </c>
      <c r="M16" s="118" t="s">
        <v>247</v>
      </c>
    </row>
    <row r="17" ht="51">
      <c r="A17" s="111">
        <v>15</v>
      </c>
      <c r="B17" s="112" t="s">
        <v>256</v>
      </c>
      <c r="C17" s="113" t="s">
        <v>257</v>
      </c>
      <c r="D17" s="114">
        <v>28739</v>
      </c>
      <c r="E17" s="119" t="s">
        <v>239</v>
      </c>
      <c r="F17" s="117" t="s">
        <v>223</v>
      </c>
      <c r="G17" s="117" t="s">
        <v>246</v>
      </c>
      <c r="H17" s="117" t="s">
        <v>219</v>
      </c>
      <c r="I17" s="117" t="s">
        <v>232</v>
      </c>
      <c r="J17" s="115" t="s">
        <v>220</v>
      </c>
      <c r="K17" s="117" t="s">
        <v>258</v>
      </c>
      <c r="L17" s="117" t="s">
        <v>247</v>
      </c>
      <c r="M17" s="118" t="s">
        <v>247</v>
      </c>
    </row>
    <row r="18" ht="51">
      <c r="A18" s="111">
        <v>16</v>
      </c>
      <c r="B18" s="112" t="s">
        <v>259</v>
      </c>
      <c r="C18" s="113" t="s">
        <v>260</v>
      </c>
      <c r="D18" s="114">
        <v>18107</v>
      </c>
      <c r="E18" s="119" t="s">
        <v>239</v>
      </c>
      <c r="F18" s="117" t="s">
        <v>223</v>
      </c>
      <c r="G18" s="117" t="s">
        <v>246</v>
      </c>
      <c r="H18" s="117" t="s">
        <v>219</v>
      </c>
      <c r="I18" s="117" t="s">
        <v>232</v>
      </c>
      <c r="J18" s="115" t="s">
        <v>220</v>
      </c>
      <c r="K18" s="117" t="s">
        <v>258</v>
      </c>
      <c r="L18" s="117" t="s">
        <v>247</v>
      </c>
      <c r="M18" s="118" t="s">
        <v>247</v>
      </c>
    </row>
    <row r="19" ht="38.25">
      <c r="A19" s="111">
        <v>17</v>
      </c>
      <c r="B19" s="112" t="s">
        <v>261</v>
      </c>
      <c r="C19" s="113" t="s">
        <v>262</v>
      </c>
      <c r="D19" s="114">
        <v>10721</v>
      </c>
      <c r="E19" s="119" t="s">
        <v>239</v>
      </c>
      <c r="F19" s="117" t="s">
        <v>223</v>
      </c>
      <c r="G19" s="117" t="s">
        <v>243</v>
      </c>
      <c r="H19" s="117" t="s">
        <v>232</v>
      </c>
      <c r="I19" s="117" t="s">
        <v>232</v>
      </c>
      <c r="J19" s="115" t="s">
        <v>220</v>
      </c>
      <c r="K19" s="117" t="s">
        <v>258</v>
      </c>
      <c r="L19" s="117" t="s">
        <v>247</v>
      </c>
      <c r="M19" s="118" t="s">
        <v>223</v>
      </c>
    </row>
    <row r="20" ht="51">
      <c r="A20" s="111">
        <v>18</v>
      </c>
      <c r="B20" s="112" t="s">
        <v>263</v>
      </c>
      <c r="C20" s="113" t="s">
        <v>264</v>
      </c>
      <c r="D20" s="114">
        <v>15166</v>
      </c>
      <c r="E20" s="119" t="s">
        <v>239</v>
      </c>
      <c r="F20" s="117" t="s">
        <v>223</v>
      </c>
      <c r="G20" s="117" t="s">
        <v>243</v>
      </c>
      <c r="H20" s="117" t="s">
        <v>219</v>
      </c>
      <c r="I20" s="117" t="s">
        <v>232</v>
      </c>
      <c r="J20" s="115" t="s">
        <v>220</v>
      </c>
      <c r="K20" s="117" t="s">
        <v>258</v>
      </c>
      <c r="L20" s="117" t="s">
        <v>247</v>
      </c>
      <c r="M20" s="118" t="s">
        <v>247</v>
      </c>
    </row>
    <row r="21" ht="51">
      <c r="A21" s="111">
        <v>19</v>
      </c>
      <c r="B21" s="112" t="s">
        <v>265</v>
      </c>
      <c r="C21" s="113" t="s">
        <v>266</v>
      </c>
      <c r="D21" s="114">
        <v>31066</v>
      </c>
      <c r="E21" s="119" t="s">
        <v>239</v>
      </c>
      <c r="F21" s="117" t="s">
        <v>223</v>
      </c>
      <c r="G21" s="117" t="s">
        <v>243</v>
      </c>
      <c r="H21" s="117" t="s">
        <v>219</v>
      </c>
      <c r="I21" s="117" t="s">
        <v>232</v>
      </c>
      <c r="J21" s="115" t="s">
        <v>267</v>
      </c>
      <c r="K21" s="117" t="s">
        <v>258</v>
      </c>
      <c r="L21" s="117" t="s">
        <v>247</v>
      </c>
      <c r="M21" s="118" t="s">
        <v>247</v>
      </c>
    </row>
    <row r="22" ht="51">
      <c r="A22" s="111">
        <v>20</v>
      </c>
      <c r="B22" s="112" t="s">
        <v>268</v>
      </c>
      <c r="C22" s="113" t="s">
        <v>269</v>
      </c>
      <c r="D22" s="114">
        <v>8853</v>
      </c>
      <c r="E22" s="119" t="s">
        <v>239</v>
      </c>
      <c r="F22" s="117" t="s">
        <v>223</v>
      </c>
      <c r="G22" s="117" t="s">
        <v>243</v>
      </c>
      <c r="H22" s="117" t="s">
        <v>240</v>
      </c>
      <c r="I22" s="117" t="s">
        <v>232</v>
      </c>
      <c r="J22" s="115" t="s">
        <v>267</v>
      </c>
      <c r="K22" s="117" t="s">
        <v>221</v>
      </c>
      <c r="L22" s="117" t="s">
        <v>247</v>
      </c>
      <c r="M22" s="118" t="s">
        <v>247</v>
      </c>
    </row>
    <row r="23" ht="38.25">
      <c r="A23" s="111">
        <v>21</v>
      </c>
      <c r="B23" s="112" t="s">
        <v>270</v>
      </c>
      <c r="C23" s="113" t="s">
        <v>271</v>
      </c>
      <c r="D23" s="114">
        <v>6142</v>
      </c>
      <c r="E23" s="120" t="s">
        <v>239</v>
      </c>
      <c r="F23" s="121" t="s">
        <v>223</v>
      </c>
      <c r="G23" s="121" t="s">
        <v>243</v>
      </c>
      <c r="H23" s="121" t="s">
        <v>232</v>
      </c>
      <c r="I23" s="121" t="s">
        <v>232</v>
      </c>
      <c r="J23" s="122" t="s">
        <v>267</v>
      </c>
      <c r="K23" s="121" t="s">
        <v>221</v>
      </c>
      <c r="L23" s="121" t="s">
        <v>247</v>
      </c>
      <c r="M23" s="123" t="s">
        <v>247</v>
      </c>
    </row>
    <row r="24" ht="51">
      <c r="A24" s="111">
        <v>22</v>
      </c>
      <c r="B24" s="112" t="s">
        <v>272</v>
      </c>
      <c r="C24" s="113" t="s">
        <v>273</v>
      </c>
      <c r="D24" s="114">
        <v>13902.299999999999</v>
      </c>
      <c r="E24" s="124" t="s">
        <v>239</v>
      </c>
      <c r="F24" s="125" t="s">
        <v>216</v>
      </c>
      <c r="G24" s="125" t="s">
        <v>217</v>
      </c>
      <c r="H24" s="125" t="s">
        <v>219</v>
      </c>
      <c r="I24" s="125" t="s">
        <v>219</v>
      </c>
      <c r="J24" s="126" t="s">
        <v>220</v>
      </c>
      <c r="K24" s="125" t="s">
        <v>221</v>
      </c>
      <c r="L24" s="125" t="s">
        <v>222</v>
      </c>
      <c r="M24" s="125" t="s">
        <v>223</v>
      </c>
    </row>
    <row r="25" ht="51">
      <c r="A25" s="127">
        <v>23</v>
      </c>
      <c r="B25" s="128" t="s">
        <v>274</v>
      </c>
      <c r="C25" s="129" t="s">
        <v>275</v>
      </c>
      <c r="D25" s="130">
        <v>8373.2999999999993</v>
      </c>
      <c r="E25" s="131" t="s">
        <v>239</v>
      </c>
      <c r="F25" s="132" t="s">
        <v>216</v>
      </c>
      <c r="G25" s="132" t="s">
        <v>217</v>
      </c>
      <c r="H25" s="132" t="s">
        <v>219</v>
      </c>
      <c r="I25" s="132" t="s">
        <v>219</v>
      </c>
      <c r="J25" s="133" t="s">
        <v>220</v>
      </c>
      <c r="K25" s="132" t="s">
        <v>221</v>
      </c>
      <c r="L25" s="132" t="s">
        <v>222</v>
      </c>
      <c r="M25" s="132" t="s">
        <v>223</v>
      </c>
    </row>
    <row r="26" ht="51">
      <c r="A26" s="127">
        <v>24</v>
      </c>
      <c r="B26" s="128" t="s">
        <v>276</v>
      </c>
      <c r="C26" s="129" t="s">
        <v>277</v>
      </c>
      <c r="D26" s="130">
        <v>17549.299999999999</v>
      </c>
      <c r="E26" s="131" t="s">
        <v>239</v>
      </c>
      <c r="F26" s="132" t="s">
        <v>216</v>
      </c>
      <c r="G26" s="132" t="s">
        <v>217</v>
      </c>
      <c r="H26" s="132" t="s">
        <v>219</v>
      </c>
      <c r="I26" s="132" t="s">
        <v>219</v>
      </c>
      <c r="J26" s="133" t="s">
        <v>220</v>
      </c>
      <c r="K26" s="132" t="s">
        <v>221</v>
      </c>
      <c r="L26" s="132" t="s">
        <v>222</v>
      </c>
      <c r="M26" s="132" t="s">
        <v>223</v>
      </c>
    </row>
    <row r="27" ht="51">
      <c r="A27" s="127">
        <v>25</v>
      </c>
      <c r="B27" s="128" t="s">
        <v>278</v>
      </c>
      <c r="C27" s="129" t="s">
        <v>279</v>
      </c>
      <c r="D27" s="130">
        <v>25186.599999999999</v>
      </c>
      <c r="E27" s="133" t="s">
        <v>239</v>
      </c>
      <c r="F27" s="132" t="s">
        <v>216</v>
      </c>
      <c r="G27" s="132" t="s">
        <v>217</v>
      </c>
      <c r="H27" s="132" t="s">
        <v>219</v>
      </c>
      <c r="I27" s="132" t="s">
        <v>219</v>
      </c>
      <c r="J27" s="134" t="s">
        <v>220</v>
      </c>
      <c r="K27" s="132" t="s">
        <v>221</v>
      </c>
      <c r="L27" s="132" t="s">
        <v>222</v>
      </c>
      <c r="M27" s="132" t="s">
        <v>223</v>
      </c>
    </row>
    <row r="28" ht="51">
      <c r="A28" s="135">
        <v>26</v>
      </c>
      <c r="B28" s="136" t="s">
        <v>280</v>
      </c>
      <c r="C28" s="137" t="s">
        <v>24</v>
      </c>
      <c r="D28" s="138">
        <v>35783</v>
      </c>
      <c r="E28" s="136"/>
      <c r="F28" s="136"/>
      <c r="G28" s="136"/>
      <c r="H28" s="136"/>
      <c r="I28" s="136"/>
      <c r="J28" s="136"/>
      <c r="K28" s="136"/>
      <c r="L28" s="136"/>
      <c r="M28" s="136"/>
    </row>
    <row r="29" ht="1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</row>
    <row r="30" ht="21.75" customHeight="1">
      <c r="A30" s="99"/>
      <c r="B30" s="139" t="s">
        <v>281</v>
      </c>
      <c r="C30" s="140"/>
      <c r="D30" s="99"/>
      <c r="E30" s="99"/>
      <c r="F30" s="99"/>
      <c r="G30" s="99"/>
      <c r="H30" s="99"/>
      <c r="I30" s="99"/>
      <c r="J30" s="99"/>
      <c r="K30" s="99"/>
      <c r="L30" s="99"/>
    </row>
    <row r="31" ht="23.25" customHeight="1">
      <c r="A31" s="99"/>
      <c r="B31" s="141" t="s">
        <v>282</v>
      </c>
      <c r="C31" s="142"/>
      <c r="D31" s="99"/>
      <c r="E31" s="99"/>
      <c r="F31" s="99"/>
      <c r="G31" s="99"/>
      <c r="H31" s="99"/>
      <c r="I31" s="99"/>
      <c r="J31" s="99"/>
      <c r="K31" s="99"/>
      <c r="L31" s="99"/>
    </row>
    <row r="32" ht="15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</row>
    <row r="33" ht="15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</row>
    <row r="34" ht="15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</row>
    <row r="35" ht="15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</row>
    <row r="36" ht="15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</row>
    <row r="37" ht="15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</row>
    <row r="38" ht="15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</row>
    <row r="39" ht="15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</row>
    <row r="40" ht="15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</row>
    <row r="41" ht="1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</row>
    <row r="42" ht="15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</row>
    <row r="43" ht="15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</row>
    <row r="44" ht="1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</row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  <row r="308" ht="15"/>
    <row r="309" ht="15"/>
    <row r="310" ht="15"/>
    <row r="311" ht="15"/>
    <row r="312" ht="15"/>
    <row r="313" ht="15"/>
    <row r="314" ht="15"/>
    <row r="315" ht="15"/>
    <row r="316" ht="15"/>
    <row r="317" ht="15"/>
    <row r="318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29" ht="15"/>
    <row r="330" ht="15"/>
    <row r="331" ht="15"/>
    <row r="332" ht="15"/>
    <row r="333" ht="15"/>
    <row r="334" ht="15"/>
    <row r="335" ht="15"/>
    <row r="336" ht="15"/>
    <row r="337" ht="15"/>
    <row r="338" ht="15"/>
    <row r="339" ht="15"/>
    <row r="340" ht="15"/>
    <row r="341" ht="15"/>
    <row r="342" ht="15"/>
    <row r="343" ht="15"/>
    <row r="344" ht="15"/>
    <row r="345" ht="15"/>
    <row r="346" ht="15"/>
    <row r="347" ht="15"/>
    <row r="348" ht="15"/>
    <row r="349" ht="15"/>
    <row r="350" ht="15"/>
    <row r="351" ht="15"/>
    <row r="352" ht="15"/>
    <row r="353" ht="15"/>
    <row r="354" ht="15"/>
    <row r="355" ht="15"/>
    <row r="356" ht="15"/>
    <row r="357" ht="15"/>
    <row r="358" ht="15"/>
    <row r="359" ht="15"/>
    <row r="360" ht="15"/>
    <row r="361" ht="15"/>
    <row r="362" ht="15"/>
    <row r="363" ht="15"/>
    <row r="364" ht="15"/>
    <row r="365" ht="15"/>
    <row r="366" ht="15"/>
    <row r="367" ht="15"/>
    <row r="368" ht="15"/>
    <row r="369" ht="15"/>
    <row r="370" ht="15"/>
    <row r="371" ht="15"/>
    <row r="372" ht="15"/>
    <row r="373" ht="15"/>
    <row r="374" ht="15"/>
    <row r="375" ht="15"/>
    <row r="376" ht="15"/>
    <row r="377" ht="15"/>
    <row r="378" ht="15"/>
    <row r="379" ht="15"/>
    <row r="380" ht="15"/>
    <row r="381" ht="15"/>
    <row r="382" ht="15"/>
    <row r="383" ht="15"/>
    <row r="384" ht="15"/>
    <row r="385" ht="15"/>
    <row r="386" ht="15"/>
    <row r="387" ht="15"/>
    <row r="388" ht="15"/>
    <row r="389" ht="15"/>
    <row r="390" ht="15"/>
    <row r="391" ht="15"/>
    <row r="392" ht="15"/>
    <row r="393" ht="15"/>
    <row r="394" ht="15"/>
    <row r="395" ht="15"/>
    <row r="396" ht="15"/>
    <row r="397" ht="15"/>
    <row r="398" ht="15"/>
    <row r="399" ht="15"/>
    <row r="400" ht="15"/>
    <row r="401" ht="15"/>
    <row r="402" ht="15"/>
    <row r="403" ht="15"/>
    <row r="404" ht="15"/>
    <row r="405" ht="15"/>
    <row r="406" ht="15"/>
    <row r="407" ht="15"/>
    <row r="408" ht="15"/>
    <row r="409" ht="15"/>
    <row r="410" ht="15"/>
    <row r="411" ht="15"/>
    <row r="412" ht="15"/>
    <row r="413" ht="15"/>
    <row r="414" ht="15"/>
    <row r="415" ht="15"/>
    <row r="416" ht="15"/>
    <row r="417" ht="15"/>
    <row r="418" ht="15"/>
    <row r="419" ht="15"/>
    <row r="420" ht="15"/>
    <row r="421" ht="15"/>
    <row r="422" ht="15"/>
    <row r="423" ht="15"/>
    <row r="424" ht="15"/>
    <row r="425" ht="15"/>
    <row r="426" ht="15"/>
    <row r="427" ht="15"/>
    <row r="428" ht="15"/>
    <row r="429" ht="15"/>
    <row r="430" ht="15"/>
    <row r="431" ht="15"/>
    <row r="432" ht="15"/>
    <row r="433" ht="15"/>
    <row r="434" ht="15"/>
    <row r="435" ht="15"/>
    <row r="436" ht="15"/>
    <row r="437" ht="15"/>
    <row r="438" ht="15"/>
    <row r="439" ht="15"/>
    <row r="440" ht="15"/>
    <row r="441" ht="15"/>
    <row r="442" ht="15"/>
    <row r="443" ht="15"/>
    <row r="444" ht="15"/>
    <row r="445" ht="15"/>
    <row r="446" ht="15"/>
    <row r="447" ht="15"/>
    <row r="448" ht="15"/>
    <row r="449" ht="15"/>
    <row r="450" ht="15"/>
    <row r="451" ht="15"/>
    <row r="452" ht="15"/>
    <row r="453" ht="15"/>
    <row r="454" ht="15"/>
    <row r="455" ht="15"/>
    <row r="456" ht="15"/>
    <row r="457" ht="15"/>
    <row r="458" ht="15"/>
    <row r="459" ht="15"/>
    <row r="460" ht="15"/>
    <row r="461" ht="15"/>
    <row r="462" ht="15"/>
    <row r="463" ht="15"/>
    <row r="464" ht="15"/>
    <row r="465" ht="15"/>
    <row r="466" ht="15"/>
    <row r="467" ht="15"/>
    <row r="468" ht="15"/>
    <row r="469" ht="15"/>
    <row r="470" ht="15"/>
    <row r="471" ht="15"/>
    <row r="472" ht="15"/>
    <row r="473" ht="15"/>
    <row r="474" ht="15"/>
    <row r="475" ht="15"/>
    <row r="476" ht="15"/>
    <row r="477" ht="15"/>
    <row r="478" ht="15"/>
    <row r="479" ht="15"/>
    <row r="480" ht="15"/>
    <row r="481" ht="15"/>
    <row r="482" ht="15"/>
    <row r="483" ht="15"/>
    <row r="484" ht="15"/>
    <row r="485" ht="15"/>
    <row r="486" ht="15"/>
    <row r="487" ht="15"/>
    <row r="488" ht="15"/>
    <row r="489" ht="15"/>
    <row r="490" ht="15"/>
    <row r="491" ht="15"/>
    <row r="492" ht="15"/>
    <row r="493" ht="15"/>
    <row r="494" ht="15"/>
    <row r="495" ht="15"/>
    <row r="496" ht="15"/>
    <row r="497" ht="15"/>
    <row r="498" ht="15"/>
    <row r="499" ht="15"/>
    <row r="500" ht="15"/>
    <row r="501" ht="15"/>
    <row r="502" ht="15"/>
    <row r="503" ht="15"/>
    <row r="504" ht="15"/>
    <row r="505" ht="15"/>
    <row r="506" ht="15"/>
    <row r="507" ht="15"/>
    <row r="508" ht="15"/>
    <row r="509" ht="15"/>
    <row r="510" ht="15"/>
    <row r="511" ht="15"/>
    <row r="512" ht="15"/>
    <row r="513" ht="15"/>
    <row r="514" ht="15"/>
    <row r="515" ht="15"/>
    <row r="516" ht="15"/>
    <row r="517" ht="15"/>
    <row r="518" ht="15"/>
    <row r="519" ht="15"/>
    <row r="520" ht="15"/>
    <row r="521" ht="15"/>
    <row r="522" ht="15"/>
    <row r="523" ht="15"/>
    <row r="524" ht="15"/>
    <row r="525" ht="15"/>
    <row r="526" ht="15"/>
    <row r="527" ht="15"/>
    <row r="528" ht="15"/>
    <row r="529" ht="15"/>
    <row r="530" ht="15"/>
    <row r="531" ht="15"/>
    <row r="532" ht="15"/>
    <row r="533" ht="15"/>
    <row r="534" ht="15"/>
    <row r="535" ht="15"/>
    <row r="536" ht="15"/>
    <row r="537" ht="15"/>
    <row r="538" ht="15"/>
    <row r="539" ht="15"/>
    <row r="540" ht="15"/>
    <row r="541" ht="15"/>
    <row r="542" ht="15"/>
    <row r="543" ht="15"/>
    <row r="544" ht="15"/>
    <row r="545" ht="15"/>
    <row r="546" ht="15"/>
    <row r="547" ht="15"/>
    <row r="548" ht="15"/>
    <row r="549" ht="15"/>
    <row r="550" ht="15"/>
    <row r="551" ht="15"/>
    <row r="552" ht="15"/>
    <row r="553" ht="15"/>
    <row r="554" ht="15"/>
    <row r="555" ht="15"/>
    <row r="556" ht="15"/>
    <row r="557" ht="15"/>
    <row r="558" ht="15"/>
    <row r="559" ht="15"/>
    <row r="560" ht="15"/>
    <row r="561" ht="15"/>
    <row r="562" ht="15"/>
    <row r="563" ht="15"/>
    <row r="564" ht="15"/>
    <row r="565" ht="15"/>
    <row r="566" ht="15"/>
    <row r="567" ht="15"/>
    <row r="568" ht="15"/>
    <row r="569" ht="15"/>
    <row r="570" ht="15"/>
    <row r="571" ht="15"/>
    <row r="572" ht="15"/>
    <row r="573" ht="15"/>
    <row r="574" ht="15"/>
    <row r="575" ht="15"/>
    <row r="576" ht="15"/>
    <row r="577" ht="15"/>
    <row r="578" ht="15"/>
    <row r="579" ht="15"/>
    <row r="580" ht="15"/>
    <row r="581" ht="15"/>
    <row r="582" ht="15"/>
    <row r="583" ht="15"/>
    <row r="584" ht="15"/>
    <row r="585" ht="15"/>
    <row r="586" ht="15"/>
    <row r="587" ht="15"/>
    <row r="588" ht="15"/>
    <row r="589" ht="15"/>
    <row r="590" ht="15"/>
    <row r="591" ht="15"/>
    <row r="592" ht="15"/>
    <row r="593" ht="15"/>
    <row r="594" ht="15"/>
    <row r="595" ht="15"/>
    <row r="596" ht="15"/>
    <row r="597" ht="15"/>
    <row r="598" ht="15"/>
    <row r="599" ht="15"/>
    <row r="600" ht="15"/>
    <row r="601" ht="15"/>
    <row r="602" ht="15"/>
    <row r="603" ht="15"/>
    <row r="604" ht="15"/>
    <row r="605" ht="15"/>
    <row r="606" ht="15"/>
    <row r="607" ht="15"/>
    <row r="608" ht="15"/>
    <row r="609" ht="15"/>
    <row r="610" ht="15"/>
    <row r="611" ht="15"/>
    <row r="612" ht="15"/>
    <row r="613" ht="15"/>
    <row r="614" ht="15"/>
    <row r="615" ht="15"/>
    <row r="616" ht="15"/>
    <row r="617" ht="15"/>
    <row r="618" ht="15"/>
    <row r="619" ht="15"/>
    <row r="620" ht="15"/>
    <row r="621" ht="15"/>
    <row r="622" ht="15"/>
    <row r="623" ht="15"/>
    <row r="624" ht="15"/>
    <row r="625" ht="15"/>
    <row r="626" ht="15"/>
    <row r="627" ht="15"/>
    <row r="628" ht="15"/>
    <row r="629" ht="15"/>
    <row r="630" ht="15"/>
    <row r="631" ht="15"/>
    <row r="632" ht="15"/>
    <row r="633" ht="15"/>
    <row r="634" ht="15"/>
    <row r="635" ht="15"/>
    <row r="636" ht="15"/>
    <row r="637" ht="15"/>
    <row r="638" ht="15"/>
    <row r="639" ht="15"/>
    <row r="640" ht="15"/>
    <row r="641" ht="15"/>
    <row r="642" ht="15"/>
    <row r="643" ht="15"/>
    <row r="644" ht="15"/>
    <row r="645" ht="15"/>
    <row r="646" ht="15"/>
    <row r="647" ht="15"/>
    <row r="648" ht="15"/>
    <row r="649" ht="15"/>
    <row r="650" ht="15"/>
    <row r="651" ht="15"/>
    <row r="652" ht="15"/>
    <row r="653" ht="15"/>
    <row r="654" ht="15"/>
    <row r="655" ht="15"/>
    <row r="656" ht="15"/>
    <row r="657" ht="15"/>
    <row r="658" ht="15"/>
    <row r="659" ht="15"/>
    <row r="660" ht="15"/>
    <row r="661" ht="15"/>
    <row r="662" ht="15"/>
    <row r="663" ht="15"/>
    <row r="664" ht="15"/>
    <row r="665" ht="15"/>
    <row r="666" ht="15"/>
    <row r="667" ht="15"/>
    <row r="668" ht="15"/>
    <row r="669" ht="15"/>
    <row r="670" ht="15"/>
    <row r="671" ht="15"/>
    <row r="672" ht="15"/>
    <row r="673" ht="15"/>
    <row r="674" ht="15"/>
    <row r="675" ht="15"/>
    <row r="676" ht="15"/>
    <row r="677" ht="15"/>
    <row r="678" ht="15"/>
    <row r="679" ht="15"/>
    <row r="680" ht="15"/>
    <row r="681" ht="15"/>
    <row r="682" ht="15"/>
    <row r="683" ht="15"/>
    <row r="684" ht="15"/>
    <row r="685" ht="15"/>
    <row r="686" ht="15"/>
    <row r="687" ht="15"/>
    <row r="688" ht="15"/>
    <row r="689" ht="15"/>
    <row r="690" ht="15"/>
    <row r="691" ht="15"/>
    <row r="692" ht="15"/>
    <row r="693" ht="15"/>
    <row r="694" ht="15"/>
    <row r="695" ht="15"/>
    <row r="696" ht="15"/>
    <row r="697" ht="15"/>
    <row r="698" ht="15"/>
    <row r="699" ht="15"/>
    <row r="700" ht="15"/>
    <row r="701" ht="15"/>
    <row r="702" ht="15"/>
    <row r="703" ht="15"/>
    <row r="704" ht="15"/>
    <row r="705" ht="15"/>
    <row r="706" ht="15"/>
    <row r="707" ht="15"/>
    <row r="708" ht="15"/>
    <row r="709" ht="15"/>
    <row r="710" ht="15"/>
    <row r="711" ht="15"/>
    <row r="712" ht="15"/>
    <row r="713" ht="15"/>
    <row r="714" ht="15"/>
    <row r="715" ht="15"/>
    <row r="716" ht="15"/>
    <row r="717" ht="15"/>
    <row r="718" ht="15"/>
    <row r="719" ht="15"/>
    <row r="720" ht="15"/>
    <row r="721" ht="15"/>
    <row r="722" ht="15"/>
    <row r="723" ht="15"/>
    <row r="724" ht="15"/>
    <row r="725" ht="15"/>
    <row r="726" ht="15"/>
    <row r="727" ht="15"/>
    <row r="728" ht="15"/>
    <row r="729" ht="15"/>
    <row r="730" ht="15"/>
    <row r="731" ht="15"/>
    <row r="732" ht="15"/>
    <row r="733" ht="15"/>
    <row r="734" ht="15"/>
    <row r="735" ht="15"/>
    <row r="736" ht="15"/>
    <row r="737" ht="15"/>
    <row r="738" ht="15"/>
    <row r="739" ht="15"/>
    <row r="740" ht="15"/>
    <row r="741" ht="15"/>
    <row r="742" ht="15"/>
    <row r="743" ht="15"/>
    <row r="744" ht="15"/>
    <row r="745" ht="15"/>
    <row r="746" ht="15"/>
    <row r="747" ht="15"/>
    <row r="748" ht="15"/>
    <row r="749" ht="15"/>
    <row r="750" ht="15"/>
    <row r="751" ht="15"/>
    <row r="752" ht="15"/>
    <row r="753" ht="15"/>
    <row r="754" ht="15"/>
    <row r="755" ht="15"/>
    <row r="756" ht="15"/>
    <row r="757" ht="15"/>
    <row r="758" ht="15"/>
    <row r="759" ht="15"/>
    <row r="760" ht="15"/>
    <row r="761" ht="15"/>
    <row r="762" ht="15"/>
    <row r="763" ht="15"/>
    <row r="764" ht="15"/>
    <row r="765" ht="15"/>
    <row r="766" ht="15"/>
    <row r="767" ht="15"/>
    <row r="768" ht="15"/>
    <row r="769" ht="15"/>
    <row r="770" ht="15"/>
    <row r="771" ht="15"/>
    <row r="772" ht="15"/>
    <row r="773" ht="15"/>
    <row r="774" ht="15"/>
    <row r="775" ht="15"/>
    <row r="776" ht="15"/>
    <row r="777" ht="15"/>
    <row r="778" ht="15"/>
    <row r="779" ht="15"/>
    <row r="780" ht="15"/>
    <row r="781" ht="15"/>
    <row r="782" ht="15"/>
    <row r="783" ht="15"/>
    <row r="784" ht="15"/>
    <row r="785" ht="15"/>
    <row r="786" ht="15"/>
    <row r="787" ht="15"/>
    <row r="788" ht="15"/>
    <row r="789" ht="15"/>
    <row r="790" ht="15"/>
    <row r="791" ht="15"/>
    <row r="792" ht="15"/>
    <row r="793" ht="15"/>
    <row r="794" ht="15"/>
    <row r="795" ht="15"/>
    <row r="796" ht="15"/>
    <row r="797" ht="15"/>
    <row r="798" ht="15"/>
    <row r="799" ht="15"/>
    <row r="800" ht="15"/>
    <row r="801" ht="15"/>
    <row r="802" ht="15"/>
    <row r="803" ht="15"/>
    <row r="804" ht="15"/>
    <row r="805" ht="15"/>
    <row r="806" ht="15"/>
    <row r="807" ht="15"/>
    <row r="808" ht="15"/>
    <row r="809" ht="15"/>
    <row r="810" ht="15"/>
    <row r="811" ht="15"/>
    <row r="812" ht="15"/>
    <row r="813" ht="15"/>
    <row r="814" ht="15"/>
    <row r="815" ht="15"/>
    <row r="816" ht="15"/>
    <row r="817" ht="15"/>
    <row r="818" ht="15"/>
    <row r="819" ht="15"/>
    <row r="820" ht="15"/>
    <row r="821" ht="15"/>
    <row r="822" ht="15"/>
    <row r="823" ht="15"/>
    <row r="824" ht="15"/>
    <row r="825" ht="15"/>
    <row r="826" ht="15"/>
    <row r="827" ht="15"/>
    <row r="828" ht="15"/>
    <row r="829" ht="15"/>
    <row r="830" ht="15"/>
    <row r="831" ht="15"/>
    <row r="832" ht="15"/>
    <row r="833" ht="15"/>
    <row r="834" ht="15"/>
    <row r="835" ht="15"/>
    <row r="836" ht="15"/>
    <row r="837" ht="15"/>
    <row r="838" ht="15"/>
    <row r="839" ht="15"/>
    <row r="840" ht="15"/>
    <row r="841" ht="15"/>
    <row r="842" ht="15"/>
    <row r="843" ht="15"/>
    <row r="844" ht="15"/>
    <row r="845" ht="15"/>
    <row r="846" ht="15"/>
    <row r="847" ht="15"/>
    <row r="848" ht="15"/>
    <row r="849" ht="15"/>
    <row r="850" ht="15"/>
    <row r="851" ht="15"/>
    <row r="852" ht="15"/>
    <row r="853" ht="15"/>
    <row r="854" ht="15"/>
    <row r="855" ht="15"/>
    <row r="856" ht="15"/>
    <row r="857" ht="15"/>
    <row r="858" ht="15"/>
    <row r="859" ht="15"/>
    <row r="860" ht="15"/>
    <row r="861" ht="15"/>
    <row r="862" ht="15"/>
    <row r="863" ht="15"/>
    <row r="864" ht="15"/>
    <row r="865" ht="15"/>
    <row r="866" ht="15"/>
    <row r="867" ht="15"/>
    <row r="868" ht="15"/>
    <row r="869" ht="15"/>
    <row r="870" ht="15"/>
    <row r="871" ht="15"/>
    <row r="872" ht="15"/>
    <row r="873" ht="15"/>
    <row r="874" ht="15"/>
    <row r="875" ht="15"/>
    <row r="876" ht="15"/>
    <row r="877" ht="15"/>
    <row r="878" ht="15"/>
    <row r="879" ht="15"/>
    <row r="880" ht="15"/>
    <row r="881" ht="15"/>
    <row r="882" ht="15"/>
    <row r="883" ht="15"/>
    <row r="884" ht="15"/>
    <row r="885" ht="15"/>
    <row r="886" ht="15"/>
    <row r="887" ht="15"/>
    <row r="888" ht="15"/>
    <row r="889" ht="15"/>
    <row r="890" ht="15"/>
    <row r="891" ht="15"/>
    <row r="892" ht="15"/>
    <row r="893" ht="15"/>
    <row r="894" ht="15"/>
    <row r="895" ht="15"/>
    <row r="896" ht="15"/>
    <row r="897" ht="15"/>
    <row r="898" ht="15"/>
    <row r="899" ht="15"/>
    <row r="900" ht="15"/>
    <row r="901" ht="15"/>
    <row r="902" ht="15"/>
    <row r="903" ht="15"/>
    <row r="904" ht="15"/>
    <row r="905" ht="15"/>
    <row r="906" ht="15"/>
    <row r="907" ht="15"/>
    <row r="908" ht="15"/>
    <row r="909" ht="15"/>
    <row r="910" ht="15"/>
    <row r="911" ht="15"/>
    <row r="912" ht="15"/>
    <row r="913" ht="15"/>
    <row r="914" ht="15"/>
    <row r="915" ht="15"/>
    <row r="916" ht="15"/>
    <row r="917" ht="15"/>
    <row r="918" ht="15"/>
    <row r="919" ht="15"/>
    <row r="920" ht="15"/>
    <row r="921" ht="15"/>
    <row r="922" ht="15"/>
    <row r="923" ht="15"/>
    <row r="924" ht="15"/>
    <row r="925" ht="15"/>
    <row r="926" ht="15"/>
    <row r="927" ht="15"/>
    <row r="928" ht="15"/>
    <row r="929" ht="15"/>
    <row r="930" ht="15"/>
    <row r="931" ht="15"/>
    <row r="932" ht="15"/>
    <row r="933" ht="15"/>
    <row r="934" ht="15"/>
    <row r="935" ht="15"/>
    <row r="936" ht="15"/>
    <row r="937" ht="15"/>
    <row r="938" ht="15"/>
    <row r="939" ht="15"/>
    <row r="940" ht="15"/>
    <row r="94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</sheetData>
  <mergeCells count="12"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K1:K2"/>
    <mergeCell ref="L1:L2"/>
    <mergeCell ref="M1:M2"/>
  </mergeCells>
  <printOptions headings="0" gridLines="1"/>
  <pageMargins left="0.69999999999999996" right="0.69999999999999996" top="0.75" bottom="0.75" header="0" footer="0"/>
  <pageSetup paperSize="9" scale="100" fitToWidth="1" fitToHeight="0" pageOrder="overThenDown" orientation="landscape" usePrinterDefaults="1" blackAndWhite="0" draft="0" cellComments="atEnd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zoomScale="100" workbookViewId="0">
      <pane xSplit="4" ySplit="1" topLeftCell="E2" activePane="bottomRight" state="frozen"/>
      <selection activeCell="B2" activeCellId="0" sqref="B2"/>
    </sheetView>
  </sheetViews>
  <sheetFormatPr defaultColWidth="12.630000000000001" defaultRowHeight="12.75"/>
  <cols>
    <col customWidth="1" min="1" max="1" width="6.421875"/>
    <col customWidth="1" min="2" max="2" width="16.7109375"/>
    <col customWidth="1" min="3" max="3" width="59.140625"/>
    <col customWidth="1" min="4" max="4" style="99" width="12.00390625"/>
    <col customWidth="1" hidden="1" min="5" max="5" width="15.130000000000001"/>
    <col customWidth="1" min="6" max="16" width="18.28125"/>
  </cols>
  <sheetData>
    <row r="1" ht="99.75">
      <c r="A1" s="100" t="s">
        <v>1</v>
      </c>
      <c r="B1" s="100" t="s">
        <v>200</v>
      </c>
      <c r="C1" s="143" t="s">
        <v>201</v>
      </c>
      <c r="D1" s="143" t="s">
        <v>202</v>
      </c>
      <c r="E1" s="144" t="s">
        <v>202</v>
      </c>
      <c r="F1" s="145" t="s">
        <v>283</v>
      </c>
      <c r="G1" s="146" t="s">
        <v>284</v>
      </c>
      <c r="H1" s="147" t="s">
        <v>285</v>
      </c>
      <c r="I1" s="147" t="s">
        <v>286</v>
      </c>
      <c r="J1" s="147" t="s">
        <v>287</v>
      </c>
      <c r="K1" s="147" t="s">
        <v>288</v>
      </c>
      <c r="L1" s="147" t="s">
        <v>289</v>
      </c>
      <c r="M1" s="147" t="s">
        <v>290</v>
      </c>
      <c r="N1" s="147" t="s">
        <v>207</v>
      </c>
      <c r="O1" s="147" t="s">
        <v>291</v>
      </c>
      <c r="P1" s="147" t="s">
        <v>292</v>
      </c>
    </row>
    <row r="2" ht="38.25">
      <c r="A2" s="111">
        <v>1</v>
      </c>
      <c r="B2" s="148" t="s">
        <v>213</v>
      </c>
      <c r="C2" s="149" t="s">
        <v>214</v>
      </c>
      <c r="D2" s="114">
        <v>32767</v>
      </c>
      <c r="E2" s="150">
        <v>17549</v>
      </c>
      <c r="F2" s="117" t="s">
        <v>267</v>
      </c>
      <c r="G2" s="117" t="s">
        <v>293</v>
      </c>
      <c r="H2" s="117" t="s">
        <v>221</v>
      </c>
      <c r="I2" s="117" t="s">
        <v>294</v>
      </c>
      <c r="J2" s="117" t="s">
        <v>295</v>
      </c>
      <c r="K2" s="117" t="s">
        <v>296</v>
      </c>
      <c r="L2" s="116" t="s">
        <v>297</v>
      </c>
      <c r="M2" s="115" t="s">
        <v>215</v>
      </c>
      <c r="N2" s="115" t="s">
        <v>220</v>
      </c>
      <c r="O2" s="151" t="s">
        <v>298</v>
      </c>
      <c r="P2" s="152" t="s">
        <v>299</v>
      </c>
    </row>
    <row r="3" ht="38.25">
      <c r="A3" s="111">
        <v>2</v>
      </c>
      <c r="B3" s="148" t="s">
        <v>224</v>
      </c>
      <c r="C3" s="149" t="s">
        <v>225</v>
      </c>
      <c r="D3" s="114">
        <v>29896</v>
      </c>
      <c r="E3" s="153">
        <v>25187</v>
      </c>
      <c r="F3" s="117" t="s">
        <v>267</v>
      </c>
      <c r="G3" s="117" t="s">
        <v>293</v>
      </c>
      <c r="H3" s="117" t="s">
        <v>221</v>
      </c>
      <c r="I3" s="117" t="s">
        <v>294</v>
      </c>
      <c r="J3" s="117" t="s">
        <v>295</v>
      </c>
      <c r="K3" s="117" t="s">
        <v>296</v>
      </c>
      <c r="L3" s="117" t="s">
        <v>297</v>
      </c>
      <c r="M3" s="119" t="s">
        <v>226</v>
      </c>
      <c r="N3" s="119" t="s">
        <v>220</v>
      </c>
      <c r="O3" s="151" t="s">
        <v>298</v>
      </c>
      <c r="P3" s="151" t="s">
        <v>299</v>
      </c>
    </row>
    <row r="4" ht="38.25">
      <c r="A4" s="111">
        <v>3</v>
      </c>
      <c r="B4" s="148" t="s">
        <v>227</v>
      </c>
      <c r="C4" s="149" t="s">
        <v>43</v>
      </c>
      <c r="D4" s="114">
        <v>21979</v>
      </c>
      <c r="E4" s="153">
        <v>23642</v>
      </c>
      <c r="F4" s="117" t="s">
        <v>267</v>
      </c>
      <c r="G4" s="117" t="s">
        <v>293</v>
      </c>
      <c r="H4" s="117" t="s">
        <v>221</v>
      </c>
      <c r="I4" s="117" t="s">
        <v>294</v>
      </c>
      <c r="J4" s="117" t="s">
        <v>295</v>
      </c>
      <c r="K4" s="117" t="s">
        <v>296</v>
      </c>
      <c r="L4" s="117" t="s">
        <v>297</v>
      </c>
      <c r="M4" s="119" t="s">
        <v>226</v>
      </c>
      <c r="N4" s="119" t="s">
        <v>220</v>
      </c>
      <c r="O4" s="151" t="s">
        <v>298</v>
      </c>
      <c r="P4" s="151" t="s">
        <v>299</v>
      </c>
    </row>
    <row r="5" ht="38.25">
      <c r="A5" s="111">
        <v>4</v>
      </c>
      <c r="B5" s="148" t="s">
        <v>228</v>
      </c>
      <c r="C5" s="149" t="s">
        <v>229</v>
      </c>
      <c r="D5" s="114">
        <v>15011.4</v>
      </c>
      <c r="E5" s="153">
        <v>27170</v>
      </c>
      <c r="F5" s="117" t="s">
        <v>267</v>
      </c>
      <c r="G5" s="117" t="s">
        <v>293</v>
      </c>
      <c r="H5" s="117" t="s">
        <v>221</v>
      </c>
      <c r="I5" s="117" t="s">
        <v>294</v>
      </c>
      <c r="J5" s="117" t="s">
        <v>295</v>
      </c>
      <c r="K5" s="117" t="s">
        <v>296</v>
      </c>
      <c r="L5" s="117" t="s">
        <v>297</v>
      </c>
      <c r="M5" s="119" t="s">
        <v>215</v>
      </c>
      <c r="N5" s="119" t="s">
        <v>220</v>
      </c>
      <c r="O5" s="151" t="s">
        <v>298</v>
      </c>
      <c r="P5" s="151" t="s">
        <v>299</v>
      </c>
    </row>
    <row r="6" ht="38.25">
      <c r="A6" s="111">
        <v>5</v>
      </c>
      <c r="B6" s="113" t="s">
        <v>230</v>
      </c>
      <c r="C6" s="154" t="s">
        <v>231</v>
      </c>
      <c r="D6" s="114">
        <v>9681</v>
      </c>
      <c r="E6" s="153">
        <v>12001</v>
      </c>
      <c r="F6" s="117" t="s">
        <v>267</v>
      </c>
      <c r="G6" s="117" t="s">
        <v>293</v>
      </c>
      <c r="H6" s="117" t="s">
        <v>221</v>
      </c>
      <c r="I6" s="117" t="s">
        <v>294</v>
      </c>
      <c r="J6" s="117" t="s">
        <v>295</v>
      </c>
      <c r="K6" s="117" t="s">
        <v>296</v>
      </c>
      <c r="L6" s="117" t="s">
        <v>297</v>
      </c>
      <c r="M6" s="119" t="s">
        <v>215</v>
      </c>
      <c r="N6" s="119" t="s">
        <v>220</v>
      </c>
      <c r="O6" s="151" t="s">
        <v>298</v>
      </c>
      <c r="P6" s="151" t="s">
        <v>299</v>
      </c>
    </row>
    <row r="7" ht="38.25">
      <c r="A7" s="111">
        <v>6</v>
      </c>
      <c r="B7" s="113" t="s">
        <v>233</v>
      </c>
      <c r="C7" s="154" t="s">
        <v>234</v>
      </c>
      <c r="D7" s="114">
        <v>24730</v>
      </c>
      <c r="E7" s="153">
        <v>11672</v>
      </c>
      <c r="F7" s="117" t="s">
        <v>267</v>
      </c>
      <c r="G7" s="117" t="s">
        <v>293</v>
      </c>
      <c r="H7" s="117" t="s">
        <v>221</v>
      </c>
      <c r="I7" s="117" t="s">
        <v>294</v>
      </c>
      <c r="J7" s="117" t="s">
        <v>295</v>
      </c>
      <c r="K7" s="117" t="s">
        <v>296</v>
      </c>
      <c r="L7" s="117" t="s">
        <v>297</v>
      </c>
      <c r="M7" s="119" t="s">
        <v>215</v>
      </c>
      <c r="N7" s="119" t="s">
        <v>220</v>
      </c>
      <c r="O7" s="151" t="s">
        <v>298</v>
      </c>
      <c r="P7" s="151" t="s">
        <v>299</v>
      </c>
    </row>
    <row r="8" ht="38.25">
      <c r="A8" s="111">
        <v>7</v>
      </c>
      <c r="B8" s="113" t="s">
        <v>235</v>
      </c>
      <c r="C8" s="154" t="s">
        <v>236</v>
      </c>
      <c r="D8" s="114">
        <v>25120</v>
      </c>
      <c r="E8" s="153">
        <v>13508</v>
      </c>
      <c r="F8" s="117" t="s">
        <v>267</v>
      </c>
      <c r="G8" s="117" t="s">
        <v>293</v>
      </c>
      <c r="H8" s="117" t="s">
        <v>221</v>
      </c>
      <c r="I8" s="117" t="s">
        <v>294</v>
      </c>
      <c r="J8" s="117" t="s">
        <v>295</v>
      </c>
      <c r="K8" s="117" t="s">
        <v>296</v>
      </c>
      <c r="L8" s="117" t="s">
        <v>297</v>
      </c>
      <c r="M8" s="119" t="s">
        <v>215</v>
      </c>
      <c r="N8" s="119" t="s">
        <v>220</v>
      </c>
      <c r="O8" s="151" t="s">
        <v>298</v>
      </c>
      <c r="P8" s="151" t="s">
        <v>299</v>
      </c>
    </row>
    <row r="9" ht="38.25">
      <c r="A9" s="111">
        <v>8</v>
      </c>
      <c r="B9" s="113" t="s">
        <v>237</v>
      </c>
      <c r="C9" s="154" t="s">
        <v>238</v>
      </c>
      <c r="D9" s="114">
        <v>8077</v>
      </c>
      <c r="E9" s="153">
        <v>15987</v>
      </c>
      <c r="F9" s="117" t="s">
        <v>300</v>
      </c>
      <c r="G9" s="117" t="s">
        <v>301</v>
      </c>
      <c r="H9" s="117" t="s">
        <v>221</v>
      </c>
      <c r="I9" s="117" t="s">
        <v>294</v>
      </c>
      <c r="J9" s="117" t="s">
        <v>295</v>
      </c>
      <c r="K9" s="117" t="s">
        <v>296</v>
      </c>
      <c r="L9" s="117" t="s">
        <v>297</v>
      </c>
      <c r="M9" s="119" t="s">
        <v>239</v>
      </c>
      <c r="N9" s="119" t="s">
        <v>220</v>
      </c>
      <c r="O9" s="151" t="s">
        <v>298</v>
      </c>
      <c r="P9" s="151" t="s">
        <v>299</v>
      </c>
    </row>
    <row r="10" ht="38.25">
      <c r="A10" s="111">
        <v>9</v>
      </c>
      <c r="B10" s="113" t="s">
        <v>241</v>
      </c>
      <c r="C10" s="154" t="s">
        <v>242</v>
      </c>
      <c r="D10" s="114">
        <v>31019</v>
      </c>
      <c r="E10" s="153">
        <v>25699</v>
      </c>
      <c r="F10" s="117" t="s">
        <v>239</v>
      </c>
      <c r="G10" s="117" t="s">
        <v>301</v>
      </c>
      <c r="H10" s="117" t="s">
        <v>221</v>
      </c>
      <c r="I10" s="117" t="s">
        <v>302</v>
      </c>
      <c r="J10" s="117" t="s">
        <v>302</v>
      </c>
      <c r="K10" s="117" t="s">
        <v>296</v>
      </c>
      <c r="L10" s="117" t="s">
        <v>297</v>
      </c>
      <c r="M10" s="119" t="s">
        <v>239</v>
      </c>
      <c r="N10" s="119" t="s">
        <v>220</v>
      </c>
      <c r="O10" s="151" t="s">
        <v>298</v>
      </c>
      <c r="P10" s="151" t="s">
        <v>299</v>
      </c>
    </row>
    <row r="11" ht="38.25">
      <c r="A11" s="111">
        <v>10</v>
      </c>
      <c r="B11" s="113" t="s">
        <v>244</v>
      </c>
      <c r="C11" s="154" t="s">
        <v>245</v>
      </c>
      <c r="D11" s="114">
        <v>33755</v>
      </c>
      <c r="E11" s="153">
        <v>16482</v>
      </c>
      <c r="F11" s="117" t="s">
        <v>300</v>
      </c>
      <c r="G11" s="117" t="s">
        <v>293</v>
      </c>
      <c r="H11" s="117" t="s">
        <v>221</v>
      </c>
      <c r="I11" s="117" t="s">
        <v>294</v>
      </c>
      <c r="J11" s="117" t="s">
        <v>295</v>
      </c>
      <c r="K11" s="117" t="s">
        <v>296</v>
      </c>
      <c r="L11" s="117" t="s">
        <v>297</v>
      </c>
      <c r="M11" s="119" t="s">
        <v>239</v>
      </c>
      <c r="N11" s="119" t="s">
        <v>220</v>
      </c>
      <c r="O11" s="151" t="s">
        <v>298</v>
      </c>
      <c r="P11" s="151" t="s">
        <v>299</v>
      </c>
    </row>
    <row r="12" ht="38.25">
      <c r="A12" s="111">
        <v>11</v>
      </c>
      <c r="B12" s="113" t="s">
        <v>248</v>
      </c>
      <c r="C12" s="154" t="s">
        <v>249</v>
      </c>
      <c r="D12" s="114">
        <v>27706</v>
      </c>
      <c r="E12" s="153">
        <v>20390</v>
      </c>
      <c r="F12" s="117" t="s">
        <v>300</v>
      </c>
      <c r="G12" s="117" t="s">
        <v>301</v>
      </c>
      <c r="H12" s="117" t="s">
        <v>221</v>
      </c>
      <c r="I12" s="117" t="s">
        <v>294</v>
      </c>
      <c r="J12" s="117" t="s">
        <v>295</v>
      </c>
      <c r="K12" s="117" t="s">
        <v>296</v>
      </c>
      <c r="L12" s="117" t="s">
        <v>297</v>
      </c>
      <c r="M12" s="119" t="s">
        <v>239</v>
      </c>
      <c r="N12" s="119" t="s">
        <v>220</v>
      </c>
      <c r="O12" s="151" t="s">
        <v>298</v>
      </c>
      <c r="P12" s="151" t="s">
        <v>299</v>
      </c>
    </row>
    <row r="13" ht="38.25">
      <c r="A13" s="111">
        <v>12</v>
      </c>
      <c r="B13" s="113" t="s">
        <v>250</v>
      </c>
      <c r="C13" s="154" t="s">
        <v>251</v>
      </c>
      <c r="D13" s="114">
        <v>33755</v>
      </c>
      <c r="E13" s="153">
        <v>8373</v>
      </c>
      <c r="F13" s="117" t="s">
        <v>300</v>
      </c>
      <c r="G13" s="117" t="s">
        <v>301</v>
      </c>
      <c r="H13" s="117" t="s">
        <v>221</v>
      </c>
      <c r="I13" s="117" t="s">
        <v>294</v>
      </c>
      <c r="J13" s="117" t="s">
        <v>295</v>
      </c>
      <c r="K13" s="117" t="s">
        <v>296</v>
      </c>
      <c r="L13" s="117" t="s">
        <v>303</v>
      </c>
      <c r="M13" s="119" t="s">
        <v>239</v>
      </c>
      <c r="N13" s="119" t="s">
        <v>220</v>
      </c>
      <c r="O13" s="151" t="s">
        <v>298</v>
      </c>
      <c r="P13" s="151" t="s">
        <v>304</v>
      </c>
    </row>
    <row r="14" ht="38.25">
      <c r="A14" s="111">
        <v>13</v>
      </c>
      <c r="B14" s="113" t="s">
        <v>252</v>
      </c>
      <c r="C14" s="154" t="s">
        <v>253</v>
      </c>
      <c r="D14" s="114">
        <v>21232</v>
      </c>
      <c r="E14" s="153">
        <v>22957</v>
      </c>
      <c r="F14" s="117" t="s">
        <v>300</v>
      </c>
      <c r="G14" s="117" t="s">
        <v>301</v>
      </c>
      <c r="H14" s="117" t="s">
        <v>221</v>
      </c>
      <c r="I14" s="117" t="s">
        <v>294</v>
      </c>
      <c r="J14" s="117" t="s">
        <v>295</v>
      </c>
      <c r="K14" s="117" t="s">
        <v>305</v>
      </c>
      <c r="L14" s="117" t="s">
        <v>303</v>
      </c>
      <c r="M14" s="119" t="s">
        <v>239</v>
      </c>
      <c r="N14" s="119" t="s">
        <v>220</v>
      </c>
      <c r="O14" s="151" t="s">
        <v>306</v>
      </c>
      <c r="P14" s="151" t="s">
        <v>304</v>
      </c>
    </row>
    <row r="15" ht="38.25">
      <c r="A15" s="111">
        <v>14</v>
      </c>
      <c r="B15" s="113" t="s">
        <v>254</v>
      </c>
      <c r="C15" s="154" t="s">
        <v>255</v>
      </c>
      <c r="D15" s="114">
        <v>18317</v>
      </c>
      <c r="E15" s="153">
        <v>23849</v>
      </c>
      <c r="F15" s="117" t="s">
        <v>307</v>
      </c>
      <c r="G15" s="117" t="s">
        <v>301</v>
      </c>
      <c r="H15" s="117" t="s">
        <v>221</v>
      </c>
      <c r="I15" s="117" t="s">
        <v>308</v>
      </c>
      <c r="J15" s="117" t="s">
        <v>295</v>
      </c>
      <c r="K15" s="117" t="s">
        <v>305</v>
      </c>
      <c r="L15" s="117" t="s">
        <v>303</v>
      </c>
      <c r="M15" s="119" t="s">
        <v>239</v>
      </c>
      <c r="N15" s="119" t="s">
        <v>220</v>
      </c>
      <c r="O15" s="151" t="s">
        <v>306</v>
      </c>
      <c r="P15" s="151" t="s">
        <v>304</v>
      </c>
    </row>
    <row r="16" ht="38.25">
      <c r="A16" s="111">
        <v>15</v>
      </c>
      <c r="B16" s="113" t="s">
        <v>256</v>
      </c>
      <c r="C16" s="154" t="s">
        <v>257</v>
      </c>
      <c r="D16" s="114">
        <v>28739</v>
      </c>
      <c r="E16" s="153">
        <v>10451</v>
      </c>
      <c r="F16" s="117" t="s">
        <v>300</v>
      </c>
      <c r="G16" s="117" t="s">
        <v>301</v>
      </c>
      <c r="H16" s="117" t="s">
        <v>258</v>
      </c>
      <c r="I16" s="117" t="s">
        <v>294</v>
      </c>
      <c r="J16" s="117" t="s">
        <v>295</v>
      </c>
      <c r="K16" s="117" t="s">
        <v>305</v>
      </c>
      <c r="L16" s="117" t="s">
        <v>303</v>
      </c>
      <c r="M16" s="119" t="s">
        <v>239</v>
      </c>
      <c r="N16" s="119" t="s">
        <v>220</v>
      </c>
      <c r="O16" s="151" t="s">
        <v>306</v>
      </c>
      <c r="P16" s="151" t="s">
        <v>304</v>
      </c>
    </row>
    <row r="17" ht="38.25">
      <c r="A17" s="111">
        <v>16</v>
      </c>
      <c r="B17" s="113" t="s">
        <v>259</v>
      </c>
      <c r="C17" s="154" t="s">
        <v>260</v>
      </c>
      <c r="D17" s="114">
        <v>18107</v>
      </c>
      <c r="E17" s="153">
        <v>12490</v>
      </c>
      <c r="F17" s="117" t="s">
        <v>307</v>
      </c>
      <c r="G17" s="117" t="s">
        <v>301</v>
      </c>
      <c r="H17" s="117" t="s">
        <v>258</v>
      </c>
      <c r="I17" s="117" t="s">
        <v>308</v>
      </c>
      <c r="J17" s="117" t="s">
        <v>295</v>
      </c>
      <c r="K17" s="117" t="s">
        <v>296</v>
      </c>
      <c r="L17" s="117" t="s">
        <v>303</v>
      </c>
      <c r="M17" s="119" t="s">
        <v>239</v>
      </c>
      <c r="N17" s="119" t="s">
        <v>220</v>
      </c>
      <c r="O17" s="151" t="s">
        <v>306</v>
      </c>
      <c r="P17" s="151" t="s">
        <v>304</v>
      </c>
    </row>
    <row r="18" ht="38.25">
      <c r="A18" s="111">
        <v>17</v>
      </c>
      <c r="B18" s="113" t="s">
        <v>261</v>
      </c>
      <c r="C18" s="154" t="s">
        <v>262</v>
      </c>
      <c r="D18" s="114">
        <v>10721</v>
      </c>
      <c r="E18" s="155">
        <v>42203</v>
      </c>
      <c r="F18" s="117" t="s">
        <v>307</v>
      </c>
      <c r="G18" s="117" t="s">
        <v>301</v>
      </c>
      <c r="H18" s="117" t="s">
        <v>258</v>
      </c>
      <c r="I18" s="117" t="s">
        <v>308</v>
      </c>
      <c r="J18" s="117" t="s">
        <v>295</v>
      </c>
      <c r="K18" s="117" t="s">
        <v>305</v>
      </c>
      <c r="L18" s="117" t="s">
        <v>303</v>
      </c>
      <c r="M18" s="119" t="s">
        <v>239</v>
      </c>
      <c r="N18" s="119" t="s">
        <v>220</v>
      </c>
      <c r="O18" s="151" t="s">
        <v>306</v>
      </c>
      <c r="P18" s="151" t="s">
        <v>304</v>
      </c>
    </row>
    <row r="19" ht="38.25">
      <c r="A19" s="111">
        <v>18</v>
      </c>
      <c r="B19" s="113" t="s">
        <v>263</v>
      </c>
      <c r="C19" s="154" t="s">
        <v>264</v>
      </c>
      <c r="D19" s="114">
        <v>15166</v>
      </c>
      <c r="E19" s="155">
        <v>7953</v>
      </c>
      <c r="F19" s="117" t="s">
        <v>307</v>
      </c>
      <c r="G19" s="117" t="s">
        <v>301</v>
      </c>
      <c r="H19" s="117" t="s">
        <v>258</v>
      </c>
      <c r="I19" s="117" t="s">
        <v>308</v>
      </c>
      <c r="J19" s="117" t="s">
        <v>295</v>
      </c>
      <c r="K19" s="117" t="s">
        <v>305</v>
      </c>
      <c r="L19" s="117" t="s">
        <v>303</v>
      </c>
      <c r="M19" s="119" t="s">
        <v>239</v>
      </c>
      <c r="N19" s="119" t="s">
        <v>220</v>
      </c>
      <c r="O19" s="151" t="s">
        <v>306</v>
      </c>
      <c r="P19" s="151" t="s">
        <v>304</v>
      </c>
    </row>
    <row r="20" ht="38.25">
      <c r="A20" s="111">
        <v>19</v>
      </c>
      <c r="B20" s="113" t="s">
        <v>265</v>
      </c>
      <c r="C20" s="154" t="s">
        <v>266</v>
      </c>
      <c r="D20" s="114">
        <v>31066</v>
      </c>
      <c r="E20" s="155">
        <v>7586</v>
      </c>
      <c r="F20" s="117" t="s">
        <v>307</v>
      </c>
      <c r="G20" s="117" t="s">
        <v>301</v>
      </c>
      <c r="H20" s="117" t="s">
        <v>258</v>
      </c>
      <c r="I20" s="117" t="s">
        <v>308</v>
      </c>
      <c r="J20" s="117" t="s">
        <v>295</v>
      </c>
      <c r="K20" s="117" t="s">
        <v>305</v>
      </c>
      <c r="L20" s="117" t="s">
        <v>303</v>
      </c>
      <c r="M20" s="119" t="s">
        <v>239</v>
      </c>
      <c r="N20" s="119" t="s">
        <v>267</v>
      </c>
      <c r="O20" s="151" t="s">
        <v>306</v>
      </c>
      <c r="P20" s="151" t="s">
        <v>304</v>
      </c>
    </row>
    <row r="21" ht="38.25">
      <c r="A21" s="111">
        <v>20</v>
      </c>
      <c r="B21" s="113" t="s">
        <v>268</v>
      </c>
      <c r="C21" s="154" t="s">
        <v>269</v>
      </c>
      <c r="D21" s="114">
        <v>8853</v>
      </c>
      <c r="E21" s="155">
        <v>24140</v>
      </c>
      <c r="F21" s="121" t="s">
        <v>307</v>
      </c>
      <c r="G21" s="121" t="s">
        <v>301</v>
      </c>
      <c r="H21" s="121" t="s">
        <v>221</v>
      </c>
      <c r="I21" s="121" t="s">
        <v>308</v>
      </c>
      <c r="J21" s="121" t="s">
        <v>295</v>
      </c>
      <c r="K21" s="121" t="s">
        <v>305</v>
      </c>
      <c r="L21" s="121" t="s">
        <v>295</v>
      </c>
      <c r="M21" s="119" t="s">
        <v>239</v>
      </c>
      <c r="N21" s="119" t="s">
        <v>267</v>
      </c>
      <c r="O21" s="156" t="s">
        <v>306</v>
      </c>
      <c r="P21" s="156" t="s">
        <v>304</v>
      </c>
    </row>
    <row r="22" ht="38.25">
      <c r="A22" s="111">
        <v>21</v>
      </c>
      <c r="B22" s="113" t="s">
        <v>270</v>
      </c>
      <c r="C22" s="154" t="s">
        <v>271</v>
      </c>
      <c r="D22" s="114">
        <v>6142</v>
      </c>
      <c r="E22" s="157">
        <v>8780</v>
      </c>
      <c r="F22" s="158" t="s">
        <v>239</v>
      </c>
      <c r="G22" s="158" t="s">
        <v>301</v>
      </c>
      <c r="H22" s="158" t="s">
        <v>221</v>
      </c>
      <c r="I22" s="158" t="s">
        <v>302</v>
      </c>
      <c r="J22" s="158" t="s">
        <v>302</v>
      </c>
      <c r="K22" s="158" t="s">
        <v>305</v>
      </c>
      <c r="L22" s="158" t="s">
        <v>295</v>
      </c>
      <c r="M22" s="119" t="s">
        <v>239</v>
      </c>
      <c r="N22" s="159" t="s">
        <v>267</v>
      </c>
      <c r="O22" s="160" t="s">
        <v>306</v>
      </c>
      <c r="P22" s="160" t="s">
        <v>304</v>
      </c>
    </row>
    <row r="23" ht="38.25">
      <c r="A23" s="111">
        <v>22</v>
      </c>
      <c r="B23" s="113" t="s">
        <v>272</v>
      </c>
      <c r="C23" s="113" t="s">
        <v>273</v>
      </c>
      <c r="D23" s="114">
        <v>13902.299999999999</v>
      </c>
      <c r="E23" s="161"/>
      <c r="F23" s="125" t="s">
        <v>239</v>
      </c>
      <c r="G23" s="125" t="s">
        <v>293</v>
      </c>
      <c r="H23" s="125" t="s">
        <v>221</v>
      </c>
      <c r="I23" s="125" t="s">
        <v>302</v>
      </c>
      <c r="J23" s="125" t="s">
        <v>302</v>
      </c>
      <c r="K23" s="125" t="s">
        <v>305</v>
      </c>
      <c r="L23" s="125" t="s">
        <v>295</v>
      </c>
      <c r="M23" s="162" t="s">
        <v>239</v>
      </c>
      <c r="N23" s="126" t="s">
        <v>220</v>
      </c>
      <c r="O23" s="163" t="s">
        <v>298</v>
      </c>
      <c r="P23" s="163" t="s">
        <v>304</v>
      </c>
    </row>
    <row r="24" s="0" customFormat="1" ht="38.25">
      <c r="A24" s="127">
        <v>23</v>
      </c>
      <c r="B24" s="129" t="s">
        <v>274</v>
      </c>
      <c r="C24" s="129" t="s">
        <v>275</v>
      </c>
      <c r="D24" s="130">
        <v>8373.2999999999993</v>
      </c>
      <c r="E24" s="128"/>
      <c r="F24" s="164" t="s">
        <v>239</v>
      </c>
      <c r="G24" s="165" t="s">
        <v>293</v>
      </c>
      <c r="H24" s="165" t="s">
        <v>221</v>
      </c>
      <c r="I24" s="165" t="s">
        <v>302</v>
      </c>
      <c r="J24" s="165" t="s">
        <v>302</v>
      </c>
      <c r="K24" s="165" t="s">
        <v>305</v>
      </c>
      <c r="L24" s="165" t="s">
        <v>295</v>
      </c>
      <c r="M24" s="166" t="s">
        <v>239</v>
      </c>
      <c r="N24" s="133" t="s">
        <v>220</v>
      </c>
      <c r="O24" s="167" t="s">
        <v>298</v>
      </c>
      <c r="P24" s="167" t="s">
        <v>304</v>
      </c>
    </row>
    <row r="25" s="0" customFormat="1" ht="38.25">
      <c r="A25" s="127">
        <v>24</v>
      </c>
      <c r="B25" s="129" t="s">
        <v>276</v>
      </c>
      <c r="C25" s="129" t="s">
        <v>277</v>
      </c>
      <c r="D25" s="130">
        <v>17549.299999999999</v>
      </c>
      <c r="E25" s="128"/>
      <c r="F25" s="164" t="s">
        <v>239</v>
      </c>
      <c r="G25" s="165" t="s">
        <v>293</v>
      </c>
      <c r="H25" s="165" t="s">
        <v>221</v>
      </c>
      <c r="I25" s="165" t="s">
        <v>302</v>
      </c>
      <c r="J25" s="165" t="s">
        <v>302</v>
      </c>
      <c r="K25" s="165" t="s">
        <v>305</v>
      </c>
      <c r="L25" s="165" t="s">
        <v>295</v>
      </c>
      <c r="M25" s="168" t="s">
        <v>239</v>
      </c>
      <c r="N25" s="133" t="s">
        <v>220</v>
      </c>
      <c r="O25" s="167" t="s">
        <v>298</v>
      </c>
      <c r="P25" s="167" t="s">
        <v>304</v>
      </c>
    </row>
    <row r="26" s="0" customFormat="1" ht="38.25">
      <c r="A26" s="127">
        <v>25</v>
      </c>
      <c r="B26" s="128" t="s">
        <v>278</v>
      </c>
      <c r="C26" s="129" t="s">
        <v>279</v>
      </c>
      <c r="D26" s="130">
        <v>25186.599999999999</v>
      </c>
      <c r="E26" s="128"/>
      <c r="F26" s="169" t="s">
        <v>239</v>
      </c>
      <c r="G26" s="170" t="s">
        <v>293</v>
      </c>
      <c r="H26" s="170" t="s">
        <v>221</v>
      </c>
      <c r="I26" s="170" t="s">
        <v>302</v>
      </c>
      <c r="J26" s="170" t="s">
        <v>302</v>
      </c>
      <c r="K26" s="170" t="s">
        <v>305</v>
      </c>
      <c r="L26" s="171" t="s">
        <v>295</v>
      </c>
      <c r="M26" s="133" t="s">
        <v>239</v>
      </c>
      <c r="N26" s="172" t="s">
        <v>220</v>
      </c>
      <c r="O26" s="173" t="s">
        <v>298</v>
      </c>
      <c r="P26" s="173" t="s">
        <v>304</v>
      </c>
    </row>
    <row r="27" ht="38.25">
      <c r="A27" s="135">
        <v>26</v>
      </c>
      <c r="B27" s="136" t="s">
        <v>280</v>
      </c>
      <c r="C27" s="137" t="s">
        <v>24</v>
      </c>
      <c r="D27" s="138">
        <v>35783</v>
      </c>
      <c r="E27" s="174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ht="15">
      <c r="D28" s="99"/>
      <c r="E28" s="176"/>
    </row>
    <row r="29" ht="21.75" customHeight="1">
      <c r="B29" s="177" t="s">
        <v>281</v>
      </c>
      <c r="C29" s="140"/>
      <c r="D29" s="99"/>
      <c r="E29" s="176"/>
    </row>
    <row r="30" ht="19.5" customHeight="1">
      <c r="B30" s="178" t="s">
        <v>282</v>
      </c>
      <c r="C30" s="142"/>
      <c r="D30" s="99"/>
      <c r="E30" s="176"/>
    </row>
    <row r="31" ht="15">
      <c r="D31" s="99"/>
      <c r="E31" s="176"/>
    </row>
    <row r="32" ht="15">
      <c r="D32" s="99"/>
      <c r="E32" s="176"/>
    </row>
    <row r="33" ht="15">
      <c r="D33" s="99"/>
      <c r="E33" s="176"/>
    </row>
    <row r="34" ht="15">
      <c r="D34" s="99"/>
      <c r="E34" s="176"/>
    </row>
    <row r="35" ht="15">
      <c r="D35" s="99"/>
      <c r="E35" s="176"/>
    </row>
    <row r="36" ht="15">
      <c r="D36" s="99"/>
      <c r="E36" s="176"/>
    </row>
    <row r="37" ht="15">
      <c r="D37" s="99"/>
      <c r="E37" s="176"/>
    </row>
    <row r="38" ht="15">
      <c r="D38" s="99"/>
      <c r="E38" s="176"/>
    </row>
    <row r="39" ht="15">
      <c r="D39" s="99"/>
      <c r="E39" s="176"/>
    </row>
    <row r="40" ht="15">
      <c r="D40" s="99"/>
      <c r="E40" s="176"/>
    </row>
    <row r="41" ht="15">
      <c r="D41" s="99"/>
      <c r="E41" s="176"/>
    </row>
    <row r="42" ht="15">
      <c r="D42" s="99"/>
      <c r="E42" s="176"/>
    </row>
    <row r="43" ht="15">
      <c r="D43" s="99"/>
      <c r="E43" s="176"/>
    </row>
    <row r="44" ht="15">
      <c r="D44" s="99"/>
      <c r="E44" s="176"/>
    </row>
    <row r="45" ht="15">
      <c r="D45" s="99"/>
      <c r="E45" s="176"/>
    </row>
    <row r="46" ht="15">
      <c r="D46" s="99"/>
      <c r="E46" s="176"/>
    </row>
    <row r="47" ht="15">
      <c r="D47" s="99"/>
      <c r="E47" s="176"/>
    </row>
    <row r="48" ht="15">
      <c r="D48" s="99"/>
      <c r="E48" s="176"/>
    </row>
    <row r="49" ht="15">
      <c r="E49" s="176"/>
    </row>
    <row r="50" ht="15">
      <c r="E50" s="176"/>
    </row>
    <row r="51" ht="15">
      <c r="E51" s="176"/>
    </row>
    <row r="52" ht="15">
      <c r="E52" s="176"/>
    </row>
    <row r="53" ht="15">
      <c r="E53" s="176"/>
    </row>
    <row r="54" ht="15">
      <c r="E54" s="176"/>
    </row>
    <row r="55" ht="15">
      <c r="E55" s="176"/>
    </row>
    <row r="56" ht="15">
      <c r="E56" s="176"/>
    </row>
    <row r="57" ht="15">
      <c r="E57" s="176"/>
    </row>
    <row r="58" ht="15">
      <c r="E58" s="176"/>
    </row>
    <row r="59" ht="15">
      <c r="E59" s="176"/>
    </row>
    <row r="60" ht="15">
      <c r="E60" s="176"/>
    </row>
    <row r="61" ht="15">
      <c r="E61" s="176"/>
    </row>
    <row r="62" ht="15">
      <c r="E62" s="176"/>
    </row>
    <row r="63" ht="15">
      <c r="E63" s="176"/>
    </row>
    <row r="64" ht="15">
      <c r="E64" s="176"/>
    </row>
    <row r="65" ht="15">
      <c r="E65" s="176"/>
    </row>
    <row r="66" ht="15">
      <c r="E66" s="176"/>
    </row>
    <row r="67" ht="15">
      <c r="E67" s="176"/>
    </row>
    <row r="68" ht="15">
      <c r="E68" s="176"/>
    </row>
    <row r="69" ht="15">
      <c r="E69" s="176"/>
    </row>
    <row r="70" ht="15">
      <c r="E70" s="176"/>
    </row>
    <row r="71" ht="15">
      <c r="E71" s="176"/>
    </row>
    <row r="72" ht="15">
      <c r="E72" s="176"/>
    </row>
    <row r="73" ht="15">
      <c r="E73" s="176"/>
    </row>
    <row r="74" ht="15">
      <c r="E74" s="176"/>
    </row>
    <row r="75" ht="15">
      <c r="E75" s="176"/>
    </row>
    <row r="76" ht="15">
      <c r="E76" s="176"/>
    </row>
    <row r="77" ht="15">
      <c r="E77" s="176"/>
    </row>
    <row r="78" ht="15">
      <c r="E78" s="176"/>
    </row>
    <row r="79" ht="15">
      <c r="E79" s="176"/>
    </row>
    <row r="80" ht="15">
      <c r="E80" s="176"/>
    </row>
    <row r="81" ht="15">
      <c r="E81" s="176"/>
    </row>
    <row r="82" ht="15">
      <c r="E82" s="176"/>
    </row>
    <row r="83" ht="15">
      <c r="E83" s="176"/>
    </row>
    <row r="84" ht="15">
      <c r="E84" s="176"/>
    </row>
    <row r="85" ht="15">
      <c r="E85" s="176"/>
    </row>
    <row r="86" ht="15">
      <c r="E86" s="176"/>
    </row>
    <row r="87" ht="15">
      <c r="E87" s="176"/>
    </row>
    <row r="88" ht="15">
      <c r="E88" s="176"/>
    </row>
    <row r="89" ht="15">
      <c r="E89" s="176"/>
    </row>
    <row r="90" ht="15">
      <c r="E90" s="176"/>
    </row>
    <row r="91" ht="15">
      <c r="E91" s="176"/>
    </row>
    <row r="92" ht="15">
      <c r="E92" s="176"/>
    </row>
    <row r="93" ht="15">
      <c r="E93" s="176"/>
    </row>
    <row r="94" ht="15">
      <c r="E94" s="176"/>
    </row>
    <row r="95" ht="15">
      <c r="E95" s="176"/>
    </row>
    <row r="96" ht="15">
      <c r="E96" s="176"/>
    </row>
    <row r="97" ht="15">
      <c r="E97" s="176"/>
    </row>
    <row r="98" ht="15">
      <c r="E98" s="176"/>
    </row>
    <row r="99" ht="15">
      <c r="E99" s="176"/>
    </row>
    <row r="100" ht="15">
      <c r="E100" s="176"/>
    </row>
    <row r="101" ht="15">
      <c r="E101" s="176"/>
    </row>
    <row r="102" ht="15">
      <c r="E102" s="176"/>
    </row>
    <row r="103" ht="15">
      <c r="E103" s="176"/>
    </row>
    <row r="104" ht="15">
      <c r="E104" s="176"/>
    </row>
    <row r="105" ht="15">
      <c r="E105" s="176"/>
    </row>
    <row r="106" ht="15">
      <c r="E106" s="176"/>
    </row>
    <row r="107" ht="15">
      <c r="E107" s="176"/>
    </row>
    <row r="108" ht="15">
      <c r="E108" s="176"/>
    </row>
    <row r="109" ht="15">
      <c r="E109" s="176"/>
    </row>
    <row r="110" ht="15">
      <c r="E110" s="176"/>
    </row>
    <row r="111" ht="15">
      <c r="E111" s="176"/>
    </row>
    <row r="112" ht="15">
      <c r="E112" s="176"/>
    </row>
    <row r="113" ht="15">
      <c r="E113" s="176"/>
    </row>
    <row r="114" ht="15">
      <c r="E114" s="176"/>
    </row>
    <row r="115" ht="15">
      <c r="E115" s="176"/>
    </row>
    <row r="116" ht="15">
      <c r="E116" s="176"/>
    </row>
    <row r="117" ht="15">
      <c r="E117" s="176"/>
    </row>
    <row r="118" ht="15">
      <c r="E118" s="176"/>
    </row>
    <row r="119" ht="15">
      <c r="E119" s="176"/>
    </row>
    <row r="120" ht="15">
      <c r="E120" s="176"/>
    </row>
    <row r="121" ht="15">
      <c r="E121" s="176"/>
    </row>
    <row r="122" ht="15">
      <c r="E122" s="176"/>
    </row>
    <row r="123" ht="15">
      <c r="E123" s="176"/>
    </row>
    <row r="124" ht="15">
      <c r="E124" s="176"/>
    </row>
    <row r="125" ht="15">
      <c r="E125" s="176"/>
    </row>
    <row r="126" ht="15">
      <c r="E126" s="176"/>
    </row>
    <row r="127" ht="15">
      <c r="E127" s="176"/>
    </row>
    <row r="128" ht="15">
      <c r="E128" s="176"/>
    </row>
    <row r="129" ht="15">
      <c r="E129" s="176"/>
    </row>
    <row r="130" ht="15">
      <c r="E130" s="176"/>
    </row>
    <row r="131" ht="15">
      <c r="E131" s="176"/>
    </row>
    <row r="132" ht="15">
      <c r="E132" s="176"/>
    </row>
    <row r="133" ht="15">
      <c r="E133" s="176"/>
    </row>
    <row r="134" ht="15">
      <c r="E134" s="176"/>
    </row>
    <row r="135" ht="15">
      <c r="E135" s="176"/>
    </row>
    <row r="136" ht="15">
      <c r="E136" s="176"/>
    </row>
    <row r="137" ht="15">
      <c r="E137" s="176"/>
    </row>
    <row r="138" ht="15">
      <c r="E138" s="176"/>
    </row>
    <row r="139" ht="15">
      <c r="E139" s="176"/>
    </row>
    <row r="140" ht="15">
      <c r="E140" s="176"/>
    </row>
    <row r="141" ht="15">
      <c r="E141" s="176"/>
    </row>
    <row r="142" ht="15">
      <c r="E142" s="176"/>
    </row>
    <row r="143" ht="15">
      <c r="E143" s="176"/>
    </row>
    <row r="144" ht="15">
      <c r="E144" s="176"/>
    </row>
    <row r="145" ht="15">
      <c r="E145" s="176"/>
    </row>
    <row r="146" ht="15">
      <c r="E146" s="176"/>
    </row>
    <row r="147" ht="15">
      <c r="E147" s="176"/>
    </row>
    <row r="148" ht="15">
      <c r="E148" s="176"/>
    </row>
    <row r="149" ht="15">
      <c r="E149" s="176"/>
    </row>
    <row r="150" ht="15">
      <c r="E150" s="176"/>
    </row>
    <row r="151" ht="15">
      <c r="E151" s="176"/>
    </row>
    <row r="152" ht="15">
      <c r="E152" s="176"/>
    </row>
    <row r="153" ht="15">
      <c r="E153" s="176"/>
    </row>
    <row r="154" ht="15">
      <c r="E154" s="176"/>
    </row>
    <row r="155" ht="15">
      <c r="E155" s="176"/>
    </row>
    <row r="156" ht="15">
      <c r="E156" s="176"/>
    </row>
    <row r="157" ht="15">
      <c r="E157" s="176"/>
    </row>
    <row r="158" ht="15">
      <c r="E158" s="176"/>
    </row>
    <row r="159" ht="15">
      <c r="E159" s="176"/>
    </row>
    <row r="160" ht="15">
      <c r="E160" s="176"/>
    </row>
    <row r="161" ht="15">
      <c r="E161" s="176"/>
    </row>
    <row r="162" ht="15">
      <c r="E162" s="176"/>
    </row>
    <row r="163" ht="15">
      <c r="E163" s="176"/>
    </row>
    <row r="164" ht="15">
      <c r="E164" s="176"/>
    </row>
    <row r="165" ht="15">
      <c r="E165" s="176"/>
    </row>
    <row r="166" ht="15">
      <c r="E166" s="176"/>
    </row>
    <row r="167" ht="15">
      <c r="E167" s="176"/>
    </row>
    <row r="168" ht="15">
      <c r="E168" s="176"/>
    </row>
    <row r="169" ht="15">
      <c r="E169" s="176"/>
    </row>
    <row r="170" ht="15">
      <c r="E170" s="176"/>
    </row>
    <row r="171" ht="15">
      <c r="E171" s="176"/>
    </row>
    <row r="172" ht="15">
      <c r="E172" s="176"/>
    </row>
    <row r="173" ht="15">
      <c r="E173" s="176"/>
    </row>
    <row r="174" ht="15">
      <c r="E174" s="176"/>
    </row>
    <row r="175" ht="15">
      <c r="E175" s="176"/>
    </row>
    <row r="176" ht="15">
      <c r="E176" s="176"/>
    </row>
    <row r="177" ht="15">
      <c r="E177" s="176"/>
    </row>
    <row r="178" ht="15">
      <c r="E178" s="176"/>
    </row>
    <row r="179" ht="15">
      <c r="E179" s="176"/>
    </row>
    <row r="180" ht="15">
      <c r="E180" s="176"/>
    </row>
    <row r="181" ht="15">
      <c r="E181" s="176"/>
    </row>
    <row r="182" ht="15">
      <c r="E182" s="176"/>
    </row>
    <row r="183" ht="15">
      <c r="E183" s="176"/>
    </row>
    <row r="184" ht="15">
      <c r="E184" s="176"/>
    </row>
    <row r="185" ht="15">
      <c r="E185" s="176"/>
    </row>
    <row r="186" ht="15">
      <c r="E186" s="176"/>
    </row>
    <row r="187" ht="15">
      <c r="E187" s="176"/>
    </row>
    <row r="188" ht="15">
      <c r="E188" s="176"/>
    </row>
    <row r="189" ht="15">
      <c r="E189" s="176"/>
    </row>
    <row r="190" ht="15">
      <c r="E190" s="176"/>
    </row>
    <row r="191" ht="15">
      <c r="E191" s="176"/>
    </row>
    <row r="192" ht="15">
      <c r="E192" s="176"/>
    </row>
    <row r="193" ht="15">
      <c r="E193" s="176"/>
    </row>
    <row r="194" ht="15">
      <c r="E194" s="176"/>
    </row>
    <row r="195" ht="15">
      <c r="E195" s="176"/>
    </row>
    <row r="196" ht="15">
      <c r="E196" s="176"/>
    </row>
    <row r="197" ht="15">
      <c r="E197" s="176"/>
    </row>
    <row r="198" ht="15">
      <c r="E198" s="176"/>
    </row>
    <row r="199" ht="15">
      <c r="E199" s="176"/>
    </row>
    <row r="200" ht="15">
      <c r="E200" s="176"/>
    </row>
    <row r="201" ht="15">
      <c r="E201" s="176"/>
    </row>
    <row r="202" ht="15">
      <c r="E202" s="176"/>
    </row>
    <row r="203" ht="15">
      <c r="E203" s="176"/>
    </row>
    <row r="204" ht="15">
      <c r="E204" s="176"/>
    </row>
    <row r="205" ht="15">
      <c r="E205" s="176"/>
    </row>
    <row r="206" ht="15">
      <c r="E206" s="176"/>
    </row>
    <row r="207" ht="15">
      <c r="E207" s="176"/>
    </row>
    <row r="208" ht="15">
      <c r="E208" s="176"/>
    </row>
    <row r="209" ht="15">
      <c r="E209" s="176"/>
    </row>
    <row r="210" ht="15">
      <c r="E210" s="176"/>
    </row>
    <row r="211" ht="15">
      <c r="E211" s="176"/>
    </row>
    <row r="212" ht="15">
      <c r="E212" s="176"/>
    </row>
    <row r="213" ht="15">
      <c r="E213" s="176"/>
    </row>
    <row r="214" ht="15">
      <c r="E214" s="176"/>
    </row>
    <row r="215" ht="15">
      <c r="E215" s="176"/>
    </row>
    <row r="216" ht="15">
      <c r="E216" s="176"/>
    </row>
    <row r="217" ht="15">
      <c r="E217" s="176"/>
    </row>
    <row r="218" ht="15">
      <c r="E218" s="176"/>
    </row>
    <row r="219" ht="15">
      <c r="E219" s="176"/>
    </row>
    <row r="220" ht="15">
      <c r="E220" s="176"/>
    </row>
    <row r="221" ht="15">
      <c r="E221" s="176"/>
    </row>
    <row r="222" ht="15">
      <c r="E222" s="176"/>
    </row>
    <row r="223" ht="15">
      <c r="E223" s="176"/>
    </row>
    <row r="224" ht="15">
      <c r="E224" s="176"/>
    </row>
    <row r="225" ht="15">
      <c r="E225" s="176"/>
    </row>
    <row r="226" ht="15">
      <c r="E226" s="176"/>
    </row>
    <row r="227" ht="15">
      <c r="E227" s="176"/>
    </row>
    <row r="228" ht="15">
      <c r="E228" s="176"/>
    </row>
    <row r="229" ht="15">
      <c r="E229" s="176"/>
    </row>
    <row r="230" ht="15">
      <c r="E230" s="176"/>
    </row>
    <row r="231" ht="15">
      <c r="E231" s="176"/>
    </row>
    <row r="232" ht="15">
      <c r="E232" s="176"/>
    </row>
    <row r="233" ht="15">
      <c r="E233" s="176"/>
    </row>
    <row r="234" ht="15">
      <c r="E234" s="176"/>
    </row>
    <row r="235" ht="15">
      <c r="E235" s="176"/>
    </row>
    <row r="236" ht="15">
      <c r="E236" s="176"/>
    </row>
    <row r="237" ht="15">
      <c r="E237" s="176"/>
    </row>
    <row r="238" ht="15">
      <c r="E238" s="176"/>
    </row>
    <row r="239" ht="15">
      <c r="E239" s="176"/>
    </row>
    <row r="240" ht="15">
      <c r="E240" s="176"/>
    </row>
    <row r="241" ht="15">
      <c r="E241" s="176"/>
    </row>
    <row r="242" ht="15">
      <c r="E242" s="176"/>
    </row>
    <row r="243" ht="15">
      <c r="E243" s="176"/>
    </row>
    <row r="244" ht="15">
      <c r="E244" s="176"/>
    </row>
    <row r="245" ht="15">
      <c r="E245" s="176"/>
    </row>
    <row r="246" ht="15">
      <c r="E246" s="176"/>
    </row>
    <row r="247" ht="15">
      <c r="E247" s="176"/>
    </row>
    <row r="248" ht="15">
      <c r="E248" s="176"/>
    </row>
    <row r="249" ht="15">
      <c r="E249" s="176"/>
    </row>
    <row r="250" ht="15">
      <c r="E250" s="176"/>
    </row>
    <row r="251" ht="15">
      <c r="E251" s="176"/>
    </row>
    <row r="252" ht="15">
      <c r="E252" s="176"/>
    </row>
    <row r="253" ht="15">
      <c r="E253" s="176"/>
    </row>
    <row r="254" ht="15">
      <c r="E254" s="176"/>
    </row>
    <row r="255" ht="15">
      <c r="E255" s="176"/>
    </row>
    <row r="256" ht="15">
      <c r="E256" s="176"/>
    </row>
    <row r="257" ht="15">
      <c r="E257" s="176"/>
    </row>
    <row r="258" ht="15">
      <c r="E258" s="176"/>
    </row>
    <row r="259" ht="15">
      <c r="E259" s="176"/>
    </row>
    <row r="260" ht="15">
      <c r="E260" s="176"/>
    </row>
    <row r="261" ht="15">
      <c r="E261" s="176"/>
    </row>
    <row r="262" ht="15">
      <c r="E262" s="176"/>
    </row>
    <row r="263" ht="15">
      <c r="E263" s="176"/>
    </row>
    <row r="264" ht="15">
      <c r="E264" s="176"/>
    </row>
    <row r="265" ht="15">
      <c r="E265" s="176"/>
    </row>
    <row r="266" ht="15">
      <c r="E266" s="176"/>
    </row>
    <row r="267" ht="15">
      <c r="E267" s="176"/>
    </row>
    <row r="268" ht="15">
      <c r="E268" s="176"/>
    </row>
    <row r="269" ht="15">
      <c r="E269" s="176"/>
    </row>
    <row r="270" ht="15">
      <c r="E270" s="176"/>
    </row>
    <row r="271" ht="15">
      <c r="E271" s="176"/>
    </row>
    <row r="272" ht="15">
      <c r="E272" s="176"/>
    </row>
    <row r="273" ht="15">
      <c r="E273" s="176"/>
    </row>
    <row r="274" ht="15">
      <c r="E274" s="176"/>
    </row>
    <row r="275" ht="15">
      <c r="E275" s="176"/>
    </row>
    <row r="276" ht="15">
      <c r="E276" s="176"/>
    </row>
    <row r="277" ht="15">
      <c r="E277" s="176"/>
    </row>
    <row r="278" ht="15">
      <c r="E278" s="176"/>
    </row>
    <row r="279" ht="15">
      <c r="E279" s="176"/>
    </row>
    <row r="280" ht="15">
      <c r="E280" s="176"/>
    </row>
    <row r="281" ht="15">
      <c r="E281" s="176"/>
    </row>
    <row r="282" ht="15">
      <c r="E282" s="176"/>
    </row>
    <row r="283" ht="15">
      <c r="E283" s="176"/>
    </row>
    <row r="284" ht="15">
      <c r="E284" s="176"/>
    </row>
    <row r="285" ht="15">
      <c r="E285" s="176"/>
    </row>
    <row r="286" ht="15">
      <c r="E286" s="176"/>
    </row>
    <row r="287" ht="15">
      <c r="E287" s="176"/>
    </row>
    <row r="288" ht="15">
      <c r="E288" s="176"/>
    </row>
    <row r="289" ht="15">
      <c r="E289" s="176"/>
    </row>
    <row r="290" ht="15">
      <c r="E290" s="176"/>
    </row>
    <row r="291" ht="15">
      <c r="E291" s="176"/>
    </row>
    <row r="292" ht="15">
      <c r="E292" s="176"/>
    </row>
    <row r="293" ht="15">
      <c r="E293" s="176"/>
    </row>
    <row r="294" ht="15">
      <c r="E294" s="176"/>
    </row>
    <row r="295" ht="15">
      <c r="E295" s="176"/>
    </row>
    <row r="296" ht="15">
      <c r="E296" s="176"/>
    </row>
    <row r="297" ht="15">
      <c r="E297" s="176"/>
    </row>
    <row r="298" ht="15">
      <c r="E298" s="176"/>
    </row>
    <row r="299" ht="15">
      <c r="E299" s="176"/>
    </row>
    <row r="300" ht="15">
      <c r="E300" s="176"/>
    </row>
    <row r="301" ht="15">
      <c r="E301" s="176"/>
    </row>
    <row r="302" ht="15">
      <c r="E302" s="176"/>
    </row>
    <row r="303" ht="15">
      <c r="E303" s="176"/>
    </row>
    <row r="304" ht="15">
      <c r="E304" s="176"/>
    </row>
    <row r="305" ht="15">
      <c r="E305" s="176"/>
    </row>
    <row r="306" ht="15">
      <c r="E306" s="176"/>
    </row>
    <row r="307" ht="15">
      <c r="E307" s="176"/>
    </row>
    <row r="308" ht="15">
      <c r="E308" s="176"/>
    </row>
    <row r="309" ht="15">
      <c r="E309" s="176"/>
    </row>
    <row r="310" ht="15">
      <c r="E310" s="176"/>
    </row>
    <row r="311" ht="15">
      <c r="E311" s="176"/>
    </row>
    <row r="312" ht="15">
      <c r="E312" s="176"/>
    </row>
    <row r="313" ht="15">
      <c r="E313" s="176"/>
    </row>
    <row r="314" ht="15">
      <c r="E314" s="176"/>
    </row>
    <row r="315" ht="15">
      <c r="E315" s="176"/>
    </row>
    <row r="316" ht="15">
      <c r="E316" s="176"/>
    </row>
    <row r="317" ht="15">
      <c r="E317" s="176"/>
    </row>
    <row r="318" ht="15">
      <c r="E318" s="176"/>
    </row>
    <row r="319" ht="15">
      <c r="E319" s="176"/>
    </row>
    <row r="320" ht="15">
      <c r="E320" s="176"/>
    </row>
    <row r="321" ht="15">
      <c r="E321" s="176"/>
    </row>
    <row r="322" ht="15">
      <c r="E322" s="176"/>
    </row>
    <row r="323" ht="15">
      <c r="E323" s="176"/>
    </row>
    <row r="324" ht="15">
      <c r="E324" s="176"/>
    </row>
    <row r="325" ht="15">
      <c r="E325" s="176"/>
    </row>
    <row r="326" ht="15">
      <c r="E326" s="176"/>
    </row>
    <row r="327" ht="15">
      <c r="E327" s="176"/>
    </row>
    <row r="328" ht="15">
      <c r="E328" s="176"/>
    </row>
    <row r="329" ht="15">
      <c r="E329" s="176"/>
    </row>
    <row r="330" ht="15">
      <c r="E330" s="176"/>
    </row>
    <row r="331" ht="15">
      <c r="E331" s="176"/>
    </row>
    <row r="332" ht="15">
      <c r="E332" s="176"/>
    </row>
    <row r="333" ht="15">
      <c r="E333" s="176"/>
    </row>
    <row r="334" ht="15">
      <c r="E334" s="176"/>
    </row>
    <row r="335" ht="15">
      <c r="E335" s="176"/>
    </row>
    <row r="336" ht="15">
      <c r="E336" s="176"/>
    </row>
    <row r="337" ht="15">
      <c r="E337" s="176"/>
    </row>
    <row r="338" ht="15">
      <c r="E338" s="176"/>
    </row>
    <row r="339" ht="15">
      <c r="E339" s="176"/>
    </row>
    <row r="340" ht="15">
      <c r="E340" s="176"/>
    </row>
    <row r="341" ht="15">
      <c r="E341" s="176"/>
    </row>
    <row r="342" ht="15">
      <c r="E342" s="176"/>
    </row>
    <row r="343" ht="15">
      <c r="E343" s="176"/>
    </row>
    <row r="344" ht="15">
      <c r="E344" s="176"/>
    </row>
    <row r="345" ht="15">
      <c r="E345" s="176"/>
    </row>
    <row r="346" ht="15">
      <c r="E346" s="176"/>
    </row>
    <row r="347" ht="15">
      <c r="E347" s="176"/>
    </row>
    <row r="348" ht="15">
      <c r="E348" s="176"/>
    </row>
    <row r="349" ht="15">
      <c r="E349" s="176"/>
    </row>
    <row r="350" ht="15">
      <c r="E350" s="176"/>
    </row>
    <row r="351" ht="15">
      <c r="E351" s="176"/>
    </row>
    <row r="352" ht="15">
      <c r="E352" s="176"/>
    </row>
    <row r="353" ht="15">
      <c r="E353" s="176"/>
    </row>
    <row r="354" ht="15">
      <c r="E354" s="176"/>
    </row>
    <row r="355" ht="15">
      <c r="E355" s="176"/>
    </row>
    <row r="356" ht="15">
      <c r="E356" s="176"/>
    </row>
    <row r="357" ht="15">
      <c r="E357" s="176"/>
    </row>
    <row r="358" ht="15">
      <c r="E358" s="176"/>
    </row>
    <row r="359" ht="15">
      <c r="E359" s="176"/>
    </row>
    <row r="360" ht="15">
      <c r="E360" s="176"/>
    </row>
    <row r="361" ht="15">
      <c r="E361" s="176"/>
    </row>
    <row r="362" ht="15">
      <c r="E362" s="176"/>
    </row>
    <row r="363" ht="15">
      <c r="E363" s="176"/>
    </row>
    <row r="364" ht="15">
      <c r="E364" s="176"/>
    </row>
    <row r="365" ht="15">
      <c r="E365" s="176"/>
    </row>
    <row r="366" ht="15">
      <c r="E366" s="176"/>
    </row>
    <row r="367" ht="15">
      <c r="E367" s="176"/>
    </row>
    <row r="368" ht="15">
      <c r="E368" s="176"/>
    </row>
    <row r="369" ht="15">
      <c r="E369" s="176"/>
    </row>
    <row r="370" ht="15">
      <c r="E370" s="176"/>
    </row>
    <row r="371" ht="15">
      <c r="E371" s="176"/>
    </row>
    <row r="372" ht="15">
      <c r="E372" s="176"/>
    </row>
    <row r="373" ht="15">
      <c r="E373" s="176"/>
    </row>
    <row r="374" ht="15">
      <c r="E374" s="176"/>
    </row>
    <row r="375" ht="15">
      <c r="E375" s="176"/>
    </row>
    <row r="376" ht="15">
      <c r="E376" s="176"/>
    </row>
    <row r="377" ht="15">
      <c r="E377" s="176"/>
    </row>
    <row r="378" ht="15">
      <c r="E378" s="176"/>
    </row>
    <row r="379" ht="15">
      <c r="E379" s="176"/>
    </row>
    <row r="380" ht="15">
      <c r="E380" s="176"/>
    </row>
    <row r="381" ht="15">
      <c r="E381" s="176"/>
    </row>
    <row r="382" ht="15">
      <c r="E382" s="176"/>
    </row>
    <row r="383" ht="15">
      <c r="E383" s="176"/>
    </row>
    <row r="384" ht="15">
      <c r="E384" s="176"/>
    </row>
    <row r="385" ht="15">
      <c r="E385" s="176"/>
    </row>
    <row r="386" ht="15">
      <c r="E386" s="176"/>
    </row>
    <row r="387" ht="15">
      <c r="E387" s="176"/>
    </row>
    <row r="388" ht="15">
      <c r="E388" s="176"/>
    </row>
    <row r="389" ht="15">
      <c r="E389" s="176"/>
    </row>
    <row r="390" ht="15">
      <c r="E390" s="176"/>
    </row>
    <row r="391" ht="15">
      <c r="E391" s="176"/>
    </row>
    <row r="392" ht="15">
      <c r="E392" s="176"/>
    </row>
    <row r="393" ht="15">
      <c r="E393" s="176"/>
    </row>
    <row r="394" ht="15">
      <c r="E394" s="176"/>
    </row>
    <row r="395" ht="15">
      <c r="E395" s="176"/>
    </row>
    <row r="396" ht="15">
      <c r="E396" s="176"/>
    </row>
    <row r="397" ht="15">
      <c r="E397" s="176"/>
    </row>
    <row r="398" ht="15">
      <c r="E398" s="176"/>
    </row>
    <row r="399" ht="15">
      <c r="E399" s="176"/>
    </row>
    <row r="400" ht="15">
      <c r="E400" s="176"/>
    </row>
    <row r="401" ht="15">
      <c r="E401" s="176"/>
    </row>
    <row r="402" ht="15">
      <c r="E402" s="176"/>
    </row>
    <row r="403" ht="15">
      <c r="E403" s="176"/>
    </row>
    <row r="404" ht="15">
      <c r="E404" s="176"/>
    </row>
    <row r="405" ht="15">
      <c r="E405" s="176"/>
    </row>
    <row r="406" ht="15">
      <c r="E406" s="176"/>
    </row>
    <row r="407" ht="15">
      <c r="E407" s="176"/>
    </row>
    <row r="408" ht="15">
      <c r="E408" s="176"/>
    </row>
    <row r="409" ht="15">
      <c r="E409" s="176"/>
    </row>
    <row r="410" ht="15">
      <c r="E410" s="176"/>
    </row>
    <row r="411" ht="15">
      <c r="E411" s="176"/>
    </row>
    <row r="412" ht="15">
      <c r="E412" s="176"/>
    </row>
    <row r="413" ht="15">
      <c r="E413" s="176"/>
    </row>
    <row r="414" ht="15">
      <c r="E414" s="176"/>
    </row>
    <row r="415" ht="15">
      <c r="E415" s="176"/>
    </row>
    <row r="416" ht="15">
      <c r="E416" s="176"/>
    </row>
    <row r="417" ht="15">
      <c r="E417" s="176"/>
    </row>
    <row r="418" ht="15">
      <c r="E418" s="176"/>
    </row>
    <row r="419" ht="15">
      <c r="E419" s="176"/>
    </row>
    <row r="420" ht="15">
      <c r="E420" s="176"/>
    </row>
    <row r="421" ht="15">
      <c r="E421" s="176"/>
    </row>
    <row r="422" ht="15">
      <c r="E422" s="176"/>
    </row>
    <row r="423" ht="15">
      <c r="E423" s="176"/>
    </row>
    <row r="424" ht="15">
      <c r="E424" s="176"/>
    </row>
    <row r="425" ht="15">
      <c r="E425" s="176"/>
    </row>
    <row r="426" ht="15">
      <c r="E426" s="176"/>
    </row>
    <row r="427" ht="15">
      <c r="E427" s="176"/>
    </row>
    <row r="428" ht="15">
      <c r="E428" s="176"/>
    </row>
    <row r="429" ht="15">
      <c r="E429" s="176"/>
    </row>
    <row r="430" ht="15">
      <c r="E430" s="176"/>
    </row>
    <row r="431" ht="15">
      <c r="E431" s="176"/>
    </row>
    <row r="432" ht="15">
      <c r="E432" s="176"/>
    </row>
    <row r="433" ht="15">
      <c r="E433" s="176"/>
    </row>
    <row r="434" ht="15">
      <c r="E434" s="176"/>
    </row>
    <row r="435" ht="15">
      <c r="E435" s="176"/>
    </row>
    <row r="436" ht="15">
      <c r="E436" s="176"/>
    </row>
    <row r="437" ht="15">
      <c r="E437" s="176"/>
    </row>
    <row r="438" ht="15">
      <c r="E438" s="176"/>
    </row>
    <row r="439" ht="15">
      <c r="E439" s="176"/>
    </row>
    <row r="440" ht="15">
      <c r="E440" s="176"/>
    </row>
    <row r="441" ht="15">
      <c r="E441" s="176"/>
    </row>
    <row r="442" ht="15">
      <c r="E442" s="176"/>
    </row>
    <row r="443" ht="15">
      <c r="E443" s="176"/>
    </row>
    <row r="444" ht="15">
      <c r="E444" s="176"/>
    </row>
    <row r="445" ht="15">
      <c r="E445" s="176"/>
    </row>
    <row r="446" ht="15">
      <c r="E446" s="176"/>
    </row>
    <row r="447" ht="15">
      <c r="E447" s="176"/>
    </row>
    <row r="448" ht="15">
      <c r="E448" s="176"/>
    </row>
    <row r="449" ht="15">
      <c r="E449" s="176"/>
    </row>
    <row r="450" ht="15">
      <c r="E450" s="176"/>
    </row>
    <row r="451" ht="15">
      <c r="E451" s="176"/>
    </row>
    <row r="452" ht="15">
      <c r="E452" s="176"/>
    </row>
    <row r="453" ht="15">
      <c r="E453" s="176"/>
    </row>
    <row r="454" ht="15">
      <c r="E454" s="176"/>
    </row>
    <row r="455" ht="15">
      <c r="E455" s="176"/>
    </row>
    <row r="456" ht="15">
      <c r="E456" s="176"/>
    </row>
    <row r="457" ht="15">
      <c r="E457" s="176"/>
    </row>
    <row r="458" ht="15">
      <c r="E458" s="176"/>
    </row>
    <row r="459" ht="15">
      <c r="E459" s="176"/>
    </row>
    <row r="460" ht="15">
      <c r="E460" s="176"/>
    </row>
    <row r="461" ht="15">
      <c r="E461" s="176"/>
    </row>
    <row r="462" ht="15">
      <c r="E462" s="176"/>
    </row>
    <row r="463" ht="15">
      <c r="E463" s="176"/>
    </row>
    <row r="464" ht="15">
      <c r="E464" s="176"/>
    </row>
    <row r="465" ht="15">
      <c r="E465" s="176"/>
    </row>
    <row r="466" ht="15">
      <c r="E466" s="176"/>
    </row>
    <row r="467" ht="15">
      <c r="E467" s="176"/>
    </row>
    <row r="468" ht="15">
      <c r="E468" s="176"/>
    </row>
    <row r="469" ht="15">
      <c r="E469" s="176"/>
    </row>
    <row r="470" ht="15">
      <c r="E470" s="176"/>
    </row>
    <row r="471" ht="15">
      <c r="E471" s="176"/>
    </row>
    <row r="472" ht="15">
      <c r="E472" s="176"/>
    </row>
    <row r="473" ht="15">
      <c r="E473" s="176"/>
    </row>
    <row r="474" ht="15">
      <c r="E474" s="176"/>
    </row>
    <row r="475" ht="15">
      <c r="E475" s="176"/>
    </row>
    <row r="476" ht="15">
      <c r="E476" s="176"/>
    </row>
    <row r="477" ht="15">
      <c r="E477" s="176"/>
    </row>
    <row r="478" ht="15">
      <c r="E478" s="176"/>
    </row>
    <row r="479" ht="15">
      <c r="E479" s="176"/>
    </row>
    <row r="480" ht="15">
      <c r="E480" s="176"/>
    </row>
    <row r="481" ht="15">
      <c r="E481" s="176"/>
    </row>
    <row r="482" ht="15">
      <c r="E482" s="176"/>
    </row>
    <row r="483" ht="15">
      <c r="E483" s="176"/>
    </row>
    <row r="484" ht="15">
      <c r="E484" s="176"/>
    </row>
    <row r="485" ht="15">
      <c r="E485" s="176"/>
    </row>
    <row r="486" ht="15">
      <c r="E486" s="176"/>
    </row>
    <row r="487" ht="15">
      <c r="E487" s="176"/>
    </row>
    <row r="488" ht="15">
      <c r="E488" s="176"/>
    </row>
    <row r="489" ht="15">
      <c r="E489" s="176"/>
    </row>
    <row r="490" ht="15">
      <c r="E490" s="176"/>
    </row>
    <row r="491" ht="15">
      <c r="E491" s="176"/>
    </row>
    <row r="492" ht="15">
      <c r="E492" s="176"/>
    </row>
    <row r="493" ht="15">
      <c r="E493" s="176"/>
    </row>
    <row r="494" ht="15">
      <c r="E494" s="176"/>
    </row>
    <row r="495" ht="15">
      <c r="E495" s="176"/>
    </row>
    <row r="496" ht="15">
      <c r="E496" s="176"/>
    </row>
    <row r="497" ht="15">
      <c r="E497" s="176"/>
    </row>
    <row r="498" ht="15">
      <c r="E498" s="176"/>
    </row>
    <row r="499" ht="15">
      <c r="E499" s="176"/>
    </row>
    <row r="500" ht="15">
      <c r="E500" s="176"/>
    </row>
    <row r="501" ht="15">
      <c r="E501" s="176"/>
    </row>
    <row r="502" ht="15">
      <c r="E502" s="176"/>
    </row>
    <row r="503" ht="15">
      <c r="E503" s="176"/>
    </row>
    <row r="504" ht="15">
      <c r="E504" s="176"/>
    </row>
    <row r="505" ht="15">
      <c r="E505" s="176"/>
    </row>
    <row r="506" ht="15">
      <c r="E506" s="176"/>
    </row>
    <row r="507" ht="15">
      <c r="E507" s="176"/>
    </row>
    <row r="508" ht="15">
      <c r="E508" s="176"/>
    </row>
    <row r="509" ht="15">
      <c r="E509" s="176"/>
    </row>
    <row r="510" ht="15">
      <c r="E510" s="176"/>
    </row>
    <row r="511" ht="15">
      <c r="E511" s="176"/>
    </row>
    <row r="512" ht="15">
      <c r="E512" s="176"/>
    </row>
    <row r="513" ht="15">
      <c r="E513" s="176"/>
    </row>
    <row r="514" ht="15">
      <c r="E514" s="176"/>
    </row>
    <row r="515" ht="15">
      <c r="E515" s="176"/>
    </row>
    <row r="516" ht="15">
      <c r="E516" s="176"/>
    </row>
    <row r="517" ht="15">
      <c r="E517" s="176"/>
    </row>
    <row r="518" ht="15">
      <c r="E518" s="176"/>
    </row>
    <row r="519" ht="15">
      <c r="E519" s="176"/>
    </row>
    <row r="520" ht="15">
      <c r="E520" s="176"/>
    </row>
    <row r="521" ht="15">
      <c r="E521" s="176"/>
    </row>
    <row r="522" ht="15">
      <c r="E522" s="176"/>
    </row>
    <row r="523" ht="15">
      <c r="E523" s="176"/>
    </row>
    <row r="524" ht="15">
      <c r="E524" s="176"/>
    </row>
    <row r="525" ht="15">
      <c r="E525" s="176"/>
    </row>
    <row r="526" ht="15">
      <c r="E526" s="176"/>
    </row>
    <row r="527" ht="15">
      <c r="E527" s="176"/>
    </row>
    <row r="528" ht="15">
      <c r="E528" s="176"/>
    </row>
    <row r="529" ht="15">
      <c r="E529" s="176"/>
    </row>
    <row r="530" ht="15">
      <c r="E530" s="176"/>
    </row>
    <row r="531" ht="15">
      <c r="E531" s="176"/>
    </row>
    <row r="532" ht="15">
      <c r="E532" s="176"/>
    </row>
    <row r="533" ht="15">
      <c r="E533" s="176"/>
    </row>
    <row r="534" ht="15">
      <c r="E534" s="176"/>
    </row>
    <row r="535" ht="15">
      <c r="E535" s="176"/>
    </row>
    <row r="536" ht="15">
      <c r="E536" s="176"/>
    </row>
    <row r="537" ht="15">
      <c r="E537" s="176"/>
    </row>
    <row r="538" ht="15">
      <c r="E538" s="176"/>
    </row>
    <row r="539" ht="15">
      <c r="E539" s="176"/>
    </row>
    <row r="540" ht="15">
      <c r="E540" s="176"/>
    </row>
    <row r="541" ht="15">
      <c r="E541" s="176"/>
    </row>
    <row r="542" ht="15">
      <c r="E542" s="176"/>
    </row>
    <row r="543" ht="15">
      <c r="E543" s="176"/>
    </row>
    <row r="544" ht="15">
      <c r="E544" s="176"/>
    </row>
    <row r="545" ht="15">
      <c r="E545" s="176"/>
    </row>
    <row r="546" ht="15">
      <c r="E546" s="176"/>
    </row>
    <row r="547" ht="15">
      <c r="E547" s="176"/>
    </row>
    <row r="548" ht="15">
      <c r="E548" s="176"/>
    </row>
    <row r="549" ht="15">
      <c r="E549" s="176"/>
    </row>
    <row r="550" ht="15">
      <c r="E550" s="176"/>
    </row>
    <row r="551" ht="15">
      <c r="E551" s="176"/>
    </row>
    <row r="552" ht="15">
      <c r="E552" s="176"/>
    </row>
    <row r="553" ht="15">
      <c r="E553" s="176"/>
    </row>
    <row r="554" ht="15">
      <c r="E554" s="176"/>
    </row>
    <row r="555" ht="15">
      <c r="E555" s="176"/>
    </row>
    <row r="556" ht="15">
      <c r="E556" s="176"/>
    </row>
    <row r="557" ht="15">
      <c r="E557" s="176"/>
    </row>
    <row r="558" ht="15">
      <c r="E558" s="176"/>
    </row>
    <row r="559" ht="15">
      <c r="E559" s="176"/>
    </row>
    <row r="560" ht="15">
      <c r="E560" s="176"/>
    </row>
    <row r="561" ht="15">
      <c r="E561" s="176"/>
    </row>
    <row r="562" ht="15">
      <c r="E562" s="176"/>
    </row>
    <row r="563" ht="15">
      <c r="E563" s="176"/>
    </row>
    <row r="564" ht="15">
      <c r="E564" s="176"/>
    </row>
    <row r="565" ht="15">
      <c r="E565" s="176"/>
    </row>
    <row r="566" ht="15">
      <c r="E566" s="176"/>
    </row>
    <row r="567" ht="15">
      <c r="E567" s="176"/>
    </row>
    <row r="568" ht="15">
      <c r="E568" s="176"/>
    </row>
    <row r="569" ht="15">
      <c r="E569" s="176"/>
    </row>
    <row r="570" ht="15">
      <c r="E570" s="176"/>
    </row>
    <row r="571" ht="15">
      <c r="E571" s="176"/>
    </row>
    <row r="572" ht="15">
      <c r="E572" s="176"/>
    </row>
    <row r="573" ht="15">
      <c r="E573" s="176"/>
    </row>
    <row r="574" ht="15">
      <c r="E574" s="176"/>
    </row>
    <row r="575" ht="15">
      <c r="E575" s="176"/>
    </row>
    <row r="576" ht="15">
      <c r="E576" s="176"/>
    </row>
    <row r="577" ht="15">
      <c r="E577" s="176"/>
    </row>
    <row r="578" ht="15">
      <c r="E578" s="176"/>
    </row>
    <row r="579" ht="15">
      <c r="E579" s="176"/>
    </row>
    <row r="580" ht="15">
      <c r="E580" s="176"/>
    </row>
    <row r="581" ht="15">
      <c r="E581" s="176"/>
    </row>
    <row r="582" ht="15">
      <c r="E582" s="176"/>
    </row>
    <row r="583" ht="15">
      <c r="E583" s="176"/>
    </row>
    <row r="584" ht="15">
      <c r="E584" s="176"/>
    </row>
    <row r="585" ht="15">
      <c r="E585" s="176"/>
    </row>
    <row r="586" ht="15">
      <c r="E586" s="176"/>
    </row>
    <row r="587" ht="15">
      <c r="E587" s="176"/>
    </row>
    <row r="588" ht="15">
      <c r="E588" s="176"/>
    </row>
    <row r="589" ht="15">
      <c r="E589" s="176"/>
    </row>
    <row r="590" ht="15">
      <c r="E590" s="176"/>
    </row>
    <row r="591" ht="15">
      <c r="E591" s="176"/>
    </row>
    <row r="592" ht="15">
      <c r="E592" s="176"/>
    </row>
    <row r="593" ht="15">
      <c r="E593" s="176"/>
    </row>
    <row r="594" ht="15">
      <c r="E594" s="176"/>
    </row>
    <row r="595" ht="15">
      <c r="E595" s="176"/>
    </row>
    <row r="596" ht="15">
      <c r="E596" s="176"/>
    </row>
    <row r="597" ht="15">
      <c r="E597" s="176"/>
    </row>
    <row r="598" ht="15">
      <c r="E598" s="176"/>
    </row>
    <row r="599" ht="15">
      <c r="E599" s="176"/>
    </row>
    <row r="600" ht="15">
      <c r="E600" s="176"/>
    </row>
    <row r="601" ht="15">
      <c r="E601" s="176"/>
    </row>
    <row r="602" ht="15">
      <c r="E602" s="176"/>
    </row>
    <row r="603" ht="15">
      <c r="E603" s="176"/>
    </row>
    <row r="604" ht="15">
      <c r="E604" s="176"/>
    </row>
    <row r="605" ht="15">
      <c r="E605" s="176"/>
    </row>
    <row r="606" ht="15">
      <c r="E606" s="176"/>
    </row>
    <row r="607" ht="15">
      <c r="E607" s="176"/>
    </row>
    <row r="608" ht="15">
      <c r="E608" s="176"/>
    </row>
    <row r="609" ht="15">
      <c r="E609" s="176"/>
    </row>
    <row r="610" ht="15">
      <c r="E610" s="176"/>
    </row>
    <row r="611" ht="15">
      <c r="E611" s="176"/>
    </row>
    <row r="612" ht="15">
      <c r="E612" s="176"/>
    </row>
    <row r="613" ht="15">
      <c r="E613" s="176"/>
    </row>
    <row r="614" ht="15">
      <c r="E614" s="176"/>
    </row>
    <row r="615" ht="15">
      <c r="E615" s="176"/>
    </row>
    <row r="616" ht="15">
      <c r="E616" s="176"/>
    </row>
    <row r="617" ht="15">
      <c r="E617" s="176"/>
    </row>
    <row r="618" ht="15">
      <c r="E618" s="176"/>
    </row>
    <row r="619" ht="15">
      <c r="E619" s="176"/>
    </row>
    <row r="620" ht="15">
      <c r="E620" s="176"/>
    </row>
    <row r="621" ht="15">
      <c r="E621" s="176"/>
    </row>
    <row r="622" ht="15">
      <c r="E622" s="176"/>
    </row>
    <row r="623" ht="15">
      <c r="E623" s="176"/>
    </row>
    <row r="624" ht="15">
      <c r="E624" s="176"/>
    </row>
    <row r="625" ht="15">
      <c r="E625" s="176"/>
    </row>
    <row r="626" ht="15">
      <c r="E626" s="176"/>
    </row>
    <row r="627" ht="15">
      <c r="E627" s="176"/>
    </row>
    <row r="628" ht="15">
      <c r="E628" s="176"/>
    </row>
    <row r="629" ht="15">
      <c r="E629" s="176"/>
    </row>
    <row r="630" ht="15">
      <c r="E630" s="176"/>
    </row>
    <row r="631" ht="15">
      <c r="E631" s="176"/>
    </row>
    <row r="632" ht="15">
      <c r="E632" s="176"/>
    </row>
    <row r="633" ht="15">
      <c r="E633" s="176"/>
    </row>
    <row r="634" ht="15">
      <c r="E634" s="176"/>
    </row>
    <row r="635" ht="15">
      <c r="E635" s="176"/>
    </row>
    <row r="636" ht="15">
      <c r="E636" s="176"/>
    </row>
    <row r="637" ht="15">
      <c r="E637" s="176"/>
    </row>
    <row r="638" ht="15">
      <c r="E638" s="176"/>
    </row>
    <row r="639" ht="15">
      <c r="E639" s="176"/>
    </row>
    <row r="640" ht="15">
      <c r="E640" s="176"/>
    </row>
    <row r="641" ht="15">
      <c r="E641" s="176"/>
    </row>
    <row r="642" ht="15">
      <c r="E642" s="176"/>
    </row>
    <row r="643" ht="15">
      <c r="E643" s="176"/>
    </row>
    <row r="644" ht="15">
      <c r="E644" s="176"/>
    </row>
    <row r="645" ht="15">
      <c r="E645" s="176"/>
    </row>
    <row r="646" ht="15">
      <c r="E646" s="176"/>
    </row>
    <row r="647" ht="15">
      <c r="E647" s="176"/>
    </row>
    <row r="648" ht="15">
      <c r="E648" s="176"/>
    </row>
    <row r="649" ht="15">
      <c r="E649" s="176"/>
    </row>
    <row r="650" ht="15">
      <c r="E650" s="176"/>
    </row>
    <row r="651" ht="15">
      <c r="E651" s="176"/>
    </row>
    <row r="652" ht="15">
      <c r="E652" s="176"/>
    </row>
    <row r="653" ht="15">
      <c r="E653" s="176"/>
    </row>
    <row r="654" ht="15">
      <c r="E654" s="176"/>
    </row>
    <row r="655" ht="15">
      <c r="E655" s="176"/>
    </row>
    <row r="656" ht="15">
      <c r="E656" s="176"/>
    </row>
    <row r="657" ht="15">
      <c r="E657" s="176"/>
    </row>
    <row r="658" ht="15">
      <c r="E658" s="176"/>
    </row>
    <row r="659" ht="15">
      <c r="E659" s="176"/>
    </row>
    <row r="660" ht="15">
      <c r="E660" s="176"/>
    </row>
    <row r="661" ht="15">
      <c r="E661" s="176"/>
    </row>
    <row r="662" ht="15">
      <c r="E662" s="176"/>
    </row>
    <row r="663" ht="15">
      <c r="E663" s="176"/>
    </row>
    <row r="664" ht="15">
      <c r="E664" s="176"/>
    </row>
    <row r="665" ht="15">
      <c r="E665" s="176"/>
    </row>
    <row r="666" ht="15">
      <c r="E666" s="176"/>
    </row>
    <row r="667" ht="15">
      <c r="E667" s="176"/>
    </row>
    <row r="668" ht="15">
      <c r="E668" s="176"/>
    </row>
    <row r="669" ht="15">
      <c r="E669" s="176"/>
    </row>
    <row r="670" ht="15">
      <c r="E670" s="176"/>
    </row>
    <row r="671" ht="15">
      <c r="E671" s="176"/>
    </row>
    <row r="672" ht="15">
      <c r="E672" s="176"/>
    </row>
    <row r="673" ht="15">
      <c r="E673" s="176"/>
    </row>
    <row r="674" ht="15">
      <c r="E674" s="176"/>
    </row>
    <row r="675" ht="15">
      <c r="E675" s="176"/>
    </row>
    <row r="676" ht="15">
      <c r="E676" s="176"/>
    </row>
    <row r="677" ht="15">
      <c r="E677" s="176"/>
    </row>
    <row r="678" ht="15">
      <c r="E678" s="176"/>
    </row>
    <row r="679" ht="15">
      <c r="E679" s="176"/>
    </row>
    <row r="680" ht="15">
      <c r="E680" s="176"/>
    </row>
    <row r="681" ht="15">
      <c r="E681" s="176"/>
    </row>
    <row r="682" ht="15">
      <c r="E682" s="176"/>
    </row>
    <row r="683" ht="15">
      <c r="E683" s="176"/>
    </row>
    <row r="684" ht="15">
      <c r="E684" s="176"/>
    </row>
    <row r="685" ht="15">
      <c r="E685" s="176"/>
    </row>
    <row r="686" ht="15">
      <c r="E686" s="176"/>
    </row>
    <row r="687" ht="15">
      <c r="E687" s="176"/>
    </row>
    <row r="688" ht="15">
      <c r="E688" s="176"/>
    </row>
    <row r="689" ht="15">
      <c r="E689" s="176"/>
    </row>
    <row r="690" ht="15">
      <c r="E690" s="176"/>
    </row>
    <row r="691" ht="15">
      <c r="E691" s="176"/>
    </row>
    <row r="692" ht="15">
      <c r="E692" s="176"/>
    </row>
    <row r="693" ht="15">
      <c r="E693" s="176"/>
    </row>
    <row r="694" ht="15">
      <c r="E694" s="176"/>
    </row>
    <row r="695" ht="15">
      <c r="E695" s="176"/>
    </row>
    <row r="696" ht="15">
      <c r="E696" s="176"/>
    </row>
    <row r="697" ht="15">
      <c r="E697" s="176"/>
    </row>
    <row r="698" ht="15">
      <c r="E698" s="176"/>
    </row>
    <row r="699" ht="15">
      <c r="E699" s="176"/>
    </row>
    <row r="700" ht="15">
      <c r="E700" s="176"/>
    </row>
    <row r="701" ht="15">
      <c r="E701" s="176"/>
    </row>
    <row r="702" ht="15">
      <c r="E702" s="176"/>
    </row>
    <row r="703" ht="15">
      <c r="E703" s="176"/>
    </row>
    <row r="704" ht="15">
      <c r="E704" s="176"/>
    </row>
    <row r="705" ht="15">
      <c r="E705" s="176"/>
    </row>
    <row r="706" ht="15">
      <c r="E706" s="176"/>
    </row>
    <row r="707" ht="15">
      <c r="E707" s="176"/>
    </row>
    <row r="708" ht="15">
      <c r="E708" s="176"/>
    </row>
    <row r="709" ht="15">
      <c r="E709" s="176"/>
    </row>
    <row r="710" ht="15">
      <c r="E710" s="176"/>
    </row>
    <row r="711" ht="15">
      <c r="E711" s="176"/>
    </row>
    <row r="712" ht="15">
      <c r="E712" s="176"/>
    </row>
    <row r="713" ht="15">
      <c r="E713" s="176"/>
    </row>
    <row r="714" ht="15">
      <c r="E714" s="176"/>
    </row>
    <row r="715" ht="15">
      <c r="E715" s="176"/>
    </row>
    <row r="716" ht="15">
      <c r="E716" s="176"/>
    </row>
    <row r="717" ht="15">
      <c r="E717" s="176"/>
    </row>
    <row r="718" ht="15">
      <c r="E718" s="176"/>
    </row>
    <row r="719" ht="15">
      <c r="E719" s="176"/>
    </row>
    <row r="720" ht="15">
      <c r="E720" s="176"/>
    </row>
    <row r="721" ht="15">
      <c r="E721" s="176"/>
    </row>
    <row r="722" ht="15">
      <c r="E722" s="176"/>
    </row>
    <row r="723" ht="15">
      <c r="E723" s="176"/>
    </row>
    <row r="724" ht="15">
      <c r="E724" s="176"/>
    </row>
    <row r="725" ht="15">
      <c r="E725" s="176"/>
    </row>
    <row r="726" ht="15">
      <c r="E726" s="176"/>
    </row>
    <row r="727" ht="15">
      <c r="E727" s="176"/>
    </row>
    <row r="728" ht="15">
      <c r="E728" s="176"/>
    </row>
    <row r="729" ht="15">
      <c r="E729" s="176"/>
    </row>
    <row r="730" ht="15">
      <c r="E730" s="176"/>
    </row>
    <row r="731" ht="15">
      <c r="E731" s="176"/>
    </row>
    <row r="732" ht="15">
      <c r="E732" s="176"/>
    </row>
    <row r="733" ht="15">
      <c r="E733" s="176"/>
    </row>
    <row r="734" ht="15">
      <c r="E734" s="176"/>
    </row>
    <row r="735" ht="15">
      <c r="E735" s="176"/>
    </row>
    <row r="736" ht="15">
      <c r="E736" s="176"/>
    </row>
    <row r="737" ht="15">
      <c r="E737" s="176"/>
    </row>
    <row r="738" ht="15">
      <c r="E738" s="176"/>
    </row>
    <row r="739" ht="15">
      <c r="E739" s="176"/>
    </row>
    <row r="740" ht="15">
      <c r="E740" s="176"/>
    </row>
    <row r="741" ht="15">
      <c r="E741" s="176"/>
    </row>
    <row r="742" ht="15">
      <c r="E742" s="176"/>
    </row>
    <row r="743" ht="15">
      <c r="E743" s="176"/>
    </row>
    <row r="744" ht="15">
      <c r="E744" s="176"/>
    </row>
    <row r="745" ht="15">
      <c r="E745" s="176"/>
    </row>
    <row r="746" ht="15">
      <c r="E746" s="176"/>
    </row>
    <row r="747" ht="15">
      <c r="E747" s="176"/>
    </row>
    <row r="748" ht="15">
      <c r="E748" s="176"/>
    </row>
    <row r="749" ht="15">
      <c r="E749" s="176"/>
    </row>
    <row r="750" ht="15">
      <c r="E750" s="176"/>
    </row>
    <row r="751" ht="15">
      <c r="E751" s="176"/>
    </row>
    <row r="752" ht="15">
      <c r="E752" s="176"/>
    </row>
    <row r="753" ht="15">
      <c r="E753" s="176"/>
    </row>
    <row r="754" ht="15">
      <c r="E754" s="176"/>
    </row>
    <row r="755" ht="15">
      <c r="E755" s="176"/>
    </row>
    <row r="756" ht="15">
      <c r="E756" s="176"/>
    </row>
    <row r="757" ht="15">
      <c r="E757" s="176"/>
    </row>
    <row r="758" ht="15">
      <c r="E758" s="176"/>
    </row>
    <row r="759" ht="15">
      <c r="E759" s="176"/>
    </row>
    <row r="760" ht="15">
      <c r="E760" s="176"/>
    </row>
    <row r="761" ht="15">
      <c r="E761" s="176"/>
    </row>
    <row r="762" ht="15">
      <c r="E762" s="176"/>
    </row>
    <row r="763" ht="15">
      <c r="E763" s="176"/>
    </row>
    <row r="764" ht="15">
      <c r="E764" s="176"/>
    </row>
    <row r="765" ht="15">
      <c r="E765" s="176"/>
    </row>
    <row r="766" ht="15">
      <c r="E766" s="176"/>
    </row>
    <row r="767" ht="15">
      <c r="E767" s="176"/>
    </row>
    <row r="768" ht="15">
      <c r="E768" s="176"/>
    </row>
    <row r="769" ht="15">
      <c r="E769" s="176"/>
    </row>
    <row r="770" ht="15">
      <c r="E770" s="176"/>
    </row>
    <row r="771" ht="15">
      <c r="E771" s="176"/>
    </row>
    <row r="772" ht="15">
      <c r="E772" s="176"/>
    </row>
    <row r="773" ht="15">
      <c r="E773" s="176"/>
    </row>
    <row r="774" ht="15">
      <c r="E774" s="176"/>
    </row>
    <row r="775" ht="15">
      <c r="E775" s="176"/>
    </row>
    <row r="776" ht="15">
      <c r="E776" s="176"/>
    </row>
    <row r="777" ht="15">
      <c r="E777" s="176"/>
    </row>
    <row r="778" ht="15">
      <c r="E778" s="176"/>
    </row>
    <row r="779" ht="15">
      <c r="E779" s="176"/>
    </row>
    <row r="780" ht="15">
      <c r="E780" s="176"/>
    </row>
    <row r="781" ht="15">
      <c r="E781" s="176"/>
    </row>
    <row r="782" ht="15">
      <c r="E782" s="176"/>
    </row>
    <row r="783" ht="15">
      <c r="E783" s="176"/>
    </row>
    <row r="784" ht="15">
      <c r="E784" s="176"/>
    </row>
    <row r="785" ht="15">
      <c r="E785" s="176"/>
    </row>
    <row r="786" ht="15">
      <c r="E786" s="176"/>
    </row>
    <row r="787" ht="15">
      <c r="E787" s="176"/>
    </row>
    <row r="788" ht="15">
      <c r="E788" s="176"/>
    </row>
    <row r="789" ht="15">
      <c r="E789" s="176"/>
    </row>
    <row r="790" ht="15">
      <c r="E790" s="176"/>
    </row>
    <row r="791" ht="15">
      <c r="E791" s="176"/>
    </row>
    <row r="792" ht="15">
      <c r="E792" s="176"/>
    </row>
    <row r="793" ht="15">
      <c r="E793" s="176"/>
    </row>
    <row r="794" ht="15">
      <c r="E794" s="176"/>
    </row>
    <row r="795" ht="15">
      <c r="E795" s="176"/>
    </row>
    <row r="796" ht="15">
      <c r="E796" s="176"/>
    </row>
    <row r="797" ht="15">
      <c r="E797" s="176"/>
    </row>
    <row r="798" ht="15">
      <c r="E798" s="176"/>
    </row>
    <row r="799" ht="15">
      <c r="E799" s="176"/>
    </row>
    <row r="800" ht="15">
      <c r="E800" s="176"/>
    </row>
    <row r="801" ht="15">
      <c r="E801" s="176"/>
    </row>
    <row r="802" ht="15">
      <c r="E802" s="176"/>
    </row>
    <row r="803" ht="15">
      <c r="E803" s="176"/>
    </row>
    <row r="804" ht="15">
      <c r="E804" s="176"/>
    </row>
    <row r="805" ht="15">
      <c r="E805" s="176"/>
    </row>
    <row r="806" ht="15">
      <c r="E806" s="176"/>
    </row>
    <row r="807" ht="15">
      <c r="E807" s="176"/>
    </row>
    <row r="808" ht="15">
      <c r="E808" s="176"/>
    </row>
    <row r="809" ht="15">
      <c r="E809" s="176"/>
    </row>
    <row r="810" ht="15">
      <c r="E810" s="176"/>
    </row>
    <row r="811" ht="15">
      <c r="E811" s="176"/>
    </row>
    <row r="812" ht="15">
      <c r="E812" s="176"/>
    </row>
    <row r="813" ht="15">
      <c r="E813" s="176"/>
    </row>
    <row r="814" ht="15">
      <c r="E814" s="176"/>
    </row>
    <row r="815" ht="15">
      <c r="E815" s="176"/>
    </row>
    <row r="816" ht="15">
      <c r="E816" s="176"/>
    </row>
    <row r="817" ht="15">
      <c r="E817" s="176"/>
    </row>
    <row r="818" ht="15">
      <c r="E818" s="176"/>
    </row>
    <row r="819" ht="15">
      <c r="E819" s="176"/>
    </row>
    <row r="820" ht="15">
      <c r="E820" s="176"/>
    </row>
    <row r="821" ht="15">
      <c r="E821" s="176"/>
    </row>
    <row r="822" ht="15">
      <c r="E822" s="176"/>
    </row>
    <row r="823" ht="15">
      <c r="E823" s="176"/>
    </row>
    <row r="824" ht="15">
      <c r="E824" s="176"/>
    </row>
    <row r="825" ht="15">
      <c r="E825" s="176"/>
    </row>
    <row r="826" ht="15">
      <c r="E826" s="176"/>
    </row>
    <row r="827" ht="15">
      <c r="E827" s="176"/>
    </row>
    <row r="828" ht="15">
      <c r="E828" s="176"/>
    </row>
    <row r="829" ht="15">
      <c r="E829" s="176"/>
    </row>
    <row r="830" ht="15">
      <c r="E830" s="176"/>
    </row>
    <row r="831" ht="15">
      <c r="E831" s="176"/>
    </row>
    <row r="832" ht="15">
      <c r="E832" s="176"/>
    </row>
    <row r="833" ht="15">
      <c r="E833" s="176"/>
    </row>
    <row r="834" ht="15">
      <c r="E834" s="176"/>
    </row>
    <row r="835" ht="15">
      <c r="E835" s="176"/>
    </row>
    <row r="836" ht="15">
      <c r="E836" s="176"/>
    </row>
    <row r="837" ht="15">
      <c r="E837" s="176"/>
    </row>
    <row r="838" ht="15">
      <c r="E838" s="176"/>
    </row>
    <row r="839" ht="15">
      <c r="E839" s="176"/>
    </row>
    <row r="840" ht="15">
      <c r="E840" s="176"/>
    </row>
    <row r="841" ht="15">
      <c r="E841" s="176"/>
    </row>
    <row r="842" ht="15">
      <c r="E842" s="176"/>
    </row>
    <row r="843" ht="15">
      <c r="E843" s="176"/>
    </row>
    <row r="844" ht="15">
      <c r="E844" s="176"/>
    </row>
    <row r="845" ht="15">
      <c r="E845" s="176"/>
    </row>
    <row r="846" ht="15">
      <c r="E846" s="176"/>
    </row>
    <row r="847" ht="15">
      <c r="E847" s="176"/>
    </row>
    <row r="848" ht="15">
      <c r="E848" s="176"/>
    </row>
    <row r="849" ht="15">
      <c r="E849" s="176"/>
    </row>
    <row r="850" ht="15">
      <c r="E850" s="176"/>
    </row>
    <row r="851" ht="15">
      <c r="E851" s="176"/>
    </row>
    <row r="852" ht="15">
      <c r="E852" s="176"/>
    </row>
    <row r="853" ht="15">
      <c r="E853" s="176"/>
    </row>
    <row r="854" ht="15">
      <c r="E854" s="176"/>
    </row>
    <row r="855" ht="15">
      <c r="E855" s="176"/>
    </row>
    <row r="856" ht="15">
      <c r="E856" s="176"/>
    </row>
    <row r="857" ht="15">
      <c r="E857" s="176"/>
    </row>
    <row r="858" ht="15">
      <c r="E858" s="176"/>
    </row>
    <row r="859" ht="15">
      <c r="E859" s="176"/>
    </row>
    <row r="860" ht="15">
      <c r="E860" s="176"/>
    </row>
    <row r="861" ht="15">
      <c r="E861" s="176"/>
    </row>
    <row r="862" ht="15">
      <c r="E862" s="176"/>
    </row>
    <row r="863" ht="15">
      <c r="E863" s="176"/>
    </row>
    <row r="864" ht="15">
      <c r="E864" s="176"/>
    </row>
    <row r="865" ht="15">
      <c r="E865" s="176"/>
    </row>
    <row r="866" ht="15">
      <c r="E866" s="176"/>
    </row>
    <row r="867" ht="15">
      <c r="E867" s="176"/>
    </row>
    <row r="868" ht="15">
      <c r="E868" s="176"/>
    </row>
    <row r="869" ht="15">
      <c r="E869" s="176"/>
    </row>
    <row r="870" ht="15">
      <c r="E870" s="176"/>
    </row>
    <row r="871" ht="15">
      <c r="E871" s="176"/>
    </row>
    <row r="872" ht="15">
      <c r="E872" s="176"/>
    </row>
    <row r="873" ht="15">
      <c r="E873" s="176"/>
    </row>
    <row r="874" ht="15">
      <c r="E874" s="176"/>
    </row>
    <row r="875" ht="15">
      <c r="E875" s="176"/>
    </row>
    <row r="876" ht="15">
      <c r="E876" s="176"/>
    </row>
    <row r="877" ht="15">
      <c r="E877" s="176"/>
    </row>
    <row r="878" ht="15">
      <c r="E878" s="176"/>
    </row>
    <row r="879" ht="15">
      <c r="E879" s="176"/>
    </row>
    <row r="880" ht="15">
      <c r="E880" s="176"/>
    </row>
    <row r="881" ht="15">
      <c r="E881" s="176"/>
    </row>
    <row r="882" ht="15">
      <c r="E882" s="176"/>
    </row>
    <row r="883" ht="15">
      <c r="E883" s="176"/>
    </row>
    <row r="884" ht="15">
      <c r="E884" s="176"/>
    </row>
    <row r="885" ht="15">
      <c r="E885" s="176"/>
    </row>
    <row r="886" ht="15">
      <c r="E886" s="176"/>
    </row>
    <row r="887" ht="15">
      <c r="E887" s="176"/>
    </row>
    <row r="888" ht="15">
      <c r="E888" s="176"/>
    </row>
    <row r="889" ht="15">
      <c r="E889" s="176"/>
    </row>
    <row r="890" ht="15">
      <c r="E890" s="176"/>
    </row>
    <row r="891" ht="15">
      <c r="E891" s="176"/>
    </row>
    <row r="892" ht="15">
      <c r="E892" s="176"/>
    </row>
    <row r="893" ht="15">
      <c r="E893" s="176"/>
    </row>
    <row r="894" ht="15">
      <c r="E894" s="176"/>
    </row>
    <row r="895" ht="15">
      <c r="E895" s="176"/>
    </row>
    <row r="896" ht="15">
      <c r="E896" s="176"/>
    </row>
    <row r="897" ht="15">
      <c r="E897" s="176"/>
    </row>
    <row r="898" ht="15">
      <c r="E898" s="176"/>
    </row>
    <row r="899" ht="15">
      <c r="E899" s="176"/>
    </row>
    <row r="900" ht="15">
      <c r="E900" s="176"/>
    </row>
    <row r="901" ht="15">
      <c r="E901" s="176"/>
    </row>
    <row r="902" ht="15">
      <c r="E902" s="176"/>
    </row>
    <row r="903" ht="15">
      <c r="E903" s="176"/>
    </row>
    <row r="904" ht="15">
      <c r="E904" s="176"/>
    </row>
    <row r="905" ht="15">
      <c r="E905" s="176"/>
    </row>
    <row r="906" ht="15">
      <c r="E906" s="176"/>
    </row>
    <row r="907" ht="15">
      <c r="E907" s="176"/>
    </row>
    <row r="908" ht="15">
      <c r="E908" s="176"/>
    </row>
    <row r="909" ht="15">
      <c r="E909" s="176"/>
    </row>
    <row r="910" ht="15">
      <c r="E910" s="176"/>
    </row>
    <row r="911" ht="15">
      <c r="E911" s="176"/>
    </row>
    <row r="912" ht="15">
      <c r="E912" s="176"/>
    </row>
    <row r="913" ht="15">
      <c r="E913" s="176"/>
    </row>
    <row r="914" ht="15">
      <c r="E914" s="176"/>
    </row>
    <row r="915" ht="15">
      <c r="E915" s="176"/>
    </row>
    <row r="916" ht="15">
      <c r="E916" s="176"/>
    </row>
    <row r="917" ht="15">
      <c r="E917" s="176"/>
    </row>
    <row r="918" ht="15">
      <c r="E918" s="176"/>
    </row>
    <row r="919" ht="15">
      <c r="E919" s="176"/>
    </row>
    <row r="920" ht="15">
      <c r="E920" s="176"/>
    </row>
    <row r="921" ht="15">
      <c r="E921" s="176"/>
    </row>
    <row r="922" ht="15">
      <c r="E922" s="176"/>
    </row>
    <row r="923" ht="15">
      <c r="E923" s="176"/>
    </row>
    <row r="924" ht="15">
      <c r="E924" s="176"/>
    </row>
    <row r="925" ht="15">
      <c r="E925" s="176"/>
    </row>
    <row r="926" ht="15">
      <c r="E926" s="176"/>
    </row>
    <row r="927" ht="15">
      <c r="E927" s="176"/>
    </row>
    <row r="928" ht="15">
      <c r="E928" s="176"/>
    </row>
    <row r="929" ht="15">
      <c r="E929" s="176"/>
    </row>
    <row r="930" ht="15">
      <c r="E930" s="176"/>
    </row>
    <row r="931" ht="15">
      <c r="E931" s="176"/>
    </row>
    <row r="932" ht="15">
      <c r="E932" s="176"/>
    </row>
    <row r="933" ht="15">
      <c r="E933" s="176"/>
    </row>
    <row r="934" ht="15">
      <c r="E934" s="176"/>
    </row>
    <row r="935" ht="15">
      <c r="E935" s="176"/>
    </row>
    <row r="936" ht="15">
      <c r="E936" s="176"/>
    </row>
    <row r="937" ht="15">
      <c r="E937" s="176"/>
    </row>
    <row r="938" ht="15">
      <c r="E938" s="176"/>
    </row>
    <row r="939" ht="15">
      <c r="E939" s="176"/>
    </row>
    <row r="940" ht="15">
      <c r="E940" s="176"/>
    </row>
    <row r="941" ht="15">
      <c r="E941" s="176"/>
    </row>
    <row r="942" ht="15">
      <c r="E942" s="176"/>
    </row>
    <row r="943" ht="15">
      <c r="E943" s="176"/>
    </row>
    <row r="944" ht="15">
      <c r="E944" s="176"/>
    </row>
    <row r="945" ht="15">
      <c r="E945" s="176"/>
    </row>
    <row r="946" ht="15">
      <c r="E946" s="176"/>
    </row>
    <row r="947" ht="15">
      <c r="E947" s="176"/>
    </row>
    <row r="948" ht="15">
      <c r="E948" s="176"/>
    </row>
    <row r="949" ht="15">
      <c r="E949" s="176"/>
    </row>
    <row r="950" ht="15">
      <c r="E950" s="176"/>
    </row>
    <row r="951" ht="15">
      <c r="E951" s="176"/>
    </row>
    <row r="952" ht="15">
      <c r="E952" s="176"/>
    </row>
    <row r="953" ht="15">
      <c r="E953" s="176"/>
    </row>
    <row r="954" ht="15">
      <c r="E954" s="176"/>
    </row>
  </sheetData>
  <autoFilter ref="A1:P1"/>
  <printOptions headings="0" gridLines="1"/>
  <pageMargins left="0.69999999999999996" right="0.69999999999999996" top="0.75" bottom="0.75" header="0" footer="0"/>
  <pageSetup paperSize="9" scale="46" fitToWidth="1" fitToHeight="0" pageOrder="overThenDown" orientation="landscape" usePrinterDefaults="1" blackAndWhite="0" draft="0" cellComments="atEnd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topLeftCell="A22" zoomScale="100" workbookViewId="0">
      <selection activeCell="B2" activeCellId="0" sqref="B2"/>
    </sheetView>
  </sheetViews>
  <sheetFormatPr defaultColWidth="12.630000000000001" defaultRowHeight="12.75"/>
  <cols>
    <col customWidth="1" min="1" max="1" style="99" width="8.421875"/>
    <col min="2" max="2" style="99" width="12.630000000000001"/>
    <col customWidth="1" min="3" max="3" style="99" width="68.7109375"/>
    <col min="4" max="4" style="99" width="12.630000000000001"/>
    <col customWidth="1" min="5" max="7" style="99" width="15.130000000000001"/>
    <col customWidth="1" min="8" max="8" style="99" width="13.57421875"/>
    <col min="9" max="16384" style="99" width="12.630000000000001"/>
  </cols>
  <sheetData>
    <row r="1" ht="28.5">
      <c r="A1" s="100" t="s">
        <v>1</v>
      </c>
      <c r="B1" s="100" t="s">
        <v>200</v>
      </c>
      <c r="C1" s="143" t="s">
        <v>201</v>
      </c>
      <c r="D1" s="143" t="s">
        <v>202</v>
      </c>
      <c r="E1" s="105" t="s">
        <v>309</v>
      </c>
      <c r="F1" s="105" t="s">
        <v>310</v>
      </c>
      <c r="G1" s="105" t="s">
        <v>311</v>
      </c>
      <c r="H1" s="105" t="s">
        <v>312</v>
      </c>
      <c r="I1" s="99"/>
    </row>
    <row r="2" ht="38.25">
      <c r="A2" s="111">
        <v>1</v>
      </c>
      <c r="B2" s="148" t="s">
        <v>213</v>
      </c>
      <c r="C2" s="149" t="s">
        <v>214</v>
      </c>
      <c r="D2" s="114">
        <v>32767</v>
      </c>
      <c r="E2" s="179" t="s">
        <v>267</v>
      </c>
      <c r="F2" s="179" t="s">
        <v>313</v>
      </c>
      <c r="G2" s="179" t="s">
        <v>314</v>
      </c>
      <c r="H2" s="179" t="s">
        <v>315</v>
      </c>
      <c r="I2" s="99"/>
    </row>
    <row r="3" ht="38.25">
      <c r="A3" s="111">
        <v>2</v>
      </c>
      <c r="B3" s="148" t="s">
        <v>224</v>
      </c>
      <c r="C3" s="149" t="s">
        <v>225</v>
      </c>
      <c r="D3" s="114">
        <v>29896</v>
      </c>
      <c r="E3" s="179" t="s">
        <v>316</v>
      </c>
      <c r="F3" s="179" t="s">
        <v>317</v>
      </c>
      <c r="G3" s="179" t="s">
        <v>314</v>
      </c>
      <c r="H3" s="179" t="s">
        <v>315</v>
      </c>
      <c r="I3" s="99"/>
    </row>
    <row r="4" ht="38.25">
      <c r="A4" s="111">
        <v>3</v>
      </c>
      <c r="B4" s="148" t="s">
        <v>227</v>
      </c>
      <c r="C4" s="149" t="s">
        <v>43</v>
      </c>
      <c r="D4" s="114">
        <v>21979</v>
      </c>
      <c r="E4" s="179" t="s">
        <v>317</v>
      </c>
      <c r="F4" s="179" t="s">
        <v>313</v>
      </c>
      <c r="G4" s="179" t="s">
        <v>314</v>
      </c>
      <c r="H4" s="179" t="s">
        <v>267</v>
      </c>
      <c r="I4" s="99"/>
    </row>
    <row r="5" ht="38.25">
      <c r="A5" s="111">
        <v>4</v>
      </c>
      <c r="B5" s="148" t="s">
        <v>228</v>
      </c>
      <c r="C5" s="149" t="s">
        <v>229</v>
      </c>
      <c r="D5" s="114">
        <v>15011.4</v>
      </c>
      <c r="E5" s="179" t="s">
        <v>318</v>
      </c>
      <c r="F5" s="179" t="s">
        <v>313</v>
      </c>
      <c r="G5" s="179" t="s">
        <v>314</v>
      </c>
      <c r="H5" s="179" t="s">
        <v>267</v>
      </c>
      <c r="I5" s="99"/>
    </row>
    <row r="6" ht="38.25">
      <c r="A6" s="111">
        <v>5</v>
      </c>
      <c r="B6" s="113" t="s">
        <v>230</v>
      </c>
      <c r="C6" s="154" t="s">
        <v>231</v>
      </c>
      <c r="D6" s="114">
        <v>9681</v>
      </c>
      <c r="E6" s="179" t="s">
        <v>317</v>
      </c>
      <c r="F6" s="179" t="s">
        <v>317</v>
      </c>
      <c r="G6" s="179" t="s">
        <v>314</v>
      </c>
      <c r="H6" s="179" t="s">
        <v>267</v>
      </c>
      <c r="I6" s="99"/>
    </row>
    <row r="7" ht="38.25">
      <c r="A7" s="111">
        <v>6</v>
      </c>
      <c r="B7" s="113" t="s">
        <v>233</v>
      </c>
      <c r="C7" s="154" t="s">
        <v>234</v>
      </c>
      <c r="D7" s="114">
        <v>24730</v>
      </c>
      <c r="E7" s="179" t="s">
        <v>316</v>
      </c>
      <c r="F7" s="179" t="s">
        <v>313</v>
      </c>
      <c r="G7" s="179" t="s">
        <v>314</v>
      </c>
      <c r="H7" s="179" t="s">
        <v>267</v>
      </c>
      <c r="I7" s="99"/>
    </row>
    <row r="8" ht="51">
      <c r="A8" s="111">
        <v>7</v>
      </c>
      <c r="B8" s="113" t="s">
        <v>235</v>
      </c>
      <c r="C8" s="154" t="s">
        <v>236</v>
      </c>
      <c r="D8" s="114">
        <v>25120</v>
      </c>
      <c r="E8" s="179" t="s">
        <v>316</v>
      </c>
      <c r="F8" s="179" t="s">
        <v>313</v>
      </c>
      <c r="G8" s="179" t="s">
        <v>314</v>
      </c>
      <c r="H8" s="179" t="s">
        <v>267</v>
      </c>
      <c r="I8" s="99"/>
    </row>
    <row r="9" ht="51">
      <c r="A9" s="111">
        <v>8</v>
      </c>
      <c r="B9" s="113" t="s">
        <v>237</v>
      </c>
      <c r="C9" s="154" t="s">
        <v>238</v>
      </c>
      <c r="D9" s="114">
        <v>8077</v>
      </c>
      <c r="E9" s="179" t="s">
        <v>318</v>
      </c>
      <c r="F9" s="179" t="s">
        <v>316</v>
      </c>
      <c r="G9" s="179" t="s">
        <v>314</v>
      </c>
      <c r="H9" s="179" t="s">
        <v>267</v>
      </c>
      <c r="I9" s="99"/>
    </row>
    <row r="10" ht="51">
      <c r="A10" s="111">
        <v>9</v>
      </c>
      <c r="B10" s="113" t="s">
        <v>241</v>
      </c>
      <c r="C10" s="154" t="s">
        <v>242</v>
      </c>
      <c r="D10" s="114">
        <v>31019</v>
      </c>
      <c r="E10" s="179" t="s">
        <v>267</v>
      </c>
      <c r="F10" s="179" t="s">
        <v>317</v>
      </c>
      <c r="G10" s="179" t="s">
        <v>314</v>
      </c>
      <c r="H10" s="179" t="s">
        <v>267</v>
      </c>
      <c r="I10" s="99"/>
    </row>
    <row r="11" ht="51">
      <c r="A11" s="111">
        <v>10</v>
      </c>
      <c r="B11" s="113" t="s">
        <v>244</v>
      </c>
      <c r="C11" s="154" t="s">
        <v>245</v>
      </c>
      <c r="D11" s="114">
        <v>33755</v>
      </c>
      <c r="E11" s="179" t="s">
        <v>267</v>
      </c>
      <c r="F11" s="179" t="s">
        <v>317</v>
      </c>
      <c r="G11" s="179" t="s">
        <v>314</v>
      </c>
      <c r="H11" s="179" t="s">
        <v>267</v>
      </c>
      <c r="I11" s="99"/>
    </row>
    <row r="12" ht="38.25">
      <c r="A12" s="111">
        <v>11</v>
      </c>
      <c r="B12" s="113" t="s">
        <v>248</v>
      </c>
      <c r="C12" s="154" t="s">
        <v>249</v>
      </c>
      <c r="D12" s="114">
        <v>27706</v>
      </c>
      <c r="E12" s="179" t="s">
        <v>319</v>
      </c>
      <c r="F12" s="179" t="s">
        <v>317</v>
      </c>
      <c r="G12" s="179" t="s">
        <v>314</v>
      </c>
      <c r="H12" s="179" t="s">
        <v>267</v>
      </c>
      <c r="I12" s="99"/>
    </row>
    <row r="13" ht="51">
      <c r="A13" s="111">
        <v>12</v>
      </c>
      <c r="B13" s="113" t="s">
        <v>250</v>
      </c>
      <c r="C13" s="154" t="s">
        <v>251</v>
      </c>
      <c r="D13" s="114">
        <v>33755</v>
      </c>
      <c r="E13" s="179" t="s">
        <v>267</v>
      </c>
      <c r="F13" s="179" t="s">
        <v>317</v>
      </c>
      <c r="G13" s="179" t="s">
        <v>314</v>
      </c>
      <c r="H13" s="179" t="s">
        <v>267</v>
      </c>
      <c r="I13" s="99"/>
    </row>
    <row r="14" ht="38.25">
      <c r="A14" s="111">
        <v>13</v>
      </c>
      <c r="B14" s="113" t="s">
        <v>252</v>
      </c>
      <c r="C14" s="154" t="s">
        <v>253</v>
      </c>
      <c r="D14" s="114">
        <v>21232</v>
      </c>
      <c r="E14" s="179" t="s">
        <v>316</v>
      </c>
      <c r="F14" s="179" t="s">
        <v>313</v>
      </c>
      <c r="G14" s="179" t="s">
        <v>314</v>
      </c>
      <c r="H14" s="179" t="s">
        <v>267</v>
      </c>
      <c r="I14" s="99"/>
    </row>
    <row r="15" ht="38.25">
      <c r="A15" s="111">
        <v>14</v>
      </c>
      <c r="B15" s="113" t="s">
        <v>254</v>
      </c>
      <c r="C15" s="154" t="s">
        <v>255</v>
      </c>
      <c r="D15" s="114">
        <v>18317</v>
      </c>
      <c r="E15" s="179" t="s">
        <v>316</v>
      </c>
      <c r="F15" s="179" t="s">
        <v>316</v>
      </c>
      <c r="G15" s="179" t="s">
        <v>314</v>
      </c>
      <c r="H15" s="179" t="s">
        <v>267</v>
      </c>
      <c r="I15" s="99"/>
    </row>
    <row r="16" ht="51">
      <c r="A16" s="111">
        <v>15</v>
      </c>
      <c r="B16" s="113" t="s">
        <v>256</v>
      </c>
      <c r="C16" s="154" t="s">
        <v>257</v>
      </c>
      <c r="D16" s="114">
        <v>28739</v>
      </c>
      <c r="E16" s="179" t="s">
        <v>316</v>
      </c>
      <c r="F16" s="179" t="s">
        <v>317</v>
      </c>
      <c r="G16" s="179" t="s">
        <v>314</v>
      </c>
      <c r="H16" s="179" t="s">
        <v>267</v>
      </c>
      <c r="I16" s="99"/>
    </row>
    <row r="17" ht="51">
      <c r="A17" s="111">
        <v>16</v>
      </c>
      <c r="B17" s="113" t="s">
        <v>259</v>
      </c>
      <c r="C17" s="154" t="s">
        <v>260</v>
      </c>
      <c r="D17" s="114">
        <v>18107</v>
      </c>
      <c r="E17" s="179" t="s">
        <v>316</v>
      </c>
      <c r="F17" s="179" t="s">
        <v>316</v>
      </c>
      <c r="G17" s="179" t="s">
        <v>314</v>
      </c>
      <c r="H17" s="179" t="s">
        <v>267</v>
      </c>
      <c r="I17" s="99"/>
    </row>
    <row r="18" ht="38.25">
      <c r="A18" s="111">
        <v>17</v>
      </c>
      <c r="B18" s="113" t="s">
        <v>261</v>
      </c>
      <c r="C18" s="154" t="s">
        <v>262</v>
      </c>
      <c r="D18" s="114">
        <v>10721</v>
      </c>
      <c r="E18" s="179" t="s">
        <v>267</v>
      </c>
      <c r="F18" s="179" t="s">
        <v>313</v>
      </c>
      <c r="G18" s="179" t="s">
        <v>314</v>
      </c>
      <c r="H18" s="179" t="s">
        <v>267</v>
      </c>
      <c r="I18" s="99"/>
    </row>
    <row r="19" ht="51">
      <c r="A19" s="111">
        <v>18</v>
      </c>
      <c r="B19" s="113" t="s">
        <v>263</v>
      </c>
      <c r="C19" s="154" t="s">
        <v>264</v>
      </c>
      <c r="D19" s="114">
        <v>15166</v>
      </c>
      <c r="E19" s="179" t="s">
        <v>267</v>
      </c>
      <c r="F19" s="179" t="s">
        <v>317</v>
      </c>
      <c r="G19" s="179" t="s">
        <v>314</v>
      </c>
      <c r="H19" s="179" t="s">
        <v>267</v>
      </c>
      <c r="I19" s="99"/>
    </row>
    <row r="20" ht="51">
      <c r="A20" s="111">
        <v>19</v>
      </c>
      <c r="B20" s="113" t="s">
        <v>265</v>
      </c>
      <c r="C20" s="154" t="s">
        <v>266</v>
      </c>
      <c r="D20" s="114">
        <v>31066</v>
      </c>
      <c r="E20" s="179" t="s">
        <v>267</v>
      </c>
      <c r="F20" s="179" t="s">
        <v>320</v>
      </c>
      <c r="G20" s="179" t="s">
        <v>314</v>
      </c>
      <c r="H20" s="179" t="s">
        <v>267</v>
      </c>
      <c r="I20" s="99"/>
    </row>
    <row r="21" ht="51">
      <c r="A21" s="111">
        <v>20</v>
      </c>
      <c r="B21" s="113" t="s">
        <v>268</v>
      </c>
      <c r="C21" s="154" t="s">
        <v>269</v>
      </c>
      <c r="D21" s="114">
        <v>8853</v>
      </c>
      <c r="E21" s="179" t="s">
        <v>317</v>
      </c>
      <c r="F21" s="179" t="s">
        <v>317</v>
      </c>
      <c r="G21" s="179" t="s">
        <v>314</v>
      </c>
      <c r="H21" s="179" t="s">
        <v>267</v>
      </c>
      <c r="I21" s="99"/>
    </row>
    <row r="22" ht="38.25">
      <c r="A22" s="111">
        <v>21</v>
      </c>
      <c r="B22" s="113" t="s">
        <v>270</v>
      </c>
      <c r="C22" s="154" t="s">
        <v>271</v>
      </c>
      <c r="D22" s="114">
        <v>6142</v>
      </c>
      <c r="E22" s="179" t="s">
        <v>317</v>
      </c>
      <c r="F22" s="179" t="s">
        <v>313</v>
      </c>
      <c r="G22" s="179" t="s">
        <v>321</v>
      </c>
      <c r="H22" s="179" t="s">
        <v>267</v>
      </c>
      <c r="I22" s="99"/>
    </row>
    <row r="23" ht="51">
      <c r="A23" s="111">
        <v>22</v>
      </c>
      <c r="B23" s="113" t="s">
        <v>272</v>
      </c>
      <c r="C23" s="113" t="s">
        <v>273</v>
      </c>
      <c r="D23" s="114">
        <v>13902.299999999999</v>
      </c>
      <c r="E23" s="179" t="s">
        <v>317</v>
      </c>
      <c r="F23" s="179" t="s">
        <v>313</v>
      </c>
      <c r="G23" s="179" t="s">
        <v>314</v>
      </c>
      <c r="H23" s="179" t="s">
        <v>267</v>
      </c>
      <c r="I23" s="99"/>
    </row>
    <row r="24" ht="51">
      <c r="A24" s="127">
        <v>23</v>
      </c>
      <c r="B24" s="129" t="s">
        <v>274</v>
      </c>
      <c r="C24" s="129" t="s">
        <v>275</v>
      </c>
      <c r="D24" s="130">
        <v>8373.2999999999993</v>
      </c>
      <c r="E24" s="180" t="s">
        <v>317</v>
      </c>
      <c r="F24" s="180" t="s">
        <v>313</v>
      </c>
      <c r="G24" s="180" t="s">
        <v>314</v>
      </c>
      <c r="H24" s="180" t="s">
        <v>267</v>
      </c>
      <c r="I24" s="99"/>
    </row>
    <row r="25" ht="51">
      <c r="A25" s="127">
        <v>24</v>
      </c>
      <c r="B25" s="129" t="s">
        <v>276</v>
      </c>
      <c r="C25" s="129" t="s">
        <v>277</v>
      </c>
      <c r="D25" s="130">
        <v>17549.299999999999</v>
      </c>
      <c r="E25" s="180" t="s">
        <v>316</v>
      </c>
      <c r="F25" s="180" t="s">
        <v>313</v>
      </c>
      <c r="G25" s="180" t="s">
        <v>314</v>
      </c>
      <c r="H25" s="180" t="s">
        <v>267</v>
      </c>
      <c r="I25" s="99"/>
    </row>
    <row r="26" ht="51">
      <c r="A26" s="127">
        <v>25</v>
      </c>
      <c r="B26" s="128" t="s">
        <v>278</v>
      </c>
      <c r="C26" s="129" t="s">
        <v>279</v>
      </c>
      <c r="D26" s="130">
        <v>25186.599999999999</v>
      </c>
      <c r="E26" s="180" t="s">
        <v>316</v>
      </c>
      <c r="F26" s="180" t="s">
        <v>317</v>
      </c>
      <c r="G26" s="180" t="s">
        <v>314</v>
      </c>
      <c r="H26" s="180" t="s">
        <v>267</v>
      </c>
      <c r="I26" s="99"/>
    </row>
    <row r="27" ht="51">
      <c r="A27" s="135">
        <v>26</v>
      </c>
      <c r="B27" s="136" t="s">
        <v>280</v>
      </c>
      <c r="C27" s="137" t="s">
        <v>24</v>
      </c>
      <c r="D27" s="138">
        <v>35783</v>
      </c>
      <c r="E27" s="181" t="s">
        <v>267</v>
      </c>
      <c r="F27" s="181" t="s">
        <v>317</v>
      </c>
      <c r="G27" s="182" t="s">
        <v>314</v>
      </c>
      <c r="H27" s="182" t="s">
        <v>267</v>
      </c>
      <c r="I27" s="99"/>
    </row>
    <row r="28" ht="15">
      <c r="A28" s="99"/>
      <c r="B28" s="99"/>
      <c r="C28" s="99"/>
      <c r="D28" s="99"/>
      <c r="E28" s="99"/>
      <c r="F28" s="99"/>
      <c r="G28" s="99"/>
      <c r="H28" s="99"/>
      <c r="I28" s="99"/>
    </row>
    <row r="29" ht="24" customHeight="1">
      <c r="A29" s="99"/>
      <c r="B29" s="177" t="s">
        <v>281</v>
      </c>
      <c r="C29" s="183"/>
      <c r="D29" s="99"/>
      <c r="E29" s="99"/>
      <c r="F29" s="99"/>
      <c r="G29" s="99"/>
      <c r="H29" s="99"/>
      <c r="I29" s="99"/>
    </row>
    <row r="30" ht="20.25" customHeight="1">
      <c r="A30" s="99"/>
      <c r="B30" s="178" t="s">
        <v>282</v>
      </c>
      <c r="C30" s="184"/>
      <c r="D30" s="99"/>
      <c r="E30" s="99"/>
      <c r="F30" s="99"/>
      <c r="G30" s="99"/>
      <c r="H30" s="99"/>
      <c r="I30" s="99"/>
    </row>
    <row r="31" ht="15">
      <c r="A31" s="99"/>
      <c r="B31" s="99"/>
      <c r="C31" s="99"/>
      <c r="D31" s="99"/>
      <c r="E31" s="99"/>
      <c r="F31" s="99"/>
      <c r="G31" s="99"/>
      <c r="H31" s="99"/>
      <c r="I31" s="99"/>
    </row>
    <row r="32" ht="15">
      <c r="A32" s="99"/>
      <c r="B32" s="99"/>
      <c r="C32" s="99"/>
      <c r="D32" s="99"/>
      <c r="E32" s="99"/>
      <c r="F32" s="99"/>
      <c r="G32" s="99"/>
      <c r="H32" s="99"/>
      <c r="I32" s="99"/>
    </row>
    <row r="33" ht="15">
      <c r="A33" s="99"/>
      <c r="B33" s="99"/>
      <c r="C33" s="99"/>
      <c r="D33" s="99"/>
      <c r="E33" s="99"/>
      <c r="F33" s="99"/>
      <c r="G33" s="99"/>
      <c r="H33" s="99"/>
      <c r="I33" s="99"/>
    </row>
    <row r="34" ht="15">
      <c r="A34" s="99"/>
      <c r="B34" s="99"/>
      <c r="C34" s="99"/>
      <c r="D34" s="99"/>
      <c r="E34" s="99"/>
      <c r="F34" s="99"/>
      <c r="G34" s="99"/>
      <c r="H34" s="99"/>
      <c r="I34" s="99"/>
    </row>
    <row r="35" ht="15">
      <c r="A35" s="99"/>
      <c r="B35" s="99"/>
      <c r="C35" s="99"/>
      <c r="D35" s="99"/>
      <c r="E35" s="99"/>
      <c r="F35" s="99"/>
      <c r="G35" s="99"/>
      <c r="H35" s="99"/>
      <c r="I35" s="99"/>
    </row>
    <row r="36" ht="15">
      <c r="A36" s="99"/>
      <c r="B36" s="99"/>
      <c r="C36" s="99"/>
      <c r="D36" s="99"/>
      <c r="E36" s="99"/>
      <c r="F36" s="99"/>
      <c r="G36" s="99"/>
      <c r="H36" s="99"/>
      <c r="I36" s="99"/>
    </row>
    <row r="37" ht="15">
      <c r="A37" s="99"/>
      <c r="B37" s="99"/>
      <c r="C37" s="99"/>
      <c r="D37" s="99"/>
      <c r="E37" s="99"/>
      <c r="F37" s="99"/>
      <c r="G37" s="99"/>
      <c r="H37" s="99"/>
      <c r="I37" s="99"/>
    </row>
    <row r="38" ht="15">
      <c r="A38" s="99"/>
      <c r="B38" s="99"/>
      <c r="C38" s="99"/>
      <c r="D38" s="99"/>
      <c r="E38" s="99"/>
      <c r="F38" s="99"/>
      <c r="G38" s="99"/>
      <c r="H38" s="99"/>
      <c r="I38" s="99"/>
    </row>
    <row r="39" ht="15">
      <c r="A39" s="99"/>
      <c r="B39" s="99"/>
      <c r="C39" s="99"/>
      <c r="D39" s="99"/>
      <c r="E39" s="99"/>
      <c r="F39" s="99"/>
      <c r="G39" s="99"/>
      <c r="H39" s="99"/>
      <c r="I39" s="99"/>
    </row>
    <row r="40" ht="15">
      <c r="A40" s="99"/>
      <c r="B40" s="99"/>
      <c r="C40" s="99"/>
      <c r="D40" s="99"/>
      <c r="E40" s="99"/>
      <c r="F40" s="99"/>
      <c r="G40" s="99"/>
      <c r="H40" s="99"/>
      <c r="I40" s="99"/>
    </row>
    <row r="41" ht="15">
      <c r="A41" s="99"/>
      <c r="B41" s="99"/>
      <c r="C41" s="99"/>
      <c r="D41" s="99"/>
      <c r="E41" s="99"/>
      <c r="F41" s="99"/>
      <c r="G41" s="99"/>
      <c r="H41" s="99"/>
      <c r="I41" s="99"/>
    </row>
    <row r="42" ht="15">
      <c r="A42" s="99"/>
      <c r="B42" s="99"/>
      <c r="C42" s="99"/>
      <c r="D42" s="99"/>
      <c r="E42" s="99"/>
      <c r="F42" s="99"/>
      <c r="G42" s="99"/>
      <c r="H42" s="99"/>
      <c r="I42" s="99"/>
    </row>
    <row r="43" ht="15">
      <c r="A43" s="99"/>
      <c r="B43" s="99"/>
      <c r="C43" s="99"/>
      <c r="D43" s="99"/>
      <c r="E43" s="99"/>
      <c r="F43" s="99"/>
      <c r="G43" s="99"/>
      <c r="H43" s="99"/>
      <c r="I43" s="99"/>
    </row>
    <row r="44" ht="15">
      <c r="A44" s="99"/>
      <c r="B44" s="99"/>
      <c r="C44" s="99"/>
      <c r="D44" s="99"/>
      <c r="E44" s="99"/>
      <c r="F44" s="99"/>
      <c r="G44" s="99"/>
      <c r="H44" s="99"/>
      <c r="I44" s="99"/>
    </row>
    <row r="45" ht="15">
      <c r="A45" s="99"/>
      <c r="B45" s="99"/>
      <c r="C45" s="99"/>
      <c r="D45" s="99"/>
      <c r="E45" s="99"/>
      <c r="F45" s="99"/>
      <c r="G45" s="99"/>
      <c r="H45" s="99"/>
      <c r="I45" s="99"/>
    </row>
    <row r="46" ht="15">
      <c r="D46" s="99"/>
    </row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  <row r="308" ht="15"/>
    <row r="309" ht="15"/>
    <row r="310" ht="15"/>
    <row r="311" ht="15"/>
    <row r="312" ht="15"/>
    <row r="313" ht="15"/>
    <row r="314" ht="15"/>
    <row r="315" ht="15"/>
    <row r="316" ht="15"/>
    <row r="317" ht="15"/>
    <row r="318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29" ht="15"/>
    <row r="330" ht="15"/>
    <row r="331" ht="15"/>
    <row r="332" ht="15"/>
    <row r="333" ht="15"/>
    <row r="334" ht="15"/>
    <row r="335" ht="15"/>
    <row r="336" ht="15"/>
    <row r="337" ht="15"/>
    <row r="338" ht="15"/>
    <row r="339" ht="15"/>
    <row r="340" ht="15"/>
    <row r="341" ht="15"/>
    <row r="342" ht="15"/>
    <row r="343" ht="15"/>
    <row r="344" ht="15"/>
    <row r="345" ht="15"/>
    <row r="346" ht="15"/>
    <row r="347" ht="15"/>
    <row r="348" ht="15"/>
    <row r="349" ht="15"/>
    <row r="350" ht="15"/>
    <row r="351" ht="15"/>
    <row r="352" ht="15"/>
    <row r="353" ht="15"/>
    <row r="354" ht="15"/>
    <row r="355" ht="15"/>
    <row r="356" ht="15"/>
    <row r="357" ht="15"/>
    <row r="358" ht="15"/>
    <row r="359" ht="15"/>
    <row r="360" ht="15"/>
    <row r="361" ht="15"/>
    <row r="362" ht="15"/>
    <row r="363" ht="15"/>
    <row r="364" ht="15"/>
    <row r="365" ht="15"/>
    <row r="366" ht="15"/>
    <row r="367" ht="15"/>
    <row r="368" ht="15"/>
    <row r="369" ht="15"/>
    <row r="370" ht="15"/>
    <row r="371" ht="15"/>
    <row r="372" ht="15"/>
    <row r="373" ht="15"/>
    <row r="374" ht="15"/>
    <row r="375" ht="15"/>
    <row r="376" ht="15"/>
    <row r="377" ht="15"/>
    <row r="378" ht="15"/>
    <row r="379" ht="15"/>
    <row r="380" ht="15"/>
    <row r="381" ht="15"/>
    <row r="382" ht="15"/>
    <row r="383" ht="15"/>
    <row r="384" ht="15"/>
    <row r="385" ht="15"/>
    <row r="386" ht="15"/>
    <row r="387" ht="15"/>
    <row r="388" ht="15"/>
    <row r="389" ht="15"/>
    <row r="390" ht="15"/>
    <row r="391" ht="15"/>
    <row r="392" ht="15"/>
    <row r="393" ht="15"/>
    <row r="394" ht="15"/>
    <row r="395" ht="15"/>
    <row r="396" ht="15"/>
    <row r="397" ht="15"/>
    <row r="398" ht="15"/>
    <row r="399" ht="15"/>
    <row r="400" ht="15"/>
    <row r="401" ht="15"/>
    <row r="402" ht="15"/>
    <row r="403" ht="15"/>
    <row r="404" ht="15"/>
    <row r="405" ht="15"/>
    <row r="406" ht="15"/>
    <row r="407" ht="15"/>
    <row r="408" ht="15"/>
    <row r="409" ht="15"/>
    <row r="410" ht="15"/>
    <row r="411" ht="15"/>
    <row r="412" ht="15"/>
    <row r="413" ht="15"/>
    <row r="414" ht="15"/>
    <row r="415" ht="15"/>
    <row r="416" ht="15"/>
    <row r="417" ht="15"/>
    <row r="418" ht="15"/>
    <row r="419" ht="15"/>
    <row r="420" ht="15"/>
    <row r="421" ht="15"/>
    <row r="422" ht="15"/>
    <row r="423" ht="15"/>
    <row r="424" ht="15"/>
    <row r="425" ht="15"/>
    <row r="426" ht="15"/>
    <row r="427" ht="15"/>
    <row r="428" ht="15"/>
    <row r="429" ht="15"/>
    <row r="430" ht="15"/>
    <row r="431" ht="15"/>
    <row r="432" ht="15"/>
    <row r="433" ht="15"/>
    <row r="434" ht="15"/>
    <row r="435" ht="15"/>
    <row r="436" ht="15"/>
    <row r="437" ht="15"/>
    <row r="438" ht="15"/>
    <row r="439" ht="15"/>
    <row r="440" ht="15"/>
    <row r="441" ht="15"/>
    <row r="442" ht="15"/>
    <row r="443" ht="15"/>
    <row r="444" ht="15"/>
    <row r="445" ht="15"/>
    <row r="446" ht="15"/>
    <row r="447" ht="15"/>
    <row r="448" ht="15"/>
    <row r="449" ht="15"/>
    <row r="450" ht="15"/>
    <row r="451" ht="15"/>
    <row r="452" ht="15"/>
    <row r="453" ht="15"/>
    <row r="454" ht="15"/>
    <row r="455" ht="15"/>
    <row r="456" ht="15"/>
    <row r="457" ht="15"/>
    <row r="458" ht="15"/>
    <row r="459" ht="15"/>
    <row r="460" ht="15"/>
    <row r="461" ht="15"/>
    <row r="462" ht="15"/>
    <row r="463" ht="15"/>
    <row r="464" ht="15"/>
    <row r="465" ht="15"/>
    <row r="466" ht="15"/>
    <row r="467" ht="15"/>
    <row r="468" ht="15"/>
    <row r="469" ht="15"/>
    <row r="470" ht="15"/>
    <row r="471" ht="15"/>
    <row r="472" ht="15"/>
    <row r="473" ht="15"/>
    <row r="474" ht="15"/>
    <row r="475" ht="15"/>
    <row r="476" ht="15"/>
    <row r="477" ht="15"/>
    <row r="478" ht="15"/>
    <row r="479" ht="15"/>
    <row r="480" ht="15"/>
    <row r="481" ht="15"/>
    <row r="482" ht="15"/>
    <row r="483" ht="15"/>
    <row r="484" ht="15"/>
    <row r="485" ht="15"/>
    <row r="486" ht="15"/>
    <row r="487" ht="15"/>
    <row r="488" ht="15"/>
    <row r="489" ht="15"/>
    <row r="490" ht="15"/>
    <row r="491" ht="15"/>
    <row r="492" ht="15"/>
    <row r="493" ht="15"/>
    <row r="494" ht="15"/>
    <row r="495" ht="15"/>
    <row r="496" ht="15"/>
    <row r="497" ht="15"/>
    <row r="498" ht="15"/>
    <row r="499" ht="15"/>
    <row r="500" ht="15"/>
    <row r="501" ht="15"/>
    <row r="502" ht="15"/>
    <row r="503" ht="15"/>
    <row r="504" ht="15"/>
    <row r="505" ht="15"/>
    <row r="506" ht="15"/>
    <row r="507" ht="15"/>
    <row r="508" ht="15"/>
    <row r="509" ht="15"/>
    <row r="510" ht="15"/>
    <row r="511" ht="15"/>
    <row r="512" ht="15"/>
    <row r="513" ht="15"/>
    <row r="514" ht="15"/>
    <row r="515" ht="15"/>
    <row r="516" ht="15"/>
    <row r="517" ht="15"/>
    <row r="518" ht="15"/>
    <row r="519" ht="15"/>
    <row r="520" ht="15"/>
    <row r="521" ht="15"/>
    <row r="522" ht="15"/>
    <row r="523" ht="15"/>
    <row r="524" ht="15"/>
    <row r="525" ht="15"/>
    <row r="526" ht="15"/>
    <row r="527" ht="15"/>
    <row r="528" ht="15"/>
    <row r="529" ht="15"/>
    <row r="530" ht="15"/>
    <row r="531" ht="15"/>
    <row r="532" ht="15"/>
    <row r="533" ht="15"/>
    <row r="534" ht="15"/>
    <row r="535" ht="15"/>
    <row r="536" ht="15"/>
    <row r="537" ht="15"/>
    <row r="538" ht="15"/>
    <row r="539" ht="15"/>
    <row r="540" ht="15"/>
    <row r="541" ht="15"/>
    <row r="542" ht="15"/>
    <row r="543" ht="15"/>
    <row r="544" ht="15"/>
    <row r="545" ht="15"/>
    <row r="546" ht="15"/>
    <row r="547" ht="15"/>
    <row r="548" ht="15"/>
    <row r="549" ht="15"/>
    <row r="550" ht="15"/>
    <row r="551" ht="15"/>
    <row r="552" ht="15"/>
    <row r="553" ht="15"/>
    <row r="554" ht="15"/>
    <row r="555" ht="15"/>
    <row r="556" ht="15"/>
    <row r="557" ht="15"/>
    <row r="558" ht="15"/>
    <row r="559" ht="15"/>
    <row r="560" ht="15"/>
    <row r="561" ht="15"/>
    <row r="562" ht="15"/>
    <row r="563" ht="15"/>
    <row r="564" ht="15"/>
    <row r="565" ht="15"/>
    <row r="566" ht="15"/>
    <row r="567" ht="15"/>
    <row r="568" ht="15"/>
    <row r="569" ht="15"/>
    <row r="570" ht="15"/>
    <row r="571" ht="15"/>
    <row r="572" ht="15"/>
    <row r="573" ht="15"/>
    <row r="574" ht="15"/>
    <row r="575" ht="15"/>
    <row r="576" ht="15"/>
    <row r="577" ht="15"/>
    <row r="578" ht="15"/>
    <row r="579" ht="15"/>
    <row r="580" ht="15"/>
    <row r="581" ht="15"/>
    <row r="582" ht="15"/>
    <row r="583" ht="15"/>
    <row r="584" ht="15"/>
    <row r="585" ht="15"/>
    <row r="586" ht="15"/>
    <row r="587" ht="15"/>
    <row r="588" ht="15"/>
    <row r="589" ht="15"/>
    <row r="590" ht="15"/>
    <row r="591" ht="15"/>
    <row r="592" ht="15"/>
    <row r="593" ht="15"/>
    <row r="594" ht="15"/>
    <row r="595" ht="15"/>
    <row r="596" ht="15"/>
    <row r="597" ht="15"/>
    <row r="598" ht="15"/>
    <row r="599" ht="15"/>
    <row r="600" ht="15"/>
    <row r="601" ht="15"/>
    <row r="602" ht="15"/>
    <row r="603" ht="15"/>
    <row r="604" ht="15"/>
    <row r="605" ht="15"/>
    <row r="606" ht="15"/>
    <row r="607" ht="15"/>
    <row r="608" ht="15"/>
    <row r="609" ht="15"/>
    <row r="610" ht="15"/>
    <row r="611" ht="15"/>
    <row r="612" ht="15"/>
    <row r="613" ht="15"/>
    <row r="614" ht="15"/>
    <row r="615" ht="15"/>
    <row r="616" ht="15"/>
    <row r="617" ht="15"/>
    <row r="618" ht="15"/>
    <row r="619" ht="15"/>
    <row r="620" ht="15"/>
    <row r="621" ht="15"/>
    <row r="622" ht="15"/>
    <row r="623" ht="15"/>
    <row r="624" ht="15"/>
    <row r="625" ht="15"/>
    <row r="626" ht="15"/>
    <row r="627" ht="15"/>
    <row r="628" ht="15"/>
    <row r="629" ht="15"/>
    <row r="630" ht="15"/>
    <row r="631" ht="15"/>
    <row r="632" ht="15"/>
    <row r="633" ht="15"/>
    <row r="634" ht="15"/>
    <row r="635" ht="15"/>
    <row r="636" ht="15"/>
    <row r="637" ht="15"/>
    <row r="638" ht="15"/>
    <row r="639" ht="15"/>
    <row r="640" ht="15"/>
    <row r="641" ht="15"/>
    <row r="642" ht="15"/>
    <row r="643" ht="15"/>
    <row r="644" ht="15"/>
    <row r="645" ht="15"/>
    <row r="646" ht="15"/>
    <row r="647" ht="15"/>
    <row r="648" ht="15"/>
    <row r="649" ht="15"/>
    <row r="650" ht="15"/>
    <row r="651" ht="15"/>
    <row r="652" ht="15"/>
    <row r="653" ht="15"/>
    <row r="654" ht="15"/>
    <row r="655" ht="15"/>
    <row r="656" ht="15"/>
    <row r="657" ht="15"/>
    <row r="658" ht="15"/>
    <row r="659" ht="15"/>
    <row r="660" ht="15"/>
    <row r="661" ht="15"/>
    <row r="662" ht="15"/>
    <row r="663" ht="15"/>
    <row r="664" ht="15"/>
    <row r="665" ht="15"/>
    <row r="666" ht="15"/>
    <row r="667" ht="15"/>
    <row r="668" ht="15"/>
    <row r="669" ht="15"/>
    <row r="670" ht="15"/>
    <row r="671" ht="15"/>
    <row r="672" ht="15"/>
    <row r="673" ht="15"/>
    <row r="674" ht="15"/>
    <row r="675" ht="15"/>
    <row r="676" ht="15"/>
    <row r="677" ht="15"/>
    <row r="678" ht="15"/>
    <row r="679" ht="15"/>
    <row r="680" ht="15"/>
    <row r="681" ht="15"/>
    <row r="682" ht="15"/>
    <row r="683" ht="15"/>
    <row r="684" ht="15"/>
    <row r="685" ht="15"/>
    <row r="686" ht="15"/>
    <row r="687" ht="15"/>
    <row r="688" ht="15"/>
    <row r="689" ht="15"/>
    <row r="690" ht="15"/>
    <row r="691" ht="15"/>
    <row r="692" ht="15"/>
    <row r="693" ht="15"/>
    <row r="694" ht="15"/>
    <row r="695" ht="15"/>
    <row r="696" ht="15"/>
    <row r="697" ht="15"/>
    <row r="698" ht="15"/>
    <row r="699" ht="15"/>
    <row r="700" ht="15"/>
    <row r="701" ht="15"/>
    <row r="702" ht="15"/>
    <row r="703" ht="15"/>
    <row r="704" ht="15"/>
    <row r="705" ht="15"/>
    <row r="706" ht="15"/>
    <row r="707" ht="15"/>
    <row r="708" ht="15"/>
    <row r="709" ht="15"/>
    <row r="710" ht="15"/>
    <row r="711" ht="15"/>
    <row r="712" ht="15"/>
    <row r="713" ht="15"/>
    <row r="714" ht="15"/>
    <row r="715" ht="15"/>
    <row r="716" ht="15"/>
    <row r="717" ht="15"/>
    <row r="718" ht="15"/>
    <row r="719" ht="15"/>
    <row r="720" ht="15"/>
    <row r="721" ht="15"/>
    <row r="722" ht="15"/>
    <row r="723" ht="15"/>
    <row r="724" ht="15"/>
    <row r="725" ht="15"/>
    <row r="726" ht="15"/>
    <row r="727" ht="15"/>
    <row r="728" ht="15"/>
    <row r="729" ht="15"/>
    <row r="730" ht="15"/>
    <row r="731" ht="15"/>
    <row r="732" ht="15"/>
    <row r="733" ht="15"/>
    <row r="734" ht="15"/>
    <row r="735" ht="15"/>
    <row r="736" ht="15"/>
    <row r="737" ht="15"/>
    <row r="738" ht="15"/>
    <row r="739" ht="15"/>
    <row r="740" ht="15"/>
    <row r="741" ht="15"/>
    <row r="742" ht="15"/>
    <row r="743" ht="15"/>
    <row r="744" ht="15"/>
    <row r="745" ht="15"/>
    <row r="746" ht="15"/>
    <row r="747" ht="15"/>
    <row r="748" ht="15"/>
    <row r="749" ht="15"/>
    <row r="750" ht="15"/>
    <row r="751" ht="15"/>
    <row r="752" ht="15"/>
    <row r="753" ht="15"/>
    <row r="754" ht="15"/>
    <row r="755" ht="15"/>
    <row r="756" ht="15"/>
    <row r="757" ht="15"/>
    <row r="758" ht="15"/>
    <row r="759" ht="15"/>
    <row r="760" ht="15"/>
    <row r="761" ht="15"/>
    <row r="762" ht="15"/>
    <row r="763" ht="15"/>
    <row r="764" ht="15"/>
    <row r="765" ht="15"/>
    <row r="766" ht="15"/>
    <row r="767" ht="15"/>
    <row r="768" ht="15"/>
    <row r="769" ht="15"/>
    <row r="770" ht="15"/>
    <row r="771" ht="15"/>
    <row r="772" ht="15"/>
    <row r="773" ht="15"/>
    <row r="774" ht="15"/>
    <row r="775" ht="15"/>
    <row r="776" ht="15"/>
    <row r="777" ht="15"/>
    <row r="778" ht="15"/>
    <row r="779" ht="15"/>
    <row r="780" ht="15"/>
    <row r="781" ht="15"/>
    <row r="782" ht="15"/>
    <row r="783" ht="15"/>
    <row r="784" ht="15"/>
    <row r="785" ht="15"/>
    <row r="786" ht="15"/>
    <row r="787" ht="15"/>
    <row r="788" ht="15"/>
    <row r="789" ht="15"/>
    <row r="790" ht="15"/>
    <row r="791" ht="15"/>
    <row r="792" ht="15"/>
    <row r="793" ht="15"/>
    <row r="794" ht="15"/>
    <row r="795" ht="15"/>
    <row r="796" ht="15"/>
    <row r="797" ht="15"/>
    <row r="798" ht="15"/>
    <row r="799" ht="15"/>
    <row r="800" ht="15"/>
    <row r="801" ht="15"/>
    <row r="802" ht="15"/>
    <row r="803" ht="15"/>
    <row r="804" ht="15"/>
    <row r="805" ht="15"/>
    <row r="806" ht="15"/>
    <row r="807" ht="15"/>
    <row r="808" ht="15"/>
    <row r="809" ht="15"/>
    <row r="810" ht="15"/>
    <row r="811" ht="15"/>
    <row r="812" ht="15"/>
    <row r="813" ht="15"/>
    <row r="814" ht="15"/>
    <row r="815" ht="15"/>
    <row r="816" ht="15"/>
    <row r="817" ht="15"/>
    <row r="818" ht="15"/>
    <row r="819" ht="15"/>
    <row r="820" ht="15"/>
    <row r="821" ht="15"/>
    <row r="822" ht="15"/>
    <row r="823" ht="15"/>
    <row r="824" ht="15"/>
    <row r="825" ht="15"/>
    <row r="826" ht="15"/>
    <row r="827" ht="15"/>
    <row r="828" ht="15"/>
    <row r="829" ht="15"/>
    <row r="830" ht="15"/>
    <row r="831" ht="15"/>
    <row r="832" ht="15"/>
    <row r="833" ht="15"/>
    <row r="834" ht="15"/>
    <row r="835" ht="15"/>
    <row r="836" ht="15"/>
    <row r="837" ht="15"/>
    <row r="838" ht="15"/>
    <row r="839" ht="15"/>
    <row r="840" ht="15"/>
    <row r="841" ht="15"/>
    <row r="842" ht="15"/>
    <row r="843" ht="15"/>
    <row r="844" ht="15"/>
    <row r="845" ht="15"/>
    <row r="846" ht="15"/>
    <row r="847" ht="15"/>
    <row r="848" ht="15"/>
    <row r="849" ht="15"/>
    <row r="850" ht="15"/>
    <row r="851" ht="15"/>
    <row r="852" ht="15"/>
    <row r="853" ht="15"/>
    <row r="854" ht="15"/>
    <row r="855" ht="15"/>
    <row r="856" ht="15"/>
    <row r="857" ht="15"/>
    <row r="858" ht="15"/>
    <row r="859" ht="15"/>
    <row r="860" ht="15"/>
    <row r="861" ht="15"/>
    <row r="862" ht="15"/>
    <row r="863" ht="15"/>
    <row r="864" ht="15"/>
    <row r="865" ht="15"/>
    <row r="866" ht="15"/>
    <row r="867" ht="15"/>
    <row r="868" ht="15"/>
    <row r="869" ht="15"/>
    <row r="870" ht="15"/>
    <row r="871" ht="15"/>
    <row r="872" ht="15"/>
    <row r="873" ht="15"/>
    <row r="874" ht="15"/>
    <row r="875" ht="15"/>
    <row r="876" ht="15"/>
    <row r="877" ht="15"/>
    <row r="878" ht="15"/>
    <row r="879" ht="15"/>
    <row r="880" ht="15"/>
    <row r="881" ht="15"/>
    <row r="882" ht="15"/>
    <row r="883" ht="15"/>
    <row r="884" ht="15"/>
    <row r="885" ht="15"/>
    <row r="886" ht="15"/>
    <row r="887" ht="15"/>
    <row r="888" ht="15"/>
    <row r="889" ht="15"/>
    <row r="890" ht="15"/>
    <row r="891" ht="15"/>
    <row r="892" ht="15"/>
    <row r="893" ht="15"/>
    <row r="894" ht="15"/>
    <row r="895" ht="15"/>
    <row r="896" ht="15"/>
    <row r="897" ht="15"/>
    <row r="898" ht="15"/>
    <row r="899" ht="15"/>
    <row r="900" ht="15"/>
    <row r="901" ht="15"/>
    <row r="902" ht="15"/>
    <row r="903" ht="15"/>
    <row r="904" ht="15"/>
    <row r="905" ht="15"/>
    <row r="906" ht="15"/>
    <row r="907" ht="15"/>
    <row r="908" ht="15"/>
    <row r="909" ht="15"/>
    <row r="910" ht="15"/>
    <row r="911" ht="15"/>
    <row r="912" ht="15"/>
    <row r="913" ht="15"/>
    <row r="914" ht="15"/>
    <row r="915" ht="15"/>
    <row r="916" ht="15"/>
    <row r="917" ht="15"/>
    <row r="918" ht="15"/>
    <row r="919" ht="15"/>
    <row r="920" ht="15"/>
    <row r="921" ht="15"/>
    <row r="922" ht="15"/>
    <row r="923" ht="15"/>
    <row r="924" ht="15"/>
    <row r="925" ht="15"/>
    <row r="926" ht="15"/>
    <row r="927" ht="15"/>
    <row r="928" ht="15"/>
    <row r="929" ht="15"/>
    <row r="930" ht="15"/>
    <row r="931" ht="15"/>
    <row r="932" ht="15"/>
    <row r="933" ht="15"/>
    <row r="934" ht="15"/>
    <row r="935" ht="15"/>
    <row r="936" ht="15"/>
    <row r="937" ht="15"/>
    <row r="938" ht="15"/>
    <row r="939" ht="15"/>
    <row r="940" ht="15"/>
    <row r="94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</sheetData>
  <printOptions headings="0" gridLines="1"/>
  <pageMargins left="0.69999999999999996" right="0.69999999999999996" top="0.75" bottom="0.75" header="0" footer="0"/>
  <pageSetup paperSize="9" scale="100" fitToWidth="1" fitToHeight="0" pageOrder="overThenDown" orientation="landscape" usePrinterDefaults="1" blackAndWhite="0" draft="0" cellComments="atEnd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38761D"/>
    <outlinePr applyStyles="0" summaryBelow="0" summaryRight="0" showOutlineSymbols="1"/>
    <pageSetUpPr autoPageBreaks="1" fitToPage="1"/>
  </sheetPr>
  <sheetViews>
    <sheetView zoomScale="100" workbookViewId="0">
      <pane ySplit="2" topLeftCell="A3" activePane="bottomLeft" state="frozen"/>
      <selection activeCell="B4" activeCellId="0" sqref="B4"/>
    </sheetView>
  </sheetViews>
  <sheetFormatPr defaultColWidth="12.630000000000001" defaultRowHeight="15" customHeight="1" outlineLevelCol="1"/>
  <cols>
    <col customWidth="1" min="1" max="2" width="5.1299999999999999"/>
    <col customWidth="1" min="3" max="3" width="7.6299999999999999"/>
    <col customWidth="1" min="4" max="4" width="11.380000000000001"/>
    <col customWidth="1" min="5" max="5" width="9.1300000000000008"/>
    <col customWidth="1" min="6" max="6" width="11.380000000000001"/>
    <col customWidth="1" hidden="1" min="7" max="8" outlineLevel="1" width="4.5"/>
    <col customWidth="1" min="9" max="9" width="43.880000000000003"/>
    <col customWidth="1" min="10" max="12" outlineLevel="1" width="11.380000000000001"/>
    <col customWidth="1" min="13" max="14" width="11.380000000000001"/>
    <col customWidth="1" min="15" max="15" width="2.6299999999999999"/>
    <col customWidth="1" min="16" max="18" outlineLevel="1" width="12.630000000000001"/>
    <col customWidth="1" min="23" max="23" outlineLevel="1" width="12.630000000000001"/>
  </cols>
  <sheetData>
    <row r="1" ht="15.75" customHeight="1">
      <c r="A1" s="185" t="s">
        <v>322</v>
      </c>
      <c r="B1" s="186"/>
      <c r="C1" s="186"/>
      <c r="D1" s="187"/>
      <c r="E1" s="186"/>
      <c r="F1" s="187"/>
      <c r="G1" s="186"/>
      <c r="H1" s="186"/>
      <c r="I1" s="187"/>
      <c r="J1" s="188"/>
      <c r="K1" s="188"/>
      <c r="L1" s="188"/>
      <c r="M1" s="188"/>
      <c r="N1" s="186"/>
      <c r="O1" s="189"/>
      <c r="P1" s="189"/>
      <c r="Q1" s="189"/>
      <c r="R1" s="189"/>
      <c r="S1" s="190"/>
      <c r="T1" s="190"/>
      <c r="U1" s="190"/>
      <c r="V1" s="190"/>
      <c r="W1" s="190"/>
    </row>
    <row r="2" ht="15.75" customHeight="1">
      <c r="A2" s="9" t="s">
        <v>1</v>
      </c>
      <c r="B2" s="191" t="s">
        <v>323</v>
      </c>
      <c r="C2" s="9" t="s">
        <v>2</v>
      </c>
      <c r="D2" s="9" t="s">
        <v>3</v>
      </c>
      <c r="E2" s="9" t="s">
        <v>4</v>
      </c>
      <c r="F2" s="9" t="s">
        <v>5</v>
      </c>
      <c r="G2" s="192" t="s">
        <v>324</v>
      </c>
      <c r="H2" s="9" t="s">
        <v>325</v>
      </c>
      <c r="I2" s="9" t="s">
        <v>6</v>
      </c>
      <c r="J2" s="192" t="s">
        <v>326</v>
      </c>
      <c r="K2" s="192" t="s">
        <v>327</v>
      </c>
      <c r="L2" s="192" t="s">
        <v>328</v>
      </c>
      <c r="M2" s="192" t="s">
        <v>329</v>
      </c>
      <c r="N2" s="9" t="s">
        <v>330</v>
      </c>
      <c r="O2" s="189"/>
      <c r="P2" s="193" t="s">
        <v>331</v>
      </c>
      <c r="Q2" s="193" t="s">
        <v>332</v>
      </c>
      <c r="R2" s="189"/>
      <c r="S2" s="9" t="s">
        <v>333</v>
      </c>
      <c r="T2" s="9" t="s">
        <v>334</v>
      </c>
      <c r="U2" s="9" t="s">
        <v>335</v>
      </c>
      <c r="V2" s="9" t="s">
        <v>336</v>
      </c>
      <c r="W2" s="9" t="s">
        <v>337</v>
      </c>
    </row>
    <row r="3" ht="15.75" customHeight="1">
      <c r="A3" s="194"/>
      <c r="B3" s="12" t="str">
        <f>IFERROR(__xludf.DUMMYFUNCTION("QUERY(
IF(Q3=TRUE,
filter('МГЭ график-данные'!$A$2:$M1000,'МГЭ график-данные'!$I$2:$I1000&gt;=P3,'МГЭ график-данные'!$I$2:$I1000&lt;=P4,'МГЭ график-данные'!$F$2:$F1000=""Д""),
filter('МГЭ график-данные'!$A$2:$M1000,'МГЭ график-данные'!$I$2:$I1000&gt;=P3,'МГЭ графи"&amp;"к-данные'!$I$2:$I1000&lt;=P4)
),
""Select Col1, Col2, Col3, Col4, Col5, Col6, Col7, Col8, Col11, Col12, Col13, Col9, Col10 order by Col9 asc"")"),"#REF!")</f>
        <v>#REF!</v>
      </c>
      <c r="C3" s="12"/>
      <c r="D3" s="194"/>
      <c r="E3" s="12"/>
      <c r="F3" s="194"/>
      <c r="G3" s="12"/>
      <c r="H3" s="12"/>
      <c r="I3" s="195"/>
      <c r="J3" s="196"/>
      <c r="K3" s="197"/>
      <c r="L3" s="198"/>
      <c r="M3" s="196"/>
      <c r="N3" s="12"/>
      <c r="O3" s="189"/>
      <c r="P3" s="199">
        <v>44803</v>
      </c>
      <c r="Q3" s="200" t="b">
        <v>0</v>
      </c>
      <c r="R3" s="189"/>
      <c r="S3" s="196" t="str">
        <f t="shared" ref="S3:S7" si="3">IFERROR(VLOOKUP($B$3:$B1000,'График - форма'!$A$5:$I1000,9,0),"")</f>
        <v/>
      </c>
      <c r="T3" s="196"/>
      <c r="U3" s="196" t="str">
        <f t="shared" ref="U3:U7" si="4">IFERROR(VLOOKUP($B3:B1000,'Свод объектов'!$D$3:$Z1000,15,0),"")</f>
        <v/>
      </c>
      <c r="V3" s="12">
        <f t="shared" ref="V3:V7" si="5">IFERROR(U3-M3,"")</f>
        <v>0</v>
      </c>
      <c r="W3" s="12"/>
    </row>
    <row r="4" ht="15.75" customHeight="1">
      <c r="A4" s="194"/>
      <c r="B4" s="12"/>
      <c r="C4" s="12"/>
      <c r="D4" s="194"/>
      <c r="E4" s="12"/>
      <c r="F4" s="194"/>
      <c r="G4" s="12"/>
      <c r="H4" s="12"/>
      <c r="I4" s="195"/>
      <c r="J4" s="196"/>
      <c r="K4" s="197"/>
      <c r="L4" s="198"/>
      <c r="M4" s="196"/>
      <c r="N4" s="12"/>
      <c r="O4" s="189"/>
      <c r="P4" s="201">
        <v>45291</v>
      </c>
      <c r="Q4" s="202"/>
      <c r="R4" s="189"/>
      <c r="S4" s="196" t="str">
        <f t="shared" si="3"/>
        <v/>
      </c>
      <c r="T4" s="196"/>
      <c r="U4" s="196" t="str">
        <f t="shared" si="4"/>
        <v/>
      </c>
      <c r="V4" s="12">
        <f t="shared" si="5"/>
        <v>0</v>
      </c>
      <c r="W4" s="12"/>
    </row>
    <row r="5" ht="15.75" customHeight="1">
      <c r="A5" s="194"/>
      <c r="B5" s="12"/>
      <c r="C5" s="12"/>
      <c r="D5" s="194"/>
      <c r="E5" s="12"/>
      <c r="F5" s="194"/>
      <c r="G5" s="12"/>
      <c r="H5" s="12"/>
      <c r="I5" s="195"/>
      <c r="J5" s="196"/>
      <c r="K5" s="197"/>
      <c r="L5" s="198"/>
      <c r="M5" s="196"/>
      <c r="N5" s="12"/>
      <c r="O5" s="189"/>
      <c r="P5" s="189"/>
      <c r="Q5" s="189"/>
      <c r="R5" s="189"/>
      <c r="S5" s="196" t="str">
        <f t="shared" si="3"/>
        <v/>
      </c>
      <c r="T5" s="196"/>
      <c r="U5" s="196" t="str">
        <f t="shared" si="4"/>
        <v/>
      </c>
      <c r="V5" s="12">
        <f t="shared" si="5"/>
        <v>0</v>
      </c>
      <c r="W5" s="12"/>
    </row>
    <row r="6" ht="15.75" customHeight="1">
      <c r="A6" s="194"/>
      <c r="B6" s="12"/>
      <c r="C6" s="12"/>
      <c r="D6" s="194"/>
      <c r="E6" s="12"/>
      <c r="F6" s="194"/>
      <c r="G6" s="12"/>
      <c r="H6" s="12"/>
      <c r="I6" s="195"/>
      <c r="J6" s="196"/>
      <c r="K6" s="197"/>
      <c r="L6" s="198"/>
      <c r="M6" s="196"/>
      <c r="N6" s="12"/>
      <c r="O6" s="189"/>
      <c r="P6" s="189"/>
      <c r="Q6" s="189"/>
      <c r="R6" s="189"/>
      <c r="S6" s="196" t="str">
        <f t="shared" si="3"/>
        <v/>
      </c>
      <c r="T6" s="196"/>
      <c r="U6" s="196" t="str">
        <f t="shared" si="4"/>
        <v/>
      </c>
      <c r="V6" s="12">
        <f t="shared" si="5"/>
        <v>0</v>
      </c>
      <c r="W6" s="12"/>
    </row>
    <row r="7" ht="15.75" hidden="1" customHeight="1">
      <c r="A7" s="194"/>
      <c r="B7" s="12"/>
      <c r="C7" s="12"/>
      <c r="D7" s="194"/>
      <c r="E7" s="12"/>
      <c r="F7" s="194"/>
      <c r="G7" s="12"/>
      <c r="H7" s="12"/>
      <c r="I7" s="195"/>
      <c r="J7" s="196"/>
      <c r="K7" s="197"/>
      <c r="L7" s="198"/>
      <c r="M7" s="196"/>
      <c r="N7" s="12"/>
      <c r="O7" s="189"/>
      <c r="P7" s="189"/>
      <c r="Q7" s="189"/>
      <c r="R7" s="189"/>
      <c r="S7" s="196" t="str">
        <f t="shared" si="3"/>
        <v/>
      </c>
      <c r="T7" s="196"/>
      <c r="U7" s="196" t="str">
        <f t="shared" si="4"/>
        <v/>
      </c>
      <c r="V7" s="12">
        <f t="shared" si="5"/>
        <v>0</v>
      </c>
      <c r="W7" s="12"/>
    </row>
    <row r="8" ht="15.75" hidden="1" customHeight="1">
      <c r="A8" s="194"/>
      <c r="B8" s="12"/>
      <c r="C8" s="12"/>
      <c r="D8" s="194"/>
      <c r="E8" s="12"/>
      <c r="F8" s="194"/>
      <c r="G8" s="12"/>
      <c r="H8" s="12"/>
      <c r="I8" s="195"/>
      <c r="J8" s="196"/>
      <c r="K8" s="197"/>
      <c r="L8" s="198"/>
      <c r="M8" s="196"/>
      <c r="N8" s="12"/>
      <c r="O8" s="189"/>
      <c r="P8" s="189"/>
      <c r="Q8" s="189"/>
      <c r="R8" s="189"/>
      <c r="S8" s="190"/>
      <c r="T8" s="190"/>
      <c r="U8" s="190"/>
      <c r="V8" s="194"/>
      <c r="W8" s="194"/>
    </row>
    <row r="9" ht="15.75" customHeight="1">
      <c r="A9" s="194"/>
      <c r="B9" s="12"/>
      <c r="C9" s="12"/>
      <c r="D9" s="194"/>
      <c r="E9" s="12"/>
      <c r="F9" s="194"/>
      <c r="G9" s="12"/>
      <c r="H9" s="12"/>
      <c r="I9" s="195"/>
      <c r="J9" s="196"/>
      <c r="K9" s="197"/>
      <c r="L9" s="198"/>
      <c r="M9" s="196"/>
      <c r="N9" s="12"/>
      <c r="O9" s="189"/>
      <c r="P9" s="189"/>
      <c r="Q9" s="189"/>
      <c r="R9" s="189"/>
      <c r="S9" s="190"/>
      <c r="T9" s="190"/>
      <c r="U9" s="190"/>
      <c r="V9" s="194"/>
      <c r="W9" s="194"/>
    </row>
    <row r="10" ht="15.75" customHeight="1">
      <c r="A10" s="194"/>
      <c r="B10" s="12"/>
      <c r="C10" s="12"/>
      <c r="D10" s="194"/>
      <c r="E10" s="12"/>
      <c r="F10" s="194"/>
      <c r="G10" s="12"/>
      <c r="H10" s="12"/>
      <c r="I10" s="195"/>
      <c r="J10" s="196"/>
      <c r="K10" s="197"/>
      <c r="L10" s="198"/>
      <c r="M10" s="196"/>
      <c r="N10" s="12"/>
      <c r="O10" s="189"/>
      <c r="P10" s="189"/>
      <c r="Q10" s="189"/>
      <c r="R10" s="189"/>
      <c r="S10" s="196" t="str">
        <f t="shared" ref="S10:S20" si="6">IFERROR(VLOOKUP($B$3:$B1000,'График - форма'!$A$5:$I1000,9,0),"")</f>
        <v/>
      </c>
      <c r="T10" s="196"/>
      <c r="U10" s="196" t="str">
        <f t="shared" ref="U10:U20" si="7">IFERROR(VLOOKUP($B10:B1000,'Свод объектов'!$D$3:$Z1000,15,0),"")</f>
        <v/>
      </c>
      <c r="V10" s="12">
        <f t="shared" ref="V10:V73" si="8">IFERROR(U10-M10,"")</f>
        <v>0</v>
      </c>
      <c r="W10" s="12"/>
    </row>
    <row r="11" ht="15.75" customHeight="1">
      <c r="A11" s="194"/>
      <c r="B11" s="12"/>
      <c r="C11" s="12"/>
      <c r="D11" s="194"/>
      <c r="E11" s="12"/>
      <c r="F11" s="194"/>
      <c r="G11" s="12"/>
      <c r="H11" s="12"/>
      <c r="I11" s="195"/>
      <c r="J11" s="196"/>
      <c r="K11" s="197"/>
      <c r="L11" s="198"/>
      <c r="M11" s="196"/>
      <c r="N11" s="12"/>
      <c r="O11" s="189"/>
      <c r="P11" s="189"/>
      <c r="Q11" s="189"/>
      <c r="R11" s="189"/>
      <c r="S11" s="196" t="str">
        <f t="shared" si="6"/>
        <v/>
      </c>
      <c r="T11" s="196"/>
      <c r="U11" s="196" t="str">
        <f t="shared" si="7"/>
        <v/>
      </c>
      <c r="V11" s="12">
        <f t="shared" si="8"/>
        <v>0</v>
      </c>
      <c r="W11" s="12"/>
    </row>
    <row r="12" ht="15.75" customHeight="1">
      <c r="A12" s="194"/>
      <c r="B12" s="12"/>
      <c r="C12" s="12"/>
      <c r="D12" s="194"/>
      <c r="E12" s="12"/>
      <c r="F12" s="194"/>
      <c r="G12" s="12"/>
      <c r="H12" s="12"/>
      <c r="I12" s="195"/>
      <c r="J12" s="196"/>
      <c r="K12" s="197"/>
      <c r="L12" s="198"/>
      <c r="M12" s="196"/>
      <c r="N12" s="12"/>
      <c r="O12" s="189"/>
      <c r="P12" s="189"/>
      <c r="Q12" s="189"/>
      <c r="R12" s="189"/>
      <c r="S12" s="196" t="str">
        <f t="shared" si="6"/>
        <v/>
      </c>
      <c r="T12" s="203">
        <v>44796</v>
      </c>
      <c r="U12" s="196" t="str">
        <f t="shared" si="7"/>
        <v/>
      </c>
      <c r="V12" s="12">
        <f t="shared" si="8"/>
        <v>0</v>
      </c>
      <c r="W12" s="12" t="s">
        <v>338</v>
      </c>
    </row>
    <row r="13" ht="15.75" customHeight="1">
      <c r="A13" s="194"/>
      <c r="B13" s="12"/>
      <c r="C13" s="12"/>
      <c r="D13" s="194"/>
      <c r="E13" s="12"/>
      <c r="F13" s="194"/>
      <c r="G13" s="12"/>
      <c r="H13" s="12"/>
      <c r="I13" s="195"/>
      <c r="J13" s="196"/>
      <c r="K13" s="197"/>
      <c r="L13" s="198"/>
      <c r="M13" s="196"/>
      <c r="N13" s="12"/>
      <c r="O13" s="189"/>
      <c r="P13" s="189"/>
      <c r="Q13" s="189"/>
      <c r="R13" s="189"/>
      <c r="S13" s="196" t="str">
        <f t="shared" si="6"/>
        <v/>
      </c>
      <c r="T13" s="196"/>
      <c r="U13" s="196" t="str">
        <f t="shared" si="7"/>
        <v/>
      </c>
      <c r="V13" s="12">
        <f t="shared" si="8"/>
        <v>0</v>
      </c>
      <c r="W13" s="12"/>
    </row>
    <row r="14" ht="15.75" customHeight="1">
      <c r="A14" s="194"/>
      <c r="B14" s="12"/>
      <c r="C14" s="12"/>
      <c r="D14" s="194"/>
      <c r="E14" s="12"/>
      <c r="F14" s="194"/>
      <c r="G14" s="12"/>
      <c r="H14" s="12"/>
      <c r="I14" s="195"/>
      <c r="J14" s="196"/>
      <c r="K14" s="197"/>
      <c r="L14" s="198"/>
      <c r="M14" s="196"/>
      <c r="N14" s="12"/>
      <c r="O14" s="189"/>
      <c r="P14" s="189"/>
      <c r="Q14" s="189"/>
      <c r="R14" s="189"/>
      <c r="S14" s="196" t="str">
        <f t="shared" si="6"/>
        <v/>
      </c>
      <c r="T14" s="196"/>
      <c r="U14" s="196" t="str">
        <f t="shared" si="7"/>
        <v/>
      </c>
      <c r="V14" s="12">
        <f t="shared" si="8"/>
        <v>0</v>
      </c>
      <c r="W14" s="12"/>
    </row>
    <row r="15" ht="15.75" customHeight="1">
      <c r="A15" s="194"/>
      <c r="B15" s="12"/>
      <c r="C15" s="12"/>
      <c r="D15" s="194"/>
      <c r="E15" s="12"/>
      <c r="F15" s="194"/>
      <c r="G15" s="12"/>
      <c r="H15" s="12"/>
      <c r="I15" s="195"/>
      <c r="J15" s="196"/>
      <c r="K15" s="197"/>
      <c r="L15" s="198"/>
      <c r="M15" s="196"/>
      <c r="N15" s="12"/>
      <c r="O15" s="189"/>
      <c r="P15" s="189"/>
      <c r="Q15" s="189"/>
      <c r="R15" s="189"/>
      <c r="S15" s="196" t="str">
        <f t="shared" si="6"/>
        <v/>
      </c>
      <c r="T15" s="196"/>
      <c r="U15" s="196" t="str">
        <f t="shared" si="7"/>
        <v/>
      </c>
      <c r="V15" s="12">
        <f t="shared" si="8"/>
        <v>0</v>
      </c>
      <c r="W15" s="12"/>
    </row>
    <row r="16" ht="15.75" hidden="1" customHeight="1">
      <c r="A16" s="194"/>
      <c r="B16" s="12"/>
      <c r="C16" s="12"/>
      <c r="D16" s="194"/>
      <c r="E16" s="12"/>
      <c r="F16" s="194"/>
      <c r="G16" s="12"/>
      <c r="H16" s="12"/>
      <c r="I16" s="195"/>
      <c r="J16" s="196"/>
      <c r="K16" s="197"/>
      <c r="L16" s="198"/>
      <c r="M16" s="196"/>
      <c r="N16" s="12"/>
      <c r="O16" s="189"/>
      <c r="P16" s="189"/>
      <c r="Q16" s="189"/>
      <c r="R16" s="189"/>
      <c r="S16" s="196" t="str">
        <f t="shared" si="6"/>
        <v/>
      </c>
      <c r="T16" s="196"/>
      <c r="U16" s="196" t="str">
        <f t="shared" si="7"/>
        <v/>
      </c>
      <c r="V16" s="12">
        <f t="shared" si="8"/>
        <v>0</v>
      </c>
      <c r="W16" s="12"/>
    </row>
    <row r="17" ht="15.75" customHeight="1">
      <c r="A17" s="194"/>
      <c r="B17" s="12"/>
      <c r="C17" s="12"/>
      <c r="D17" s="194"/>
      <c r="E17" s="12"/>
      <c r="F17" s="194"/>
      <c r="G17" s="12"/>
      <c r="H17" s="12"/>
      <c r="I17" s="195"/>
      <c r="J17" s="196"/>
      <c r="K17" s="197"/>
      <c r="L17" s="198"/>
      <c r="M17" s="196"/>
      <c r="N17" s="12"/>
      <c r="O17" s="189"/>
      <c r="P17" s="189"/>
      <c r="Q17" s="189"/>
      <c r="R17" s="189"/>
      <c r="S17" s="196" t="str">
        <f t="shared" si="6"/>
        <v/>
      </c>
      <c r="T17" s="196"/>
      <c r="U17" s="196" t="str">
        <f t="shared" si="7"/>
        <v/>
      </c>
      <c r="V17" s="12">
        <f t="shared" si="8"/>
        <v>0</v>
      </c>
      <c r="W17" s="12"/>
    </row>
    <row r="18" ht="15.75" hidden="1" customHeight="1">
      <c r="A18" s="194"/>
      <c r="B18" s="12"/>
      <c r="C18" s="12"/>
      <c r="D18" s="194"/>
      <c r="E18" s="12"/>
      <c r="F18" s="194"/>
      <c r="G18" s="12"/>
      <c r="H18" s="12"/>
      <c r="I18" s="195"/>
      <c r="J18" s="196"/>
      <c r="K18" s="197"/>
      <c r="L18" s="198"/>
      <c r="M18" s="196"/>
      <c r="N18" s="12"/>
      <c r="O18" s="189"/>
      <c r="P18" s="189"/>
      <c r="Q18" s="189"/>
      <c r="R18" s="189"/>
      <c r="S18" s="196" t="str">
        <f t="shared" si="6"/>
        <v/>
      </c>
      <c r="T18" s="196"/>
      <c r="U18" s="196" t="str">
        <f t="shared" si="7"/>
        <v/>
      </c>
      <c r="V18" s="12">
        <f t="shared" si="8"/>
        <v>0</v>
      </c>
      <c r="W18" s="12"/>
    </row>
    <row r="19" ht="15.75" hidden="1" customHeight="1">
      <c r="A19" s="194"/>
      <c r="B19" s="12"/>
      <c r="C19" s="12"/>
      <c r="D19" s="194"/>
      <c r="E19" s="12"/>
      <c r="F19" s="194"/>
      <c r="G19" s="12"/>
      <c r="H19" s="12"/>
      <c r="I19" s="195"/>
      <c r="J19" s="196"/>
      <c r="K19" s="197"/>
      <c r="L19" s="198"/>
      <c r="M19" s="196"/>
      <c r="N19" s="12"/>
      <c r="O19" s="189"/>
      <c r="P19" s="189"/>
      <c r="Q19" s="189"/>
      <c r="R19" s="189"/>
      <c r="S19" s="196" t="str">
        <f t="shared" si="6"/>
        <v/>
      </c>
      <c r="T19" s="196"/>
      <c r="U19" s="196" t="str">
        <f t="shared" si="7"/>
        <v/>
      </c>
      <c r="V19" s="12">
        <f t="shared" si="8"/>
        <v>0</v>
      </c>
      <c r="W19" s="12"/>
    </row>
    <row r="20" ht="15.75" customHeight="1">
      <c r="A20" s="194"/>
      <c r="B20" s="12"/>
      <c r="C20" s="12"/>
      <c r="D20" s="194"/>
      <c r="E20" s="12"/>
      <c r="F20" s="194"/>
      <c r="G20" s="12"/>
      <c r="H20" s="12"/>
      <c r="I20" s="195"/>
      <c r="J20" s="196"/>
      <c r="K20" s="197"/>
      <c r="L20" s="198"/>
      <c r="M20" s="196"/>
      <c r="N20" s="12"/>
      <c r="O20" s="189"/>
      <c r="P20" s="189"/>
      <c r="Q20" s="189"/>
      <c r="R20" s="189"/>
      <c r="S20" s="196" t="str">
        <f t="shared" si="6"/>
        <v/>
      </c>
      <c r="T20" s="196"/>
      <c r="U20" s="196" t="str">
        <f t="shared" si="7"/>
        <v/>
      </c>
      <c r="V20" s="12">
        <f t="shared" si="8"/>
        <v>0</v>
      </c>
      <c r="W20" s="12"/>
    </row>
    <row r="21" ht="15.75" hidden="1" customHeight="1">
      <c r="A21" s="194"/>
      <c r="B21" s="12"/>
      <c r="C21" s="12"/>
      <c r="D21" s="194"/>
      <c r="E21" s="12"/>
      <c r="F21" s="194"/>
      <c r="G21" s="12"/>
      <c r="H21" s="12"/>
      <c r="I21" s="195"/>
      <c r="J21" s="196"/>
      <c r="K21" s="197"/>
      <c r="L21" s="198"/>
      <c r="M21" s="196"/>
      <c r="N21" s="12"/>
      <c r="O21" s="189"/>
      <c r="P21" s="189"/>
      <c r="Q21" s="189"/>
      <c r="R21" s="189"/>
      <c r="S21" s="190"/>
      <c r="T21" s="190"/>
      <c r="U21" s="190"/>
      <c r="V21" s="194"/>
      <c r="W21" s="194"/>
    </row>
    <row r="22" ht="15.75" customHeight="1">
      <c r="A22" s="194"/>
      <c r="B22" s="12"/>
      <c r="C22" s="12"/>
      <c r="D22" s="194"/>
      <c r="E22" s="12"/>
      <c r="F22" s="194"/>
      <c r="G22" s="12"/>
      <c r="H22" s="12"/>
      <c r="I22" s="195"/>
      <c r="J22" s="196"/>
      <c r="K22" s="197"/>
      <c r="L22" s="198"/>
      <c r="M22" s="196"/>
      <c r="N22" s="12"/>
      <c r="O22" s="189"/>
      <c r="P22" s="189"/>
      <c r="Q22" s="189"/>
      <c r="R22" s="189"/>
      <c r="S22" s="196" t="str">
        <f>IFERROR(VLOOKUP($B$3:$B1000,'График - форма'!$A$5:$I1000,9,0),"")</f>
        <v/>
      </c>
      <c r="T22" s="196"/>
      <c r="U22" s="196" t="str">
        <f>IFERROR(VLOOKUP($B22:B1000,'Свод объектов'!$D$3:$Z1000,15,0),"")</f>
        <v/>
      </c>
      <c r="V22" s="12">
        <f t="shared" si="8"/>
        <v>0</v>
      </c>
      <c r="W22" s="12"/>
    </row>
    <row r="23" ht="15.75" hidden="1" customHeight="1">
      <c r="A23" s="194"/>
      <c r="B23" s="12"/>
      <c r="C23" s="12"/>
      <c r="D23" s="194"/>
      <c r="E23" s="12"/>
      <c r="F23" s="194"/>
      <c r="G23" s="12"/>
      <c r="H23" s="12"/>
      <c r="I23" s="195"/>
      <c r="J23" s="196"/>
      <c r="K23" s="197"/>
      <c r="L23" s="198"/>
      <c r="M23" s="196"/>
      <c r="N23" s="12"/>
      <c r="O23" s="189"/>
      <c r="P23" s="189"/>
      <c r="Q23" s="189"/>
      <c r="R23" s="189"/>
      <c r="S23" s="190"/>
      <c r="T23" s="190"/>
      <c r="U23" s="190"/>
      <c r="V23" s="194"/>
      <c r="W23" s="194"/>
    </row>
    <row r="24" ht="15.75" customHeight="1">
      <c r="A24" s="194"/>
      <c r="B24" s="12"/>
      <c r="C24" s="12"/>
      <c r="D24" s="194"/>
      <c r="E24" s="12"/>
      <c r="F24" s="194"/>
      <c r="G24" s="12"/>
      <c r="H24" s="12"/>
      <c r="I24" s="195"/>
      <c r="J24" s="196"/>
      <c r="K24" s="197"/>
      <c r="L24" s="198"/>
      <c r="M24" s="196"/>
      <c r="N24" s="12"/>
      <c r="O24" s="189"/>
      <c r="P24" s="189"/>
      <c r="Q24" s="189"/>
      <c r="R24" s="189"/>
      <c r="S24" s="196" t="str">
        <f>IFERROR(VLOOKUP($B$3:$B1000,'График - форма'!$A$5:$I1000,9,0),"")</f>
        <v/>
      </c>
      <c r="T24" s="196"/>
      <c r="U24" s="196" t="str">
        <f t="shared" ref="U24:U45" si="9">IFERROR(VLOOKUP($B24:B1000,'Свод объектов'!$D$3:$Z1000,15,0),"")</f>
        <v/>
      </c>
      <c r="V24" s="12">
        <f t="shared" si="8"/>
        <v>0</v>
      </c>
      <c r="W24" s="12"/>
    </row>
    <row r="25" ht="15.75" customHeight="1">
      <c r="A25" s="194"/>
      <c r="B25" s="12"/>
      <c r="C25" s="12"/>
      <c r="D25" s="194"/>
      <c r="E25" s="12"/>
      <c r="F25" s="194"/>
      <c r="G25" s="12"/>
      <c r="H25" s="12"/>
      <c r="I25" s="195"/>
      <c r="J25" s="196"/>
      <c r="K25" s="197"/>
      <c r="L25" s="198"/>
      <c r="M25" s="196"/>
      <c r="N25" s="12"/>
      <c r="O25" s="189"/>
      <c r="P25" s="189"/>
      <c r="Q25" s="189"/>
      <c r="R25" s="189"/>
      <c r="S25" s="203">
        <v>44819</v>
      </c>
      <c r="T25" s="203">
        <v>44809</v>
      </c>
      <c r="U25" s="196" t="str">
        <f t="shared" si="9"/>
        <v/>
      </c>
      <c r="V25" s="12">
        <f t="shared" si="8"/>
        <v>0</v>
      </c>
      <c r="W25" s="12" t="s">
        <v>339</v>
      </c>
    </row>
    <row r="26" ht="15.75" customHeight="1">
      <c r="A26" s="194"/>
      <c r="B26" s="12"/>
      <c r="C26" s="12"/>
      <c r="D26" s="194"/>
      <c r="E26" s="12"/>
      <c r="F26" s="194"/>
      <c r="G26" s="12"/>
      <c r="H26" s="12"/>
      <c r="I26" s="195"/>
      <c r="J26" s="196"/>
      <c r="K26" s="197"/>
      <c r="L26" s="198"/>
      <c r="M26" s="196"/>
      <c r="N26" s="12"/>
      <c r="O26" s="189"/>
      <c r="P26" s="189"/>
      <c r="Q26" s="189"/>
      <c r="R26" s="189"/>
      <c r="S26" s="203">
        <v>44834</v>
      </c>
      <c r="T26" s="203">
        <v>44804</v>
      </c>
      <c r="U26" s="196" t="str">
        <f t="shared" si="9"/>
        <v/>
      </c>
      <c r="V26" s="12">
        <f t="shared" si="8"/>
        <v>0</v>
      </c>
      <c r="W26" s="12" t="s">
        <v>340</v>
      </c>
    </row>
    <row r="27" ht="15.75" customHeight="1">
      <c r="A27" s="194"/>
      <c r="B27" s="12"/>
      <c r="C27" s="12"/>
      <c r="D27" s="194"/>
      <c r="E27" s="12"/>
      <c r="F27" s="194"/>
      <c r="G27" s="12"/>
      <c r="H27" s="12"/>
      <c r="I27" s="195"/>
      <c r="J27" s="196"/>
      <c r="K27" s="197"/>
      <c r="L27" s="198"/>
      <c r="M27" s="196"/>
      <c r="N27" s="12"/>
      <c r="O27" s="189"/>
      <c r="P27" s="189"/>
      <c r="Q27" s="189"/>
      <c r="R27" s="189"/>
      <c r="S27" s="196" t="str">
        <f t="shared" ref="S27:S34" si="10">IFERROR(VLOOKUP($B$3:$B1000,'График - форма'!$A$5:$I1000,9,0),"")</f>
        <v/>
      </c>
      <c r="T27" s="196"/>
      <c r="U27" s="196" t="str">
        <f t="shared" si="9"/>
        <v/>
      </c>
      <c r="V27" s="12">
        <f t="shared" si="8"/>
        <v>0</v>
      </c>
      <c r="W27" s="12"/>
    </row>
    <row r="28" ht="15.75" customHeight="1">
      <c r="A28" s="194"/>
      <c r="B28" s="12"/>
      <c r="C28" s="12"/>
      <c r="D28" s="194"/>
      <c r="E28" s="12"/>
      <c r="F28" s="194"/>
      <c r="G28" s="12"/>
      <c r="H28" s="12"/>
      <c r="I28" s="195"/>
      <c r="J28" s="196"/>
      <c r="K28" s="197"/>
      <c r="L28" s="198"/>
      <c r="M28" s="196"/>
      <c r="N28" s="12"/>
      <c r="O28" s="189"/>
      <c r="P28" s="189"/>
      <c r="Q28" s="189"/>
      <c r="R28" s="189"/>
      <c r="S28" s="196" t="str">
        <f t="shared" si="10"/>
        <v/>
      </c>
      <c r="T28" s="196"/>
      <c r="U28" s="196" t="str">
        <f t="shared" si="9"/>
        <v/>
      </c>
      <c r="V28" s="12">
        <f t="shared" si="8"/>
        <v>0</v>
      </c>
      <c r="W28" s="12"/>
    </row>
    <row r="29" ht="15.75" customHeight="1">
      <c r="A29" s="194"/>
      <c r="B29" s="12"/>
      <c r="C29" s="12"/>
      <c r="D29" s="194"/>
      <c r="E29" s="12"/>
      <c r="F29" s="194"/>
      <c r="G29" s="12"/>
      <c r="H29" s="12"/>
      <c r="I29" s="195"/>
      <c r="J29" s="196"/>
      <c r="K29" s="197"/>
      <c r="L29" s="198"/>
      <c r="M29" s="196"/>
      <c r="N29" s="12"/>
      <c r="O29" s="189"/>
      <c r="P29" s="189"/>
      <c r="Q29" s="189"/>
      <c r="R29" s="189"/>
      <c r="S29" s="196" t="str">
        <f t="shared" si="10"/>
        <v/>
      </c>
      <c r="T29" s="196"/>
      <c r="U29" s="196" t="str">
        <f t="shared" si="9"/>
        <v/>
      </c>
      <c r="V29" s="12">
        <f t="shared" si="8"/>
        <v>0</v>
      </c>
      <c r="W29" s="12"/>
    </row>
    <row r="30" ht="15.75" customHeight="1">
      <c r="A30" s="194"/>
      <c r="B30" s="12"/>
      <c r="C30" s="12"/>
      <c r="D30" s="194"/>
      <c r="E30" s="12"/>
      <c r="F30" s="194"/>
      <c r="G30" s="12"/>
      <c r="H30" s="12"/>
      <c r="I30" s="195"/>
      <c r="J30" s="196"/>
      <c r="K30" s="197"/>
      <c r="L30" s="198"/>
      <c r="M30" s="196"/>
      <c r="N30" s="12"/>
      <c r="O30" s="189"/>
      <c r="P30" s="189"/>
      <c r="Q30" s="189"/>
      <c r="R30" s="189"/>
      <c r="S30" s="196" t="str">
        <f t="shared" si="10"/>
        <v/>
      </c>
      <c r="T30" s="196"/>
      <c r="U30" s="196" t="str">
        <f t="shared" si="9"/>
        <v/>
      </c>
      <c r="V30" s="12">
        <f t="shared" si="8"/>
        <v>0</v>
      </c>
      <c r="W30" s="12"/>
    </row>
    <row r="31" ht="15.75" customHeight="1">
      <c r="A31" s="194"/>
      <c r="B31" s="12"/>
      <c r="C31" s="12"/>
      <c r="D31" s="194"/>
      <c r="E31" s="12"/>
      <c r="F31" s="194"/>
      <c r="G31" s="12"/>
      <c r="H31" s="12"/>
      <c r="I31" s="195"/>
      <c r="J31" s="196"/>
      <c r="K31" s="197"/>
      <c r="L31" s="198"/>
      <c r="M31" s="196"/>
      <c r="N31" s="12"/>
      <c r="O31" s="189"/>
      <c r="P31" s="189"/>
      <c r="Q31" s="189"/>
      <c r="R31" s="189"/>
      <c r="S31" s="196" t="str">
        <f t="shared" si="10"/>
        <v/>
      </c>
      <c r="T31" s="196"/>
      <c r="U31" s="196" t="str">
        <f t="shared" si="9"/>
        <v/>
      </c>
      <c r="V31" s="12">
        <f t="shared" si="8"/>
        <v>0</v>
      </c>
      <c r="W31" s="12"/>
    </row>
    <row r="32" ht="15.75" customHeight="1">
      <c r="A32" s="194"/>
      <c r="B32" s="12"/>
      <c r="C32" s="12"/>
      <c r="D32" s="194"/>
      <c r="E32" s="12"/>
      <c r="F32" s="194"/>
      <c r="G32" s="12"/>
      <c r="H32" s="12"/>
      <c r="I32" s="195"/>
      <c r="J32" s="196"/>
      <c r="K32" s="197"/>
      <c r="L32" s="198"/>
      <c r="M32" s="196"/>
      <c r="N32" s="12"/>
      <c r="O32" s="189"/>
      <c r="P32" s="189"/>
      <c r="Q32" s="189"/>
      <c r="R32" s="189"/>
      <c r="S32" s="196" t="str">
        <f t="shared" si="10"/>
        <v/>
      </c>
      <c r="T32" s="196"/>
      <c r="U32" s="196" t="str">
        <f t="shared" si="9"/>
        <v/>
      </c>
      <c r="V32" s="12">
        <f t="shared" si="8"/>
        <v>0</v>
      </c>
      <c r="W32" s="12"/>
    </row>
    <row r="33" ht="15.75" customHeight="1">
      <c r="A33" s="194"/>
      <c r="B33" s="12"/>
      <c r="C33" s="12"/>
      <c r="D33" s="194"/>
      <c r="E33" s="12"/>
      <c r="F33" s="194"/>
      <c r="G33" s="12"/>
      <c r="H33" s="12"/>
      <c r="I33" s="195"/>
      <c r="J33" s="196"/>
      <c r="K33" s="197"/>
      <c r="L33" s="198"/>
      <c r="M33" s="196"/>
      <c r="N33" s="12"/>
      <c r="O33" s="189"/>
      <c r="P33" s="189"/>
      <c r="Q33" s="189"/>
      <c r="R33" s="189"/>
      <c r="S33" s="196" t="str">
        <f t="shared" si="10"/>
        <v/>
      </c>
      <c r="T33" s="196"/>
      <c r="U33" s="196" t="str">
        <f t="shared" si="9"/>
        <v/>
      </c>
      <c r="V33" s="12">
        <f t="shared" si="8"/>
        <v>0</v>
      </c>
      <c r="W33" s="12"/>
    </row>
    <row r="34" ht="15.75" customHeight="1">
      <c r="A34" s="194"/>
      <c r="B34" s="12"/>
      <c r="C34" s="12"/>
      <c r="D34" s="194"/>
      <c r="E34" s="12"/>
      <c r="F34" s="194"/>
      <c r="G34" s="12"/>
      <c r="H34" s="12"/>
      <c r="I34" s="195"/>
      <c r="J34" s="196"/>
      <c r="K34" s="197"/>
      <c r="L34" s="198"/>
      <c r="M34" s="196"/>
      <c r="N34" s="12"/>
      <c r="O34" s="189"/>
      <c r="P34" s="189"/>
      <c r="Q34" s="189"/>
      <c r="R34" s="189"/>
      <c r="S34" s="196" t="str">
        <f t="shared" si="10"/>
        <v/>
      </c>
      <c r="T34" s="196"/>
      <c r="U34" s="196" t="str">
        <f t="shared" si="9"/>
        <v/>
      </c>
      <c r="V34" s="12">
        <f t="shared" si="8"/>
        <v>0</v>
      </c>
      <c r="W34" s="12"/>
    </row>
    <row r="35" ht="15.75" customHeight="1">
      <c r="A35" s="194"/>
      <c r="B35" s="12"/>
      <c r="C35" s="12"/>
      <c r="D35" s="194"/>
      <c r="E35" s="12"/>
      <c r="F35" s="194"/>
      <c r="G35" s="12"/>
      <c r="H35" s="12"/>
      <c r="I35" s="195"/>
      <c r="J35" s="196"/>
      <c r="K35" s="197"/>
      <c r="L35" s="198"/>
      <c r="M35" s="196"/>
      <c r="N35" s="12"/>
      <c r="O35" s="189"/>
      <c r="P35" s="189"/>
      <c r="Q35" s="189"/>
      <c r="R35" s="189"/>
      <c r="S35" s="203">
        <v>44834</v>
      </c>
      <c r="T35" s="203">
        <v>44810</v>
      </c>
      <c r="U35" s="196" t="str">
        <f t="shared" si="9"/>
        <v/>
      </c>
      <c r="V35" s="12">
        <f t="shared" si="8"/>
        <v>0</v>
      </c>
      <c r="W35" s="12"/>
    </row>
    <row r="36" ht="15.75" customHeight="1">
      <c r="A36" s="194"/>
      <c r="B36" s="12"/>
      <c r="C36" s="12"/>
      <c r="D36" s="194"/>
      <c r="E36" s="12"/>
      <c r="F36" s="194"/>
      <c r="G36" s="12"/>
      <c r="H36" s="12"/>
      <c r="I36" s="195"/>
      <c r="J36" s="196"/>
      <c r="K36" s="197"/>
      <c r="L36" s="198"/>
      <c r="M36" s="196"/>
      <c r="N36" s="12"/>
      <c r="O36" s="189"/>
      <c r="P36" s="189"/>
      <c r="Q36" s="189"/>
      <c r="R36" s="189"/>
      <c r="S36" s="196" t="str">
        <f t="shared" ref="S36:S45" si="11">IFERROR(VLOOKUP($B$3:$B1000,'График - форма'!$A$5:$I1000,9,0),"")</f>
        <v/>
      </c>
      <c r="T36" s="196"/>
      <c r="U36" s="196" t="str">
        <f t="shared" si="9"/>
        <v/>
      </c>
      <c r="V36" s="12">
        <f t="shared" si="8"/>
        <v>0</v>
      </c>
      <c r="W36" s="12"/>
    </row>
    <row r="37" ht="15.75" customHeight="1">
      <c r="A37" s="194"/>
      <c r="B37" s="12"/>
      <c r="C37" s="12"/>
      <c r="D37" s="194"/>
      <c r="E37" s="12"/>
      <c r="F37" s="194"/>
      <c r="G37" s="12"/>
      <c r="H37" s="12"/>
      <c r="I37" s="195"/>
      <c r="J37" s="196"/>
      <c r="K37" s="197"/>
      <c r="L37" s="198"/>
      <c r="M37" s="196"/>
      <c r="N37" s="12"/>
      <c r="O37" s="189"/>
      <c r="P37" s="189"/>
      <c r="Q37" s="189"/>
      <c r="R37" s="189"/>
      <c r="S37" s="196" t="str">
        <f t="shared" si="11"/>
        <v/>
      </c>
      <c r="T37" s="196"/>
      <c r="U37" s="196" t="str">
        <f t="shared" si="9"/>
        <v/>
      </c>
      <c r="V37" s="12">
        <f t="shared" si="8"/>
        <v>0</v>
      </c>
      <c r="W37" s="12"/>
    </row>
    <row r="38" ht="15.75" customHeight="1">
      <c r="A38" s="194"/>
      <c r="B38" s="12"/>
      <c r="C38" s="12"/>
      <c r="D38" s="194"/>
      <c r="E38" s="12"/>
      <c r="F38" s="194"/>
      <c r="G38" s="12"/>
      <c r="H38" s="12"/>
      <c r="I38" s="195"/>
      <c r="J38" s="196"/>
      <c r="K38" s="197"/>
      <c r="L38" s="198"/>
      <c r="M38" s="196"/>
      <c r="N38" s="12"/>
      <c r="O38" s="189"/>
      <c r="P38" s="189"/>
      <c r="Q38" s="189"/>
      <c r="R38" s="189"/>
      <c r="S38" s="196" t="str">
        <f t="shared" si="11"/>
        <v/>
      </c>
      <c r="T38" s="196"/>
      <c r="U38" s="196" t="str">
        <f t="shared" si="9"/>
        <v/>
      </c>
      <c r="V38" s="12">
        <f t="shared" si="8"/>
        <v>0</v>
      </c>
      <c r="W38" s="12"/>
    </row>
    <row r="39" ht="15.75" customHeight="1">
      <c r="A39" s="194"/>
      <c r="B39" s="12"/>
      <c r="C39" s="12"/>
      <c r="D39" s="194"/>
      <c r="E39" s="12"/>
      <c r="F39" s="194"/>
      <c r="G39" s="12"/>
      <c r="H39" s="12"/>
      <c r="I39" s="195"/>
      <c r="J39" s="196"/>
      <c r="K39" s="197"/>
      <c r="L39" s="198"/>
      <c r="M39" s="196"/>
      <c r="N39" s="12"/>
      <c r="O39" s="189"/>
      <c r="P39" s="189"/>
      <c r="Q39" s="189"/>
      <c r="R39" s="189"/>
      <c r="S39" s="196" t="str">
        <f t="shared" si="11"/>
        <v/>
      </c>
      <c r="T39" s="196"/>
      <c r="U39" s="196" t="str">
        <f t="shared" si="9"/>
        <v/>
      </c>
      <c r="V39" s="12">
        <f t="shared" si="8"/>
        <v>0</v>
      </c>
      <c r="W39" s="12"/>
    </row>
    <row r="40" ht="15.75" customHeight="1">
      <c r="A40" s="194"/>
      <c r="B40" s="12"/>
      <c r="C40" s="12"/>
      <c r="D40" s="194"/>
      <c r="E40" s="12"/>
      <c r="F40" s="194"/>
      <c r="G40" s="12"/>
      <c r="H40" s="12"/>
      <c r="I40" s="195"/>
      <c r="J40" s="196"/>
      <c r="K40" s="197"/>
      <c r="L40" s="198"/>
      <c r="M40" s="196"/>
      <c r="N40" s="12"/>
      <c r="O40" s="189"/>
      <c r="P40" s="189"/>
      <c r="Q40" s="189"/>
      <c r="R40" s="189"/>
      <c r="S40" s="196" t="str">
        <f t="shared" si="11"/>
        <v/>
      </c>
      <c r="T40" s="196"/>
      <c r="U40" s="196" t="str">
        <f t="shared" si="9"/>
        <v/>
      </c>
      <c r="V40" s="12">
        <f t="shared" si="8"/>
        <v>0</v>
      </c>
      <c r="W40" s="12"/>
    </row>
    <row r="41" ht="15.75" customHeight="1">
      <c r="A41" s="194"/>
      <c r="B41" s="12"/>
      <c r="C41" s="12"/>
      <c r="D41" s="194"/>
      <c r="E41" s="12"/>
      <c r="F41" s="194"/>
      <c r="G41" s="12"/>
      <c r="H41" s="12"/>
      <c r="I41" s="195"/>
      <c r="J41" s="196"/>
      <c r="K41" s="197"/>
      <c r="L41" s="198"/>
      <c r="M41" s="196"/>
      <c r="N41" s="12"/>
      <c r="O41" s="189"/>
      <c r="P41" s="189"/>
      <c r="Q41" s="189"/>
      <c r="R41" s="189"/>
      <c r="S41" s="196" t="str">
        <f t="shared" si="11"/>
        <v/>
      </c>
      <c r="T41" s="196"/>
      <c r="U41" s="196" t="str">
        <f t="shared" si="9"/>
        <v/>
      </c>
      <c r="V41" s="12">
        <f t="shared" si="8"/>
        <v>0</v>
      </c>
      <c r="W41" s="12"/>
    </row>
    <row r="42" ht="15.75" customHeight="1">
      <c r="A42" s="194"/>
      <c r="B42" s="12"/>
      <c r="C42" s="12"/>
      <c r="D42" s="194"/>
      <c r="E42" s="12"/>
      <c r="F42" s="194"/>
      <c r="G42" s="12"/>
      <c r="H42" s="12"/>
      <c r="I42" s="195"/>
      <c r="J42" s="196"/>
      <c r="K42" s="197"/>
      <c r="L42" s="198"/>
      <c r="M42" s="196"/>
      <c r="N42" s="12"/>
      <c r="O42" s="189"/>
      <c r="P42" s="189"/>
      <c r="Q42" s="189"/>
      <c r="R42" s="189"/>
      <c r="S42" s="196" t="str">
        <f t="shared" si="11"/>
        <v/>
      </c>
      <c r="T42" s="196"/>
      <c r="U42" s="196" t="str">
        <f t="shared" si="9"/>
        <v/>
      </c>
      <c r="V42" s="12">
        <f t="shared" si="8"/>
        <v>0</v>
      </c>
      <c r="W42" s="12"/>
    </row>
    <row r="43" ht="15.75" customHeight="1">
      <c r="A43" s="194"/>
      <c r="B43" s="12"/>
      <c r="C43" s="12"/>
      <c r="D43" s="194"/>
      <c r="E43" s="12"/>
      <c r="F43" s="194"/>
      <c r="G43" s="12"/>
      <c r="H43" s="12"/>
      <c r="I43" s="195"/>
      <c r="J43" s="196"/>
      <c r="K43" s="197"/>
      <c r="L43" s="198"/>
      <c r="M43" s="196"/>
      <c r="N43" s="12"/>
      <c r="O43" s="189"/>
      <c r="P43" s="189"/>
      <c r="Q43" s="189"/>
      <c r="R43" s="189"/>
      <c r="S43" s="196" t="str">
        <f t="shared" si="11"/>
        <v/>
      </c>
      <c r="T43" s="196"/>
      <c r="U43" s="196" t="str">
        <f t="shared" si="9"/>
        <v/>
      </c>
      <c r="V43" s="12">
        <f t="shared" si="8"/>
        <v>0</v>
      </c>
      <c r="W43" s="12"/>
    </row>
    <row r="44" ht="15.75" customHeight="1">
      <c r="A44" s="194"/>
      <c r="B44" s="12"/>
      <c r="C44" s="12"/>
      <c r="D44" s="194"/>
      <c r="E44" s="12"/>
      <c r="F44" s="194"/>
      <c r="G44" s="12"/>
      <c r="H44" s="12"/>
      <c r="I44" s="195"/>
      <c r="J44" s="196"/>
      <c r="K44" s="197"/>
      <c r="L44" s="198"/>
      <c r="M44" s="196"/>
      <c r="N44" s="12"/>
      <c r="O44" s="189"/>
      <c r="P44" s="189"/>
      <c r="Q44" s="189"/>
      <c r="R44" s="189"/>
      <c r="S44" s="196" t="str">
        <f t="shared" si="11"/>
        <v/>
      </c>
      <c r="T44" s="196"/>
      <c r="U44" s="196" t="str">
        <f t="shared" si="9"/>
        <v/>
      </c>
      <c r="V44" s="12">
        <f t="shared" si="8"/>
        <v>0</v>
      </c>
      <c r="W44" s="12"/>
    </row>
    <row r="45" ht="15.75" customHeight="1">
      <c r="A45" s="194"/>
      <c r="B45" s="12"/>
      <c r="C45" s="12"/>
      <c r="D45" s="194"/>
      <c r="E45" s="12"/>
      <c r="F45" s="194"/>
      <c r="G45" s="12"/>
      <c r="H45" s="12"/>
      <c r="I45" s="195"/>
      <c r="J45" s="196"/>
      <c r="K45" s="197"/>
      <c r="L45" s="198"/>
      <c r="M45" s="196"/>
      <c r="N45" s="12"/>
      <c r="O45" s="189"/>
      <c r="P45" s="189"/>
      <c r="Q45" s="189"/>
      <c r="R45" s="189"/>
      <c r="S45" s="196" t="str">
        <f t="shared" si="11"/>
        <v/>
      </c>
      <c r="T45" s="196"/>
      <c r="U45" s="196" t="str">
        <f t="shared" si="9"/>
        <v/>
      </c>
      <c r="V45" s="12">
        <f t="shared" si="8"/>
        <v>0</v>
      </c>
      <c r="W45" s="12"/>
    </row>
    <row r="46" ht="15.75" hidden="1" customHeight="1">
      <c r="A46" s="194"/>
      <c r="B46" s="12"/>
      <c r="C46" s="12"/>
      <c r="D46" s="194"/>
      <c r="E46" s="12"/>
      <c r="F46" s="194"/>
      <c r="G46" s="12"/>
      <c r="H46" s="12"/>
      <c r="I46" s="195"/>
      <c r="J46" s="196"/>
      <c r="K46" s="197"/>
      <c r="L46" s="198"/>
      <c r="M46" s="196"/>
      <c r="N46" s="12"/>
      <c r="O46" s="189"/>
      <c r="P46" s="189"/>
      <c r="Q46" s="189"/>
      <c r="R46" s="189"/>
      <c r="S46" s="196">
        <v>44854</v>
      </c>
      <c r="T46" s="190"/>
      <c r="U46" s="190"/>
      <c r="V46" s="194"/>
      <c r="W46" s="194"/>
    </row>
    <row r="47" ht="15.75" customHeight="1">
      <c r="A47" s="194"/>
      <c r="B47" s="12"/>
      <c r="C47" s="12"/>
      <c r="D47" s="194"/>
      <c r="E47" s="12"/>
      <c r="F47" s="194"/>
      <c r="G47" s="12"/>
      <c r="H47" s="12"/>
      <c r="I47" s="195"/>
      <c r="J47" s="196"/>
      <c r="K47" s="197"/>
      <c r="L47" s="198"/>
      <c r="M47" s="196"/>
      <c r="N47" s="12"/>
      <c r="O47" s="189"/>
      <c r="P47" s="189"/>
      <c r="Q47" s="189"/>
      <c r="R47" s="189"/>
      <c r="S47" s="196" t="str">
        <f t="shared" ref="S47:S50" si="12">IFERROR(VLOOKUP($B$3:$B1000,'График - форма'!$A$5:$I1000,9,0),"")</f>
        <v/>
      </c>
      <c r="T47" s="196"/>
      <c r="U47" s="196" t="str">
        <f t="shared" ref="U47:U50" si="13">IFERROR(VLOOKUP($B47:B1000,'Свод объектов'!$D$3:$Z1000,15,0),"")</f>
        <v/>
      </c>
      <c r="V47" s="12">
        <f t="shared" si="8"/>
        <v>0</v>
      </c>
      <c r="W47" s="12"/>
    </row>
    <row r="48" ht="15.75" customHeight="1">
      <c r="A48" s="194"/>
      <c r="B48" s="12"/>
      <c r="C48" s="12"/>
      <c r="D48" s="194"/>
      <c r="E48" s="12"/>
      <c r="F48" s="194"/>
      <c r="G48" s="12"/>
      <c r="H48" s="12"/>
      <c r="I48" s="195"/>
      <c r="J48" s="196"/>
      <c r="K48" s="197"/>
      <c r="L48" s="198"/>
      <c r="M48" s="196"/>
      <c r="N48" s="12"/>
      <c r="O48" s="189"/>
      <c r="P48" s="189"/>
      <c r="Q48" s="189"/>
      <c r="R48" s="189"/>
      <c r="S48" s="196" t="str">
        <f t="shared" si="12"/>
        <v/>
      </c>
      <c r="T48" s="196"/>
      <c r="U48" s="196" t="str">
        <f t="shared" si="13"/>
        <v/>
      </c>
      <c r="V48" s="12">
        <f t="shared" si="8"/>
        <v>0</v>
      </c>
      <c r="W48" s="12"/>
    </row>
    <row r="49" ht="15.75" customHeight="1">
      <c r="A49" s="194"/>
      <c r="B49" s="12"/>
      <c r="C49" s="12"/>
      <c r="D49" s="194"/>
      <c r="E49" s="12"/>
      <c r="F49" s="194"/>
      <c r="G49" s="12"/>
      <c r="H49" s="12"/>
      <c r="I49" s="195"/>
      <c r="J49" s="196"/>
      <c r="K49" s="197"/>
      <c r="L49" s="198"/>
      <c r="M49" s="196"/>
      <c r="N49" s="12"/>
      <c r="O49" s="189"/>
      <c r="P49" s="189"/>
      <c r="Q49" s="189"/>
      <c r="R49" s="189"/>
      <c r="S49" s="196" t="str">
        <f t="shared" si="12"/>
        <v/>
      </c>
      <c r="T49" s="196"/>
      <c r="U49" s="196" t="str">
        <f t="shared" si="13"/>
        <v/>
      </c>
      <c r="V49" s="12">
        <f t="shared" si="8"/>
        <v>0</v>
      </c>
      <c r="W49" s="12"/>
    </row>
    <row r="50" ht="15.75" customHeight="1">
      <c r="A50" s="194"/>
      <c r="B50" s="12"/>
      <c r="C50" s="12"/>
      <c r="D50" s="194"/>
      <c r="E50" s="12"/>
      <c r="F50" s="194"/>
      <c r="G50" s="12"/>
      <c r="H50" s="12"/>
      <c r="I50" s="195"/>
      <c r="J50" s="196"/>
      <c r="K50" s="197"/>
      <c r="L50" s="198"/>
      <c r="M50" s="196"/>
      <c r="N50" s="12"/>
      <c r="O50" s="189"/>
      <c r="P50" s="189"/>
      <c r="Q50" s="189"/>
      <c r="R50" s="189"/>
      <c r="S50" s="196" t="str">
        <f t="shared" si="12"/>
        <v/>
      </c>
      <c r="T50" s="196"/>
      <c r="U50" s="196" t="str">
        <f t="shared" si="13"/>
        <v/>
      </c>
      <c r="V50" s="12">
        <f t="shared" si="8"/>
        <v>0</v>
      </c>
      <c r="W50" s="12"/>
    </row>
    <row r="51" ht="15.75" hidden="1" customHeight="1">
      <c r="A51" s="194"/>
      <c r="B51" s="12"/>
      <c r="C51" s="12"/>
      <c r="D51" s="194"/>
      <c r="E51" s="12"/>
      <c r="F51" s="194"/>
      <c r="G51" s="12"/>
      <c r="H51" s="12"/>
      <c r="I51" s="195"/>
      <c r="J51" s="196"/>
      <c r="K51" s="197"/>
      <c r="L51" s="198"/>
      <c r="M51" s="196"/>
      <c r="N51" s="12"/>
      <c r="O51" s="189"/>
      <c r="P51" s="189"/>
      <c r="Q51" s="189"/>
      <c r="R51" s="189"/>
      <c r="S51" s="196">
        <v>44863</v>
      </c>
      <c r="T51" s="190"/>
      <c r="U51" s="190"/>
      <c r="V51" s="194"/>
      <c r="W51" s="194"/>
    </row>
    <row r="52" ht="15.75" customHeight="1">
      <c r="A52" s="194"/>
      <c r="B52" s="12"/>
      <c r="C52" s="12"/>
      <c r="D52" s="194"/>
      <c r="E52" s="12"/>
      <c r="F52" s="194"/>
      <c r="G52" s="12"/>
      <c r="H52" s="12"/>
      <c r="I52" s="195"/>
      <c r="J52" s="196"/>
      <c r="K52" s="197"/>
      <c r="L52" s="198"/>
      <c r="M52" s="196"/>
      <c r="N52" s="12"/>
      <c r="O52" s="189"/>
      <c r="P52" s="189"/>
      <c r="Q52" s="189"/>
      <c r="R52" s="189"/>
      <c r="S52" s="196" t="str">
        <f t="shared" ref="S52:S54" si="14">IFERROR(VLOOKUP($B$3:$B1000,'График - форма'!$A$5:$I1000,9,0),"")</f>
        <v/>
      </c>
      <c r="T52" s="196"/>
      <c r="U52" s="196" t="str">
        <f t="shared" ref="U52:U54" si="15">IFERROR(VLOOKUP($B52:B1000,'Свод объектов'!$D$3:$Z1000,15,0),"")</f>
        <v/>
      </c>
      <c r="V52" s="12">
        <f t="shared" si="8"/>
        <v>0</v>
      </c>
      <c r="W52" s="12"/>
    </row>
    <row r="53" ht="15.75" customHeight="1">
      <c r="A53" s="194"/>
      <c r="B53" s="12"/>
      <c r="C53" s="12"/>
      <c r="D53" s="194"/>
      <c r="E53" s="12"/>
      <c r="F53" s="194"/>
      <c r="G53" s="12"/>
      <c r="H53" s="12"/>
      <c r="I53" s="195"/>
      <c r="J53" s="196"/>
      <c r="K53" s="197"/>
      <c r="L53" s="198"/>
      <c r="M53" s="196"/>
      <c r="N53" s="12"/>
      <c r="O53" s="189"/>
      <c r="P53" s="189"/>
      <c r="Q53" s="189"/>
      <c r="R53" s="189"/>
      <c r="S53" s="196" t="str">
        <f t="shared" si="14"/>
        <v/>
      </c>
      <c r="T53" s="196"/>
      <c r="U53" s="196" t="str">
        <f t="shared" si="15"/>
        <v/>
      </c>
      <c r="V53" s="12">
        <f t="shared" si="8"/>
        <v>0</v>
      </c>
      <c r="W53" s="12"/>
    </row>
    <row r="54" ht="15.75" customHeight="1">
      <c r="A54" s="194"/>
      <c r="B54" s="12"/>
      <c r="C54" s="12"/>
      <c r="D54" s="194"/>
      <c r="E54" s="12"/>
      <c r="F54" s="194"/>
      <c r="G54" s="12"/>
      <c r="H54" s="12"/>
      <c r="I54" s="195"/>
      <c r="J54" s="196"/>
      <c r="K54" s="197"/>
      <c r="L54" s="198"/>
      <c r="M54" s="196"/>
      <c r="N54" s="12"/>
      <c r="O54" s="189"/>
      <c r="P54" s="189"/>
      <c r="Q54" s="189"/>
      <c r="R54" s="189"/>
      <c r="S54" s="196" t="str">
        <f t="shared" si="14"/>
        <v/>
      </c>
      <c r="T54" s="196"/>
      <c r="U54" s="196" t="str">
        <f t="shared" si="15"/>
        <v/>
      </c>
      <c r="V54" s="12">
        <f t="shared" si="8"/>
        <v>0</v>
      </c>
      <c r="W54" s="12"/>
    </row>
    <row r="55" ht="15.75" hidden="1" customHeight="1">
      <c r="A55" s="194"/>
      <c r="B55" s="12"/>
      <c r="C55" s="12"/>
      <c r="D55" s="194"/>
      <c r="E55" s="12"/>
      <c r="F55" s="194"/>
      <c r="G55" s="12"/>
      <c r="H55" s="12"/>
      <c r="I55" s="195"/>
      <c r="J55" s="196"/>
      <c r="K55" s="197"/>
      <c r="L55" s="198"/>
      <c r="M55" s="196"/>
      <c r="N55" s="12"/>
      <c r="O55" s="189"/>
      <c r="P55" s="189"/>
      <c r="Q55" s="189"/>
      <c r="R55" s="189"/>
      <c r="S55" s="196">
        <v>44864</v>
      </c>
      <c r="T55" s="190"/>
      <c r="U55" s="190"/>
      <c r="V55" s="194"/>
      <c r="W55" s="194"/>
    </row>
    <row r="56" ht="15.75" customHeight="1">
      <c r="A56" s="194"/>
      <c r="B56" s="12"/>
      <c r="C56" s="12"/>
      <c r="D56" s="194"/>
      <c r="E56" s="12"/>
      <c r="F56" s="194"/>
      <c r="G56" s="12"/>
      <c r="H56" s="12"/>
      <c r="I56" s="195"/>
      <c r="J56" s="196"/>
      <c r="K56" s="197"/>
      <c r="L56" s="198"/>
      <c r="M56" s="196"/>
      <c r="N56" s="12"/>
      <c r="O56" s="189"/>
      <c r="P56" s="189"/>
      <c r="Q56" s="189"/>
      <c r="R56" s="189"/>
      <c r="S56" s="196" t="str">
        <f t="shared" ref="S56:S57" si="16">IFERROR(VLOOKUP($B$3:$B1000,'График - форма'!$A$5:$I1000,9,0),"")</f>
        <v/>
      </c>
      <c r="T56" s="196"/>
      <c r="U56" s="196" t="str">
        <f t="shared" ref="U56:U60" si="17">IFERROR(VLOOKUP($B56:B1000,'Свод объектов'!$D$3:$Z1000,15,0),"")</f>
        <v/>
      </c>
      <c r="V56" s="12">
        <f t="shared" si="8"/>
        <v>0</v>
      </c>
      <c r="W56" s="12"/>
    </row>
    <row r="57" ht="15.75" customHeight="1">
      <c r="A57" s="194"/>
      <c r="B57" s="12"/>
      <c r="C57" s="12"/>
      <c r="D57" s="194"/>
      <c r="E57" s="12"/>
      <c r="F57" s="194"/>
      <c r="G57" s="12"/>
      <c r="H57" s="12"/>
      <c r="I57" s="195"/>
      <c r="J57" s="196"/>
      <c r="K57" s="197"/>
      <c r="L57" s="198"/>
      <c r="M57" s="196"/>
      <c r="N57" s="12"/>
      <c r="O57" s="189"/>
      <c r="P57" s="189"/>
      <c r="Q57" s="189"/>
      <c r="R57" s="189"/>
      <c r="S57" s="196" t="str">
        <f t="shared" si="16"/>
        <v/>
      </c>
      <c r="T57" s="196"/>
      <c r="U57" s="196" t="str">
        <f t="shared" si="17"/>
        <v/>
      </c>
      <c r="V57" s="12">
        <f t="shared" si="8"/>
        <v>0</v>
      </c>
      <c r="W57" s="12"/>
    </row>
    <row r="58" ht="15.75" customHeight="1">
      <c r="A58" s="194"/>
      <c r="B58" s="12"/>
      <c r="C58" s="12"/>
      <c r="D58" s="194"/>
      <c r="E58" s="12"/>
      <c r="F58" s="194"/>
      <c r="G58" s="12"/>
      <c r="H58" s="12"/>
      <c r="I58" s="195"/>
      <c r="J58" s="196"/>
      <c r="K58" s="197"/>
      <c r="L58" s="198"/>
      <c r="M58" s="196"/>
      <c r="N58" s="12"/>
      <c r="O58" s="189"/>
      <c r="P58" s="189"/>
      <c r="Q58" s="189"/>
      <c r="R58" s="189"/>
      <c r="S58" s="203">
        <v>44803</v>
      </c>
      <c r="T58" s="203">
        <v>44810</v>
      </c>
      <c r="U58" s="196" t="str">
        <f t="shared" si="17"/>
        <v/>
      </c>
      <c r="V58" s="12">
        <f t="shared" si="8"/>
        <v>0</v>
      </c>
      <c r="W58" s="12"/>
    </row>
    <row r="59" ht="15.75" customHeight="1">
      <c r="A59" s="194"/>
      <c r="B59" s="12"/>
      <c r="C59" s="12"/>
      <c r="D59" s="194"/>
      <c r="E59" s="12"/>
      <c r="F59" s="194"/>
      <c r="G59" s="12"/>
      <c r="H59" s="12"/>
      <c r="I59" s="195"/>
      <c r="J59" s="196"/>
      <c r="K59" s="197"/>
      <c r="L59" s="198"/>
      <c r="M59" s="196"/>
      <c r="N59" s="12"/>
      <c r="O59" s="189"/>
      <c r="P59" s="189"/>
      <c r="Q59" s="189"/>
      <c r="R59" s="189"/>
      <c r="S59" s="203">
        <v>44804</v>
      </c>
      <c r="T59" s="203">
        <v>44810</v>
      </c>
      <c r="U59" s="196" t="str">
        <f t="shared" si="17"/>
        <v/>
      </c>
      <c r="V59" s="12">
        <f t="shared" si="8"/>
        <v>0</v>
      </c>
      <c r="W59" s="12"/>
    </row>
    <row r="60" ht="15.75" customHeight="1">
      <c r="A60" s="194"/>
      <c r="B60" s="12"/>
      <c r="C60" s="12"/>
      <c r="D60" s="194"/>
      <c r="E60" s="12"/>
      <c r="F60" s="194"/>
      <c r="G60" s="12"/>
      <c r="H60" s="12"/>
      <c r="I60" s="195"/>
      <c r="J60" s="196"/>
      <c r="K60" s="197"/>
      <c r="L60" s="198"/>
      <c r="M60" s="196"/>
      <c r="N60" s="12"/>
      <c r="O60" s="189"/>
      <c r="P60" s="189"/>
      <c r="Q60" s="189"/>
      <c r="R60" s="189"/>
      <c r="S60" s="204">
        <v>44804</v>
      </c>
      <c r="T60" s="203">
        <v>44810</v>
      </c>
      <c r="U60" s="196" t="str">
        <f t="shared" si="17"/>
        <v/>
      </c>
      <c r="V60" s="12">
        <f t="shared" si="8"/>
        <v>0</v>
      </c>
      <c r="W60" s="12"/>
    </row>
    <row r="61" ht="15.75" hidden="1" customHeight="1">
      <c r="A61" s="194"/>
      <c r="B61" s="12"/>
      <c r="C61" s="12"/>
      <c r="D61" s="194"/>
      <c r="E61" s="12"/>
      <c r="F61" s="194"/>
      <c r="G61" s="12"/>
      <c r="H61" s="12"/>
      <c r="I61" s="195"/>
      <c r="J61" s="196"/>
      <c r="K61" s="197"/>
      <c r="L61" s="198"/>
      <c r="M61" s="196"/>
      <c r="N61" s="12"/>
      <c r="O61" s="189"/>
      <c r="P61" s="189"/>
      <c r="Q61" s="189"/>
      <c r="R61" s="189"/>
      <c r="S61" s="196">
        <v>44865</v>
      </c>
      <c r="T61" s="190"/>
      <c r="U61" s="190"/>
      <c r="V61" s="194"/>
      <c r="W61" s="194"/>
    </row>
    <row r="62" ht="15.75" customHeight="1">
      <c r="A62" s="194"/>
      <c r="B62" s="12"/>
      <c r="C62" s="12"/>
      <c r="D62" s="194"/>
      <c r="E62" s="12"/>
      <c r="F62" s="194"/>
      <c r="G62" s="12"/>
      <c r="H62" s="12"/>
      <c r="I62" s="195"/>
      <c r="J62" s="196"/>
      <c r="K62" s="197"/>
      <c r="L62" s="198"/>
      <c r="M62" s="196"/>
      <c r="N62" s="12"/>
      <c r="O62" s="189"/>
      <c r="P62" s="189"/>
      <c r="Q62" s="189"/>
      <c r="R62" s="189"/>
      <c r="S62" s="203">
        <v>44804</v>
      </c>
      <c r="T62" s="203">
        <v>44810</v>
      </c>
      <c r="U62" s="196" t="str">
        <f>IFERROR(VLOOKUP($B62:B1000,'Свод объектов'!$D$3:$Z1000,15,0),"")</f>
        <v/>
      </c>
      <c r="V62" s="12">
        <f t="shared" si="8"/>
        <v>0</v>
      </c>
      <c r="W62" s="12"/>
    </row>
    <row r="63" ht="15.75" hidden="1" customHeight="1">
      <c r="A63" s="194"/>
      <c r="B63" s="12"/>
      <c r="C63" s="12"/>
      <c r="D63" s="194"/>
      <c r="E63" s="12"/>
      <c r="F63" s="194"/>
      <c r="G63" s="12"/>
      <c r="H63" s="12"/>
      <c r="I63" s="195"/>
      <c r="J63" s="196"/>
      <c r="K63" s="197"/>
      <c r="L63" s="198"/>
      <c r="M63" s="196"/>
      <c r="N63" s="12"/>
      <c r="O63" s="189"/>
      <c r="P63" s="189"/>
      <c r="Q63" s="189"/>
      <c r="R63" s="189"/>
      <c r="S63" s="196">
        <v>44865</v>
      </c>
      <c r="T63" s="190"/>
      <c r="U63" s="190"/>
      <c r="V63" s="194"/>
      <c r="W63" s="194"/>
    </row>
    <row r="64" ht="15.75" customHeight="1">
      <c r="A64" s="194"/>
      <c r="B64" s="12"/>
      <c r="C64" s="12"/>
      <c r="D64" s="194"/>
      <c r="E64" s="12"/>
      <c r="F64" s="194"/>
      <c r="G64" s="12"/>
      <c r="H64" s="12"/>
      <c r="I64" s="195"/>
      <c r="J64" s="196"/>
      <c r="K64" s="197"/>
      <c r="L64" s="198"/>
      <c r="M64" s="196"/>
      <c r="N64" s="12"/>
      <c r="O64" s="189"/>
      <c r="P64" s="189"/>
      <c r="Q64" s="189"/>
      <c r="R64" s="189"/>
      <c r="S64" s="203">
        <v>44804</v>
      </c>
      <c r="T64" s="203">
        <v>44818</v>
      </c>
      <c r="U64" s="196" t="str">
        <f t="shared" ref="U64:U74" si="18">IFERROR(VLOOKUP($B64:B1000,'Свод объектов'!$D$3:$Z1000,15,0),"")</f>
        <v/>
      </c>
      <c r="V64" s="12">
        <f t="shared" si="8"/>
        <v>0</v>
      </c>
      <c r="W64" s="12"/>
    </row>
    <row r="65" ht="15.75" customHeight="1">
      <c r="A65" s="194"/>
      <c r="B65" s="12"/>
      <c r="C65" s="12"/>
      <c r="D65" s="194"/>
      <c r="E65" s="12"/>
      <c r="F65" s="194"/>
      <c r="G65" s="12"/>
      <c r="H65" s="12"/>
      <c r="I65" s="195"/>
      <c r="J65" s="196"/>
      <c r="K65" s="197"/>
      <c r="L65" s="198"/>
      <c r="M65" s="196"/>
      <c r="N65" s="12"/>
      <c r="O65" s="189"/>
      <c r="P65" s="189"/>
      <c r="Q65" s="189"/>
      <c r="R65" s="189"/>
      <c r="S65" s="203">
        <v>44805</v>
      </c>
      <c r="T65" s="203">
        <v>44804</v>
      </c>
      <c r="U65" s="196" t="str">
        <f t="shared" si="18"/>
        <v/>
      </c>
      <c r="V65" s="12">
        <f t="shared" si="8"/>
        <v>0</v>
      </c>
      <c r="W65" s="12"/>
    </row>
    <row r="66" ht="15.75" customHeight="1">
      <c r="A66" s="194"/>
      <c r="B66" s="12"/>
      <c r="C66" s="12"/>
      <c r="D66" s="194"/>
      <c r="E66" s="12"/>
      <c r="F66" s="194"/>
      <c r="G66" s="12"/>
      <c r="H66" s="12"/>
      <c r="I66" s="195"/>
      <c r="J66" s="196"/>
      <c r="K66" s="197"/>
      <c r="L66" s="198"/>
      <c r="M66" s="196"/>
      <c r="N66" s="12"/>
      <c r="O66" s="189"/>
      <c r="P66" s="189"/>
      <c r="Q66" s="189"/>
      <c r="R66" s="189"/>
      <c r="S66" s="196" t="str">
        <f t="shared" ref="S66:S74" si="19">IFERROR(VLOOKUP($B$3:$B1000,'График - форма'!$A$5:$I1000,9,0),"")</f>
        <v/>
      </c>
      <c r="T66" s="196"/>
      <c r="U66" s="196" t="str">
        <f t="shared" si="18"/>
        <v/>
      </c>
      <c r="V66" s="12">
        <f t="shared" si="8"/>
        <v>0</v>
      </c>
      <c r="W66" s="12"/>
    </row>
    <row r="67" ht="15.75" customHeight="1">
      <c r="A67" s="194"/>
      <c r="B67" s="12"/>
      <c r="C67" s="12"/>
      <c r="D67" s="194"/>
      <c r="E67" s="12"/>
      <c r="F67" s="194"/>
      <c r="G67" s="12"/>
      <c r="H67" s="12"/>
      <c r="I67" s="195"/>
      <c r="J67" s="196"/>
      <c r="K67" s="197"/>
      <c r="L67" s="198"/>
      <c r="M67" s="196"/>
      <c r="N67" s="12"/>
      <c r="O67" s="189"/>
      <c r="P67" s="189"/>
      <c r="Q67" s="189"/>
      <c r="R67" s="189"/>
      <c r="S67" s="196" t="str">
        <f t="shared" si="19"/>
        <v/>
      </c>
      <c r="T67" s="196"/>
      <c r="U67" s="196" t="str">
        <f t="shared" si="18"/>
        <v/>
      </c>
      <c r="V67" s="12">
        <f t="shared" si="8"/>
        <v>0</v>
      </c>
      <c r="W67" s="12"/>
    </row>
    <row r="68" ht="15.75" customHeight="1">
      <c r="A68" s="194"/>
      <c r="B68" s="12"/>
      <c r="C68" s="12"/>
      <c r="D68" s="194"/>
      <c r="E68" s="12"/>
      <c r="F68" s="194"/>
      <c r="G68" s="12"/>
      <c r="H68" s="12"/>
      <c r="I68" s="195"/>
      <c r="J68" s="196"/>
      <c r="K68" s="197"/>
      <c r="L68" s="198"/>
      <c r="M68" s="196"/>
      <c r="N68" s="12"/>
      <c r="O68" s="189"/>
      <c r="P68" s="189"/>
      <c r="Q68" s="189"/>
      <c r="R68" s="189"/>
      <c r="S68" s="196" t="str">
        <f t="shared" si="19"/>
        <v/>
      </c>
      <c r="T68" s="196"/>
      <c r="U68" s="196" t="str">
        <f t="shared" si="18"/>
        <v/>
      </c>
      <c r="V68" s="12">
        <f t="shared" si="8"/>
        <v>0</v>
      </c>
      <c r="W68" s="12"/>
    </row>
    <row r="69" ht="15.75" customHeight="1">
      <c r="A69" s="194"/>
      <c r="B69" s="12"/>
      <c r="C69" s="12"/>
      <c r="D69" s="194"/>
      <c r="E69" s="12"/>
      <c r="F69" s="194"/>
      <c r="G69" s="12"/>
      <c r="H69" s="12"/>
      <c r="I69" s="195"/>
      <c r="J69" s="196"/>
      <c r="K69" s="197"/>
      <c r="L69" s="198"/>
      <c r="M69" s="196"/>
      <c r="N69" s="12"/>
      <c r="O69" s="189"/>
      <c r="P69" s="189"/>
      <c r="Q69" s="189"/>
      <c r="R69" s="189"/>
      <c r="S69" s="196" t="str">
        <f t="shared" si="19"/>
        <v/>
      </c>
      <c r="T69" s="196"/>
      <c r="U69" s="196" t="str">
        <f t="shared" si="18"/>
        <v/>
      </c>
      <c r="V69" s="12">
        <f t="shared" si="8"/>
        <v>0</v>
      </c>
      <c r="W69" s="12"/>
    </row>
    <row r="70" ht="15.75" customHeight="1">
      <c r="A70" s="194"/>
      <c r="B70" s="12"/>
      <c r="C70" s="12"/>
      <c r="D70" s="194"/>
      <c r="E70" s="12"/>
      <c r="F70" s="194"/>
      <c r="G70" s="12"/>
      <c r="H70" s="12"/>
      <c r="I70" s="195"/>
      <c r="J70" s="196"/>
      <c r="K70" s="197"/>
      <c r="L70" s="198"/>
      <c r="M70" s="196"/>
      <c r="N70" s="12"/>
      <c r="O70" s="189"/>
      <c r="P70" s="189"/>
      <c r="Q70" s="189"/>
      <c r="R70" s="189"/>
      <c r="S70" s="196" t="str">
        <f t="shared" si="19"/>
        <v/>
      </c>
      <c r="T70" s="196"/>
      <c r="U70" s="196" t="str">
        <f t="shared" si="18"/>
        <v/>
      </c>
      <c r="V70" s="12">
        <f t="shared" si="8"/>
        <v>0</v>
      </c>
      <c r="W70" s="12"/>
    </row>
    <row r="71" ht="15.75" customHeight="1">
      <c r="A71" s="194"/>
      <c r="B71" s="12"/>
      <c r="C71" s="12"/>
      <c r="D71" s="194"/>
      <c r="E71" s="12"/>
      <c r="F71" s="194"/>
      <c r="G71" s="12"/>
      <c r="H71" s="12"/>
      <c r="I71" s="195"/>
      <c r="J71" s="196"/>
      <c r="K71" s="197"/>
      <c r="L71" s="198"/>
      <c r="M71" s="196"/>
      <c r="N71" s="12"/>
      <c r="O71" s="189"/>
      <c r="P71" s="189"/>
      <c r="Q71" s="189"/>
      <c r="R71" s="189"/>
      <c r="S71" s="196" t="str">
        <f t="shared" si="19"/>
        <v/>
      </c>
      <c r="T71" s="196"/>
      <c r="U71" s="196" t="str">
        <f t="shared" si="18"/>
        <v/>
      </c>
      <c r="V71" s="12">
        <f t="shared" si="8"/>
        <v>0</v>
      </c>
      <c r="W71" s="12"/>
    </row>
    <row r="72" ht="15.75" customHeight="1">
      <c r="A72" s="194"/>
      <c r="B72" s="12"/>
      <c r="C72" s="12"/>
      <c r="D72" s="194"/>
      <c r="E72" s="12"/>
      <c r="F72" s="194"/>
      <c r="G72" s="12"/>
      <c r="H72" s="12"/>
      <c r="I72" s="195"/>
      <c r="J72" s="196"/>
      <c r="K72" s="197"/>
      <c r="L72" s="198"/>
      <c r="M72" s="196"/>
      <c r="N72" s="12"/>
      <c r="O72" s="189"/>
      <c r="P72" s="189"/>
      <c r="Q72" s="189"/>
      <c r="R72" s="189"/>
      <c r="S72" s="196" t="str">
        <f t="shared" si="19"/>
        <v/>
      </c>
      <c r="T72" s="196"/>
      <c r="U72" s="196" t="str">
        <f t="shared" si="18"/>
        <v/>
      </c>
      <c r="V72" s="12">
        <f t="shared" si="8"/>
        <v>0</v>
      </c>
      <c r="W72" s="12"/>
    </row>
    <row r="73" ht="15.75" customHeight="1">
      <c r="A73" s="194"/>
      <c r="B73" s="12"/>
      <c r="C73" s="12"/>
      <c r="D73" s="194"/>
      <c r="E73" s="12"/>
      <c r="F73" s="194"/>
      <c r="G73" s="12"/>
      <c r="H73" s="12"/>
      <c r="I73" s="195"/>
      <c r="J73" s="196"/>
      <c r="K73" s="197"/>
      <c r="L73" s="198"/>
      <c r="M73" s="196"/>
      <c r="N73" s="12"/>
      <c r="O73" s="189"/>
      <c r="P73" s="189"/>
      <c r="Q73" s="189"/>
      <c r="R73" s="189"/>
      <c r="S73" s="196" t="str">
        <f t="shared" si="19"/>
        <v/>
      </c>
      <c r="T73" s="196"/>
      <c r="U73" s="196" t="str">
        <f t="shared" si="18"/>
        <v/>
      </c>
      <c r="V73" s="12">
        <f t="shared" si="8"/>
        <v>0</v>
      </c>
      <c r="W73" s="12"/>
    </row>
    <row r="74" ht="15.75" customHeight="1">
      <c r="A74" s="194"/>
      <c r="B74" s="12"/>
      <c r="C74" s="12"/>
      <c r="D74" s="194"/>
      <c r="E74" s="12"/>
      <c r="F74" s="194"/>
      <c r="G74" s="12"/>
      <c r="H74" s="12"/>
      <c r="I74" s="195"/>
      <c r="J74" s="196"/>
      <c r="K74" s="197"/>
      <c r="L74" s="198"/>
      <c r="M74" s="196"/>
      <c r="N74" s="12"/>
      <c r="O74" s="189"/>
      <c r="P74" s="189"/>
      <c r="Q74" s="189"/>
      <c r="R74" s="189"/>
      <c r="S74" s="196" t="str">
        <f t="shared" si="19"/>
        <v/>
      </c>
      <c r="T74" s="196"/>
      <c r="U74" s="196" t="str">
        <f t="shared" si="18"/>
        <v/>
      </c>
      <c r="V74" s="12">
        <f t="shared" ref="V74:V84" si="20">IFERROR(U74-M74,"")</f>
        <v>0</v>
      </c>
      <c r="W74" s="12"/>
    </row>
    <row r="75" ht="15.75" hidden="1" customHeight="1">
      <c r="A75" s="194"/>
      <c r="B75" s="12"/>
      <c r="C75" s="12"/>
      <c r="D75" s="194"/>
      <c r="E75" s="12"/>
      <c r="F75" s="194"/>
      <c r="G75" s="12"/>
      <c r="H75" s="12"/>
      <c r="I75" s="195"/>
      <c r="J75" s="196"/>
      <c r="K75" s="197"/>
      <c r="L75" s="198"/>
      <c r="M75" s="196"/>
      <c r="N75" s="12"/>
      <c r="O75" s="189"/>
      <c r="P75" s="189"/>
      <c r="Q75" s="189"/>
      <c r="R75" s="189"/>
      <c r="S75" s="190"/>
      <c r="T75" s="190"/>
      <c r="U75" s="190"/>
      <c r="V75" s="194"/>
      <c r="W75" s="194"/>
    </row>
    <row r="76" ht="15.75" hidden="1" customHeight="1">
      <c r="A76" s="194"/>
      <c r="B76" s="12"/>
      <c r="C76" s="12"/>
      <c r="D76" s="194"/>
      <c r="E76" s="12"/>
      <c r="F76" s="194"/>
      <c r="G76" s="12"/>
      <c r="H76" s="12"/>
      <c r="I76" s="195"/>
      <c r="J76" s="196"/>
      <c r="K76" s="197"/>
      <c r="L76" s="198"/>
      <c r="M76" s="196"/>
      <c r="N76" s="12"/>
      <c r="O76" s="189"/>
      <c r="P76" s="189"/>
      <c r="Q76" s="189"/>
      <c r="R76" s="189"/>
      <c r="S76" s="190"/>
      <c r="T76" s="190"/>
      <c r="U76" s="190"/>
      <c r="V76" s="194"/>
      <c r="W76" s="194"/>
    </row>
    <row r="77" ht="15.75" hidden="1" customHeight="1">
      <c r="A77" s="194"/>
      <c r="B77" s="12"/>
      <c r="C77" s="12"/>
      <c r="D77" s="194"/>
      <c r="E77" s="12"/>
      <c r="F77" s="194"/>
      <c r="G77" s="12"/>
      <c r="H77" s="12"/>
      <c r="I77" s="195"/>
      <c r="J77" s="196"/>
      <c r="K77" s="197"/>
      <c r="L77" s="198"/>
      <c r="M77" s="196"/>
      <c r="N77" s="12"/>
      <c r="O77" s="189"/>
      <c r="P77" s="189"/>
      <c r="Q77" s="189"/>
      <c r="R77" s="189"/>
      <c r="S77" s="190"/>
      <c r="T77" s="190"/>
      <c r="U77" s="190"/>
      <c r="V77" s="194"/>
      <c r="W77" s="194"/>
    </row>
    <row r="78" ht="15.75" customHeight="1">
      <c r="A78" s="194"/>
      <c r="B78" s="12"/>
      <c r="C78" s="12"/>
      <c r="D78" s="194"/>
      <c r="E78" s="12"/>
      <c r="F78" s="194"/>
      <c r="G78" s="12"/>
      <c r="H78" s="12"/>
      <c r="I78" s="195"/>
      <c r="J78" s="196"/>
      <c r="K78" s="197"/>
      <c r="L78" s="198"/>
      <c r="M78" s="196"/>
      <c r="N78" s="12"/>
      <c r="O78" s="189"/>
      <c r="P78" s="189"/>
      <c r="Q78" s="189"/>
      <c r="R78" s="189"/>
      <c r="S78" s="196" t="str">
        <f t="shared" ref="S78:S82" si="21">IFERROR(VLOOKUP($B$3:$B1000,'График - форма'!$A$5:$I1000,9,0),"")</f>
        <v/>
      </c>
      <c r="T78" s="196"/>
      <c r="U78" s="196" t="str">
        <f t="shared" ref="U78:U82" si="22">IFERROR(VLOOKUP($B78:B1000,'Свод объектов'!$D$3:$Z1000,15,0),"")</f>
        <v/>
      </c>
      <c r="V78" s="12">
        <f t="shared" si="20"/>
        <v>0</v>
      </c>
      <c r="W78" s="12"/>
    </row>
    <row r="79" ht="15.75" customHeight="1">
      <c r="A79" s="194"/>
      <c r="B79" s="12"/>
      <c r="C79" s="12"/>
      <c r="D79" s="194"/>
      <c r="E79" s="12"/>
      <c r="F79" s="194"/>
      <c r="G79" s="12"/>
      <c r="H79" s="12"/>
      <c r="I79" s="195"/>
      <c r="J79" s="196"/>
      <c r="K79" s="197"/>
      <c r="L79" s="198"/>
      <c r="M79" s="196"/>
      <c r="N79" s="12"/>
      <c r="O79" s="189"/>
      <c r="P79" s="189"/>
      <c r="Q79" s="189"/>
      <c r="R79" s="189"/>
      <c r="S79" s="196" t="str">
        <f t="shared" si="21"/>
        <v/>
      </c>
      <c r="T79" s="196"/>
      <c r="U79" s="196" t="str">
        <f t="shared" si="22"/>
        <v/>
      </c>
      <c r="V79" s="12">
        <f t="shared" si="20"/>
        <v>0</v>
      </c>
      <c r="W79" s="12"/>
    </row>
    <row r="80" ht="15.75" customHeight="1">
      <c r="A80" s="194"/>
      <c r="B80" s="12"/>
      <c r="C80" s="12"/>
      <c r="D80" s="194"/>
      <c r="E80" s="12"/>
      <c r="F80" s="194"/>
      <c r="G80" s="12"/>
      <c r="H80" s="12"/>
      <c r="I80" s="195"/>
      <c r="J80" s="196"/>
      <c r="K80" s="197"/>
      <c r="L80" s="198"/>
      <c r="M80" s="196"/>
      <c r="N80" s="12"/>
      <c r="O80" s="189"/>
      <c r="P80" s="189"/>
      <c r="Q80" s="189"/>
      <c r="R80" s="189"/>
      <c r="S80" s="196" t="str">
        <f t="shared" si="21"/>
        <v/>
      </c>
      <c r="T80" s="196"/>
      <c r="U80" s="196" t="str">
        <f t="shared" si="22"/>
        <v/>
      </c>
      <c r="V80" s="12">
        <f t="shared" si="20"/>
        <v>0</v>
      </c>
      <c r="W80" s="12"/>
    </row>
    <row r="81" ht="15.75" customHeight="1">
      <c r="A81" s="194"/>
      <c r="B81" s="12"/>
      <c r="C81" s="12"/>
      <c r="D81" s="194"/>
      <c r="E81" s="12"/>
      <c r="F81" s="194"/>
      <c r="G81" s="12"/>
      <c r="H81" s="12"/>
      <c r="I81" s="195"/>
      <c r="J81" s="196"/>
      <c r="K81" s="197"/>
      <c r="L81" s="198"/>
      <c r="M81" s="196"/>
      <c r="N81" s="12"/>
      <c r="O81" s="189"/>
      <c r="P81" s="189"/>
      <c r="Q81" s="189"/>
      <c r="R81" s="189"/>
      <c r="S81" s="196" t="str">
        <f t="shared" si="21"/>
        <v/>
      </c>
      <c r="T81" s="196"/>
      <c r="U81" s="196" t="str">
        <f t="shared" si="22"/>
        <v/>
      </c>
      <c r="V81" s="12">
        <f t="shared" si="20"/>
        <v>0</v>
      </c>
      <c r="W81" s="12"/>
    </row>
    <row r="82" ht="15.75" customHeight="1">
      <c r="A82" s="194"/>
      <c r="B82" s="12"/>
      <c r="C82" s="12"/>
      <c r="D82" s="194"/>
      <c r="E82" s="12"/>
      <c r="F82" s="194"/>
      <c r="G82" s="12"/>
      <c r="H82" s="12"/>
      <c r="I82" s="195"/>
      <c r="J82" s="196"/>
      <c r="K82" s="197"/>
      <c r="L82" s="198"/>
      <c r="M82" s="196"/>
      <c r="N82" s="12"/>
      <c r="O82" s="189"/>
      <c r="P82" s="189"/>
      <c r="Q82" s="189"/>
      <c r="R82" s="189"/>
      <c r="S82" s="196" t="str">
        <f t="shared" si="21"/>
        <v/>
      </c>
      <c r="T82" s="196"/>
      <c r="U82" s="196" t="str">
        <f t="shared" si="22"/>
        <v/>
      </c>
      <c r="V82" s="12">
        <f t="shared" si="20"/>
        <v>0</v>
      </c>
      <c r="W82" s="12"/>
    </row>
    <row r="83" ht="15.75" hidden="1" customHeight="1">
      <c r="A83" s="194"/>
      <c r="B83" s="12"/>
      <c r="C83" s="12"/>
      <c r="D83" s="194"/>
      <c r="E83" s="12"/>
      <c r="F83" s="194"/>
      <c r="G83" s="12"/>
      <c r="H83" s="12"/>
      <c r="I83" s="195"/>
      <c r="J83" s="196"/>
      <c r="K83" s="197"/>
      <c r="L83" s="198"/>
      <c r="M83" s="196"/>
      <c r="N83" s="12"/>
      <c r="O83" s="189"/>
      <c r="P83" s="189"/>
      <c r="Q83" s="189"/>
      <c r="R83" s="189"/>
      <c r="S83" s="190"/>
      <c r="T83" s="190"/>
      <c r="U83" s="190"/>
      <c r="V83" s="194"/>
      <c r="W83" s="194"/>
    </row>
    <row r="84" ht="15.75" customHeight="1">
      <c r="A84" s="194"/>
      <c r="B84" s="12"/>
      <c r="C84" s="12"/>
      <c r="D84" s="194"/>
      <c r="E84" s="12"/>
      <c r="F84" s="194"/>
      <c r="G84" s="12"/>
      <c r="H84" s="12"/>
      <c r="I84" s="195"/>
      <c r="J84" s="196"/>
      <c r="K84" s="197"/>
      <c r="L84" s="198"/>
      <c r="M84" s="196"/>
      <c r="N84" s="12"/>
      <c r="O84" s="189"/>
      <c r="P84" s="189"/>
      <c r="Q84" s="189"/>
      <c r="R84" s="189"/>
      <c r="S84" s="196" t="str">
        <f>IFERROR(VLOOKUP($B$3:$B1000,'График - форма'!$A$5:$I1000,9,0),"")</f>
        <v/>
      </c>
      <c r="T84" s="196"/>
      <c r="U84" s="196" t="str">
        <f>IFERROR(VLOOKUP($B84:B1000,'Свод объектов'!$D$3:$Z1000,15,0),"")</f>
        <v/>
      </c>
      <c r="V84" s="12">
        <f t="shared" si="20"/>
        <v>0</v>
      </c>
      <c r="W84" s="12"/>
    </row>
    <row r="85" ht="15.75" customHeight="1">
      <c r="A85" s="194"/>
      <c r="B85" s="12"/>
      <c r="C85" s="12"/>
      <c r="D85" s="194"/>
      <c r="E85" s="12"/>
      <c r="F85" s="194"/>
      <c r="G85" s="12"/>
      <c r="H85" s="12"/>
      <c r="I85" s="195"/>
      <c r="J85" s="196"/>
      <c r="K85" s="197"/>
      <c r="L85" s="198"/>
      <c r="M85" s="196"/>
      <c r="N85" s="12"/>
      <c r="O85" s="189"/>
      <c r="P85" s="189"/>
      <c r="Q85" s="189"/>
      <c r="R85" s="189"/>
      <c r="S85" s="190"/>
      <c r="T85" s="190"/>
      <c r="U85" s="190"/>
      <c r="V85" s="190"/>
      <c r="W85" s="190"/>
    </row>
    <row r="86" ht="15.75" customHeight="1">
      <c r="A86" s="194"/>
      <c r="B86" s="12"/>
      <c r="C86" s="12"/>
      <c r="D86" s="194"/>
      <c r="E86" s="12"/>
      <c r="F86" s="194"/>
      <c r="G86" s="12"/>
      <c r="H86" s="12"/>
      <c r="I86" s="195"/>
      <c r="J86" s="196"/>
      <c r="K86" s="197"/>
      <c r="L86" s="198"/>
      <c r="M86" s="196"/>
      <c r="N86" s="12"/>
      <c r="O86" s="189"/>
      <c r="P86" s="189"/>
      <c r="Q86" s="189"/>
      <c r="R86" s="189"/>
      <c r="S86" s="190"/>
      <c r="T86" s="190"/>
      <c r="U86" s="190"/>
      <c r="V86" s="190"/>
      <c r="W86" s="190"/>
    </row>
    <row r="87" ht="15.75" customHeight="1">
      <c r="A87" s="194"/>
      <c r="B87" s="12"/>
      <c r="C87" s="12"/>
      <c r="D87" s="194"/>
      <c r="E87" s="12"/>
      <c r="F87" s="194"/>
      <c r="G87" s="12"/>
      <c r="H87" s="12"/>
      <c r="I87" s="195"/>
      <c r="J87" s="196"/>
      <c r="K87" s="197"/>
      <c r="L87" s="198"/>
      <c r="M87" s="196"/>
      <c r="N87" s="12"/>
      <c r="O87" s="189"/>
      <c r="P87" s="189"/>
      <c r="Q87" s="189"/>
      <c r="R87" s="189"/>
      <c r="S87" s="190"/>
      <c r="T87" s="190"/>
      <c r="U87" s="190"/>
      <c r="V87" s="190"/>
      <c r="W87" s="190"/>
    </row>
    <row r="88" ht="15.75" customHeight="1">
      <c r="A88" s="194"/>
      <c r="B88" s="12"/>
      <c r="C88" s="12"/>
      <c r="D88" s="194"/>
      <c r="E88" s="12"/>
      <c r="F88" s="194"/>
      <c r="G88" s="12"/>
      <c r="H88" s="12"/>
      <c r="I88" s="195"/>
      <c r="J88" s="196"/>
      <c r="K88" s="197"/>
      <c r="L88" s="198"/>
      <c r="M88" s="196"/>
      <c r="N88" s="12"/>
      <c r="O88" s="189"/>
      <c r="P88" s="189"/>
      <c r="Q88" s="189"/>
      <c r="R88" s="189"/>
      <c r="S88" s="190"/>
      <c r="T88" s="190"/>
      <c r="U88" s="190"/>
      <c r="V88" s="190"/>
      <c r="W88" s="190"/>
    </row>
    <row r="89" ht="15.75" customHeight="1">
      <c r="A89" s="194"/>
      <c r="B89" s="12"/>
      <c r="C89" s="12"/>
      <c r="D89" s="194"/>
      <c r="E89" s="12"/>
      <c r="F89" s="194"/>
      <c r="G89" s="12"/>
      <c r="H89" s="12"/>
      <c r="I89" s="195"/>
      <c r="J89" s="196"/>
      <c r="K89" s="197"/>
      <c r="L89" s="198"/>
      <c r="M89" s="196"/>
      <c r="N89" s="12"/>
      <c r="O89" s="189"/>
      <c r="P89" s="189"/>
      <c r="Q89" s="189"/>
      <c r="R89" s="189"/>
      <c r="S89" s="190"/>
      <c r="T89" s="190"/>
      <c r="U89" s="190"/>
      <c r="V89" s="190"/>
      <c r="W89" s="190"/>
    </row>
    <row r="90" ht="15.75" customHeight="1">
      <c r="A90" s="194"/>
      <c r="B90" s="12"/>
      <c r="C90" s="12"/>
      <c r="D90" s="194"/>
      <c r="E90" s="12"/>
      <c r="F90" s="194"/>
      <c r="G90" s="12"/>
      <c r="H90" s="12"/>
      <c r="I90" s="195"/>
      <c r="J90" s="196"/>
      <c r="K90" s="197"/>
      <c r="L90" s="198"/>
      <c r="M90" s="196"/>
      <c r="N90" s="12"/>
      <c r="O90" s="189"/>
      <c r="P90" s="189"/>
      <c r="Q90" s="189"/>
      <c r="R90" s="189"/>
      <c r="S90" s="190"/>
      <c r="T90" s="190"/>
      <c r="U90" s="190"/>
      <c r="V90" s="190"/>
      <c r="W90" s="190"/>
    </row>
    <row r="91" ht="15.75" customHeight="1">
      <c r="A91" s="194"/>
      <c r="B91" s="12"/>
      <c r="C91" s="12"/>
      <c r="D91" s="194"/>
      <c r="E91" s="12"/>
      <c r="F91" s="194"/>
      <c r="G91" s="12"/>
      <c r="H91" s="12"/>
      <c r="I91" s="195"/>
      <c r="J91" s="196"/>
      <c r="K91" s="197"/>
      <c r="L91" s="198"/>
      <c r="M91" s="196"/>
      <c r="N91" s="12"/>
      <c r="O91" s="189"/>
      <c r="P91" s="189"/>
      <c r="Q91" s="189"/>
      <c r="R91" s="189"/>
      <c r="S91" s="190"/>
      <c r="T91" s="190"/>
      <c r="U91" s="190"/>
      <c r="V91" s="190"/>
      <c r="W91" s="190"/>
    </row>
    <row r="92" ht="15.75" customHeight="1">
      <c r="A92" s="194"/>
      <c r="B92" s="12"/>
      <c r="C92" s="12"/>
      <c r="D92" s="194"/>
      <c r="E92" s="12"/>
      <c r="F92" s="194"/>
      <c r="G92" s="12"/>
      <c r="H92" s="12"/>
      <c r="I92" s="195"/>
      <c r="J92" s="196"/>
      <c r="K92" s="197"/>
      <c r="L92" s="198"/>
      <c r="M92" s="196"/>
      <c r="N92" s="12"/>
      <c r="O92" s="189"/>
      <c r="P92" s="189"/>
      <c r="Q92" s="189"/>
      <c r="R92" s="189"/>
      <c r="S92" s="190"/>
      <c r="T92" s="190"/>
      <c r="U92" s="190"/>
      <c r="V92" s="190"/>
      <c r="W92" s="190"/>
    </row>
    <row r="93" ht="15.75" customHeight="1">
      <c r="A93" s="194"/>
      <c r="B93" s="12"/>
      <c r="C93" s="12"/>
      <c r="D93" s="194"/>
      <c r="E93" s="12"/>
      <c r="F93" s="194"/>
      <c r="G93" s="12"/>
      <c r="H93" s="12"/>
      <c r="I93" s="195"/>
      <c r="J93" s="196"/>
      <c r="K93" s="197"/>
      <c r="L93" s="198"/>
      <c r="M93" s="196"/>
      <c r="N93" s="12"/>
      <c r="O93" s="189"/>
      <c r="P93" s="189"/>
      <c r="Q93" s="189"/>
      <c r="R93" s="189"/>
      <c r="S93" s="190"/>
      <c r="T93" s="190"/>
      <c r="U93" s="190"/>
      <c r="V93" s="190"/>
      <c r="W93" s="190"/>
    </row>
    <row r="94" ht="15.75" customHeight="1">
      <c r="A94" s="194"/>
      <c r="B94" s="12"/>
      <c r="C94" s="12"/>
      <c r="D94" s="194"/>
      <c r="E94" s="12"/>
      <c r="F94" s="194"/>
      <c r="G94" s="12"/>
      <c r="H94" s="12"/>
      <c r="I94" s="195"/>
      <c r="J94" s="196"/>
      <c r="K94" s="197"/>
      <c r="L94" s="198"/>
      <c r="M94" s="196"/>
      <c r="N94" s="12"/>
      <c r="O94" s="189"/>
      <c r="P94" s="189"/>
      <c r="Q94" s="189"/>
      <c r="R94" s="189"/>
      <c r="S94" s="190"/>
      <c r="T94" s="190"/>
      <c r="U94" s="190"/>
      <c r="V94" s="190"/>
      <c r="W94" s="190"/>
    </row>
    <row r="95" ht="15.75" customHeight="1">
      <c r="A95" s="194"/>
      <c r="B95" s="12"/>
      <c r="C95" s="12"/>
      <c r="D95" s="194"/>
      <c r="E95" s="12"/>
      <c r="F95" s="194"/>
      <c r="G95" s="12"/>
      <c r="H95" s="12"/>
      <c r="I95" s="195"/>
      <c r="J95" s="196"/>
      <c r="K95" s="197"/>
      <c r="L95" s="198"/>
      <c r="M95" s="196"/>
      <c r="N95" s="12"/>
      <c r="O95" s="189"/>
      <c r="P95" s="189"/>
      <c r="Q95" s="189"/>
      <c r="R95" s="189"/>
      <c r="S95" s="190"/>
      <c r="T95" s="190"/>
      <c r="U95" s="190"/>
      <c r="V95" s="190"/>
      <c r="W95" s="190"/>
    </row>
    <row r="96" ht="15.75" customHeight="1">
      <c r="A96" s="194"/>
      <c r="B96" s="12"/>
      <c r="C96" s="12"/>
      <c r="D96" s="194"/>
      <c r="E96" s="12"/>
      <c r="F96" s="194"/>
      <c r="G96" s="12"/>
      <c r="H96" s="12"/>
      <c r="I96" s="195"/>
      <c r="J96" s="196"/>
      <c r="K96" s="197"/>
      <c r="L96" s="198"/>
      <c r="M96" s="196"/>
      <c r="N96" s="12"/>
      <c r="O96" s="189"/>
      <c r="P96" s="189"/>
      <c r="Q96" s="189"/>
      <c r="R96" s="189"/>
      <c r="S96" s="190"/>
      <c r="T96" s="190"/>
      <c r="U96" s="190"/>
      <c r="V96" s="190"/>
      <c r="W96" s="190"/>
    </row>
    <row r="97" ht="15.75" customHeight="1">
      <c r="A97" s="194"/>
      <c r="B97" s="12"/>
      <c r="C97" s="12"/>
      <c r="D97" s="194"/>
      <c r="E97" s="12"/>
      <c r="F97" s="194"/>
      <c r="G97" s="12"/>
      <c r="H97" s="12"/>
      <c r="I97" s="195"/>
      <c r="J97" s="196"/>
      <c r="K97" s="197"/>
      <c r="L97" s="198"/>
      <c r="M97" s="196"/>
      <c r="N97" s="12"/>
      <c r="O97" s="189"/>
      <c r="P97" s="189"/>
      <c r="Q97" s="189"/>
      <c r="R97" s="189"/>
      <c r="S97" s="190"/>
      <c r="T97" s="190"/>
      <c r="U97" s="190"/>
      <c r="V97" s="190"/>
      <c r="W97" s="190"/>
    </row>
    <row r="98" ht="15.75" customHeight="1">
      <c r="A98" s="194"/>
      <c r="B98" s="12"/>
      <c r="C98" s="12"/>
      <c r="D98" s="194"/>
      <c r="E98" s="12"/>
      <c r="F98" s="194"/>
      <c r="G98" s="12"/>
      <c r="H98" s="12"/>
      <c r="I98" s="195"/>
      <c r="J98" s="196"/>
      <c r="K98" s="197"/>
      <c r="L98" s="198"/>
      <c r="M98" s="196"/>
      <c r="N98" s="12"/>
      <c r="O98" s="189"/>
      <c r="P98" s="189"/>
      <c r="Q98" s="189"/>
      <c r="R98" s="189"/>
      <c r="S98" s="190"/>
      <c r="T98" s="190"/>
      <c r="U98" s="190"/>
      <c r="V98" s="190"/>
      <c r="W98" s="190"/>
    </row>
    <row r="99" ht="15.75" customHeight="1">
      <c r="A99" s="194"/>
      <c r="B99" s="12"/>
      <c r="C99" s="12"/>
      <c r="D99" s="194"/>
      <c r="E99" s="12"/>
      <c r="F99" s="194"/>
      <c r="G99" s="12"/>
      <c r="H99" s="12"/>
      <c r="I99" s="195"/>
      <c r="J99" s="196"/>
      <c r="K99" s="197"/>
      <c r="L99" s="198"/>
      <c r="M99" s="196"/>
      <c r="N99" s="12"/>
      <c r="O99" s="189"/>
      <c r="P99" s="189"/>
      <c r="Q99" s="189"/>
      <c r="R99" s="189"/>
      <c r="S99" s="190"/>
      <c r="T99" s="190"/>
      <c r="U99" s="190"/>
      <c r="V99" s="190"/>
      <c r="W99" s="190"/>
    </row>
    <row r="100" ht="15.75" customHeight="1">
      <c r="A100" s="194"/>
      <c r="B100" s="12"/>
      <c r="C100" s="12"/>
      <c r="D100" s="194"/>
      <c r="E100" s="12"/>
      <c r="F100" s="194"/>
      <c r="G100" s="12"/>
      <c r="H100" s="12"/>
      <c r="I100" s="195"/>
      <c r="J100" s="196"/>
      <c r="K100" s="197"/>
      <c r="L100" s="198"/>
      <c r="M100" s="196"/>
      <c r="N100" s="12"/>
      <c r="O100" s="189"/>
      <c r="P100" s="189"/>
      <c r="Q100" s="189"/>
      <c r="R100" s="189"/>
      <c r="S100" s="190"/>
      <c r="T100" s="190"/>
      <c r="U100" s="190"/>
      <c r="V100" s="190"/>
      <c r="W100" s="190"/>
    </row>
    <row r="101" ht="15.75" customHeight="1">
      <c r="A101" s="194"/>
      <c r="B101" s="12"/>
      <c r="C101" s="12"/>
      <c r="D101" s="194"/>
      <c r="E101" s="12"/>
      <c r="F101" s="194"/>
      <c r="G101" s="12"/>
      <c r="H101" s="12"/>
      <c r="I101" s="195"/>
      <c r="J101" s="196"/>
      <c r="K101" s="197"/>
      <c r="L101" s="198"/>
      <c r="M101" s="196"/>
      <c r="N101" s="12"/>
      <c r="O101" s="189"/>
      <c r="P101" s="189"/>
      <c r="Q101" s="189"/>
      <c r="R101" s="189"/>
      <c r="S101" s="190"/>
      <c r="T101" s="190"/>
      <c r="U101" s="190"/>
      <c r="V101" s="190"/>
      <c r="W101" s="190"/>
    </row>
    <row r="102" ht="15.75" customHeight="1">
      <c r="A102" s="194"/>
      <c r="B102" s="12"/>
      <c r="C102" s="12"/>
      <c r="D102" s="194"/>
      <c r="E102" s="12"/>
      <c r="F102" s="194"/>
      <c r="G102" s="12"/>
      <c r="H102" s="12"/>
      <c r="I102" s="195"/>
      <c r="J102" s="196"/>
      <c r="K102" s="197"/>
      <c r="L102" s="198"/>
      <c r="M102" s="196"/>
      <c r="N102" s="12"/>
      <c r="O102" s="189"/>
      <c r="P102" s="189"/>
      <c r="Q102" s="189"/>
      <c r="R102" s="189"/>
      <c r="S102" s="190"/>
      <c r="T102" s="190"/>
      <c r="U102" s="190"/>
      <c r="V102" s="190"/>
      <c r="W102" s="190"/>
    </row>
    <row r="103" ht="15.75" customHeight="1">
      <c r="A103" s="194"/>
      <c r="B103" s="12"/>
      <c r="C103" s="12"/>
      <c r="D103" s="194"/>
      <c r="E103" s="12"/>
      <c r="F103" s="194"/>
      <c r="G103" s="12"/>
      <c r="H103" s="12"/>
      <c r="I103" s="195"/>
      <c r="J103" s="196"/>
      <c r="K103" s="197"/>
      <c r="L103" s="198"/>
      <c r="M103" s="196"/>
      <c r="N103" s="12"/>
      <c r="O103" s="189"/>
      <c r="P103" s="189"/>
      <c r="Q103" s="189"/>
      <c r="R103" s="189"/>
      <c r="S103" s="190"/>
      <c r="T103" s="190"/>
      <c r="U103" s="190"/>
      <c r="V103" s="190"/>
      <c r="W103" s="190"/>
    </row>
    <row r="104" ht="15.75" customHeight="1">
      <c r="A104" s="194"/>
      <c r="B104" s="12"/>
      <c r="C104" s="12"/>
      <c r="D104" s="194"/>
      <c r="E104" s="12"/>
      <c r="F104" s="194"/>
      <c r="G104" s="12"/>
      <c r="H104" s="12"/>
      <c r="I104" s="195"/>
      <c r="J104" s="196"/>
      <c r="K104" s="197"/>
      <c r="L104" s="198"/>
      <c r="M104" s="196"/>
      <c r="N104" s="12"/>
      <c r="O104" s="189"/>
      <c r="P104" s="189"/>
      <c r="Q104" s="189"/>
      <c r="R104" s="189"/>
      <c r="S104" s="190"/>
      <c r="T104" s="190"/>
      <c r="U104" s="190"/>
      <c r="V104" s="190"/>
      <c r="W104" s="190"/>
    </row>
    <row r="105" ht="15.75" customHeight="1">
      <c r="A105" s="194"/>
      <c r="B105" s="12"/>
      <c r="C105" s="12"/>
      <c r="D105" s="194"/>
      <c r="E105" s="12"/>
      <c r="F105" s="194"/>
      <c r="G105" s="12"/>
      <c r="H105" s="12"/>
      <c r="I105" s="195"/>
      <c r="J105" s="196"/>
      <c r="K105" s="197"/>
      <c r="L105" s="198"/>
      <c r="M105" s="196"/>
      <c r="N105" s="12"/>
      <c r="O105" s="189"/>
      <c r="P105" s="189"/>
      <c r="Q105" s="189"/>
      <c r="R105" s="189"/>
      <c r="S105" s="190"/>
      <c r="T105" s="190"/>
      <c r="U105" s="190"/>
      <c r="V105" s="190"/>
      <c r="W105" s="190"/>
    </row>
    <row r="106" ht="15.75" customHeight="1">
      <c r="A106" s="194"/>
      <c r="B106" s="12"/>
      <c r="C106" s="12"/>
      <c r="D106" s="194"/>
      <c r="E106" s="12"/>
      <c r="F106" s="194"/>
      <c r="G106" s="12"/>
      <c r="H106" s="12"/>
      <c r="I106" s="195"/>
      <c r="J106" s="196"/>
      <c r="K106" s="197"/>
      <c r="L106" s="198"/>
      <c r="M106" s="196"/>
      <c r="N106" s="12"/>
      <c r="O106" s="189"/>
      <c r="P106" s="189"/>
      <c r="Q106" s="189"/>
      <c r="R106" s="189"/>
      <c r="S106" s="190"/>
      <c r="T106" s="190"/>
      <c r="U106" s="190"/>
      <c r="V106" s="190"/>
      <c r="W106" s="190"/>
    </row>
    <row r="107" ht="15.75" customHeight="1">
      <c r="A107" s="194"/>
      <c r="B107" s="12"/>
      <c r="C107" s="12"/>
      <c r="D107" s="194"/>
      <c r="E107" s="12"/>
      <c r="F107" s="194"/>
      <c r="G107" s="12"/>
      <c r="H107" s="12"/>
      <c r="I107" s="195"/>
      <c r="J107" s="196"/>
      <c r="K107" s="197"/>
      <c r="L107" s="198"/>
      <c r="M107" s="196"/>
      <c r="N107" s="12"/>
      <c r="O107" s="189"/>
      <c r="P107" s="189"/>
      <c r="Q107" s="189"/>
      <c r="R107" s="189"/>
      <c r="S107" s="190"/>
      <c r="T107" s="190"/>
      <c r="U107" s="190"/>
      <c r="V107" s="190"/>
      <c r="W107" s="190"/>
    </row>
    <row r="108" ht="15.75" customHeight="1">
      <c r="A108" s="194"/>
      <c r="B108" s="12"/>
      <c r="C108" s="12"/>
      <c r="D108" s="194"/>
      <c r="E108" s="12"/>
      <c r="F108" s="194"/>
      <c r="G108" s="12"/>
      <c r="H108" s="12"/>
      <c r="I108" s="195"/>
      <c r="J108" s="196"/>
      <c r="K108" s="197"/>
      <c r="L108" s="198"/>
      <c r="M108" s="196"/>
      <c r="N108" s="12"/>
      <c r="O108" s="189"/>
      <c r="P108" s="189"/>
      <c r="Q108" s="189"/>
      <c r="R108" s="189"/>
      <c r="S108" s="190"/>
      <c r="T108" s="190"/>
      <c r="U108" s="190"/>
      <c r="V108" s="190"/>
      <c r="W108" s="190"/>
    </row>
    <row r="109" ht="15.75" customHeight="1">
      <c r="A109" s="194"/>
      <c r="B109" s="12"/>
      <c r="C109" s="12"/>
      <c r="D109" s="194"/>
      <c r="E109" s="12"/>
      <c r="F109" s="194"/>
      <c r="G109" s="12"/>
      <c r="H109" s="12"/>
      <c r="I109" s="195"/>
      <c r="J109" s="196"/>
      <c r="K109" s="197"/>
      <c r="L109" s="198"/>
      <c r="M109" s="196"/>
      <c r="N109" s="12"/>
      <c r="O109" s="189"/>
      <c r="P109" s="189"/>
      <c r="Q109" s="189"/>
      <c r="R109" s="189"/>
      <c r="S109" s="190"/>
      <c r="T109" s="190"/>
      <c r="U109" s="190"/>
      <c r="V109" s="190"/>
      <c r="W109" s="190"/>
    </row>
    <row r="110" ht="15.75" customHeight="1">
      <c r="A110" s="194"/>
      <c r="B110" s="12"/>
      <c r="C110" s="12"/>
      <c r="D110" s="194"/>
      <c r="E110" s="12"/>
      <c r="F110" s="194"/>
      <c r="G110" s="12"/>
      <c r="H110" s="12"/>
      <c r="I110" s="195"/>
      <c r="J110" s="196"/>
      <c r="K110" s="197"/>
      <c r="L110" s="198"/>
      <c r="M110" s="196"/>
      <c r="N110" s="12"/>
      <c r="O110" s="189"/>
      <c r="P110" s="189"/>
      <c r="Q110" s="189"/>
      <c r="R110" s="189"/>
      <c r="S110" s="190"/>
      <c r="T110" s="190"/>
      <c r="U110" s="190"/>
      <c r="V110" s="190"/>
      <c r="W110" s="190"/>
    </row>
    <row r="111" ht="15.75" customHeight="1">
      <c r="A111" s="194"/>
      <c r="B111" s="12"/>
      <c r="C111" s="12"/>
      <c r="D111" s="194"/>
      <c r="E111" s="12"/>
      <c r="F111" s="194"/>
      <c r="G111" s="12"/>
      <c r="H111" s="12"/>
      <c r="I111" s="195"/>
      <c r="J111" s="196"/>
      <c r="K111" s="197"/>
      <c r="L111" s="198"/>
      <c r="M111" s="196"/>
      <c r="N111" s="12"/>
      <c r="O111" s="189"/>
      <c r="P111" s="189"/>
      <c r="Q111" s="189"/>
      <c r="R111" s="189"/>
      <c r="S111" s="190"/>
      <c r="T111" s="190"/>
      <c r="U111" s="190"/>
      <c r="V111" s="190"/>
      <c r="W111" s="190"/>
    </row>
    <row r="112" ht="15.75" customHeight="1">
      <c r="A112" s="194"/>
      <c r="B112" s="12"/>
      <c r="C112" s="12"/>
      <c r="D112" s="194"/>
      <c r="E112" s="12"/>
      <c r="F112" s="194"/>
      <c r="G112" s="12"/>
      <c r="H112" s="12"/>
      <c r="I112" s="195"/>
      <c r="J112" s="196"/>
      <c r="K112" s="197"/>
      <c r="L112" s="198"/>
      <c r="M112" s="196"/>
      <c r="N112" s="12"/>
      <c r="O112" s="189"/>
      <c r="P112" s="189"/>
      <c r="Q112" s="189"/>
      <c r="R112" s="189"/>
      <c r="S112" s="190"/>
      <c r="T112" s="190"/>
      <c r="U112" s="190"/>
      <c r="V112" s="190"/>
      <c r="W112" s="190"/>
    </row>
    <row r="113" ht="15.75" customHeight="1">
      <c r="A113" s="194"/>
      <c r="B113" s="12"/>
      <c r="C113" s="12"/>
      <c r="D113" s="194"/>
      <c r="E113" s="12"/>
      <c r="F113" s="194"/>
      <c r="G113" s="12"/>
      <c r="H113" s="12"/>
      <c r="I113" s="195"/>
      <c r="J113" s="196"/>
      <c r="K113" s="197"/>
      <c r="L113" s="198"/>
      <c r="M113" s="196"/>
      <c r="N113" s="12"/>
      <c r="O113" s="189"/>
      <c r="P113" s="189"/>
      <c r="Q113" s="189"/>
      <c r="R113" s="189"/>
      <c r="S113" s="190"/>
      <c r="T113" s="190"/>
      <c r="U113" s="190"/>
      <c r="V113" s="190"/>
      <c r="W113" s="190"/>
    </row>
    <row r="114" ht="15.75" customHeight="1">
      <c r="A114" s="194"/>
      <c r="B114" s="12"/>
      <c r="C114" s="12"/>
      <c r="D114" s="194"/>
      <c r="E114" s="12"/>
      <c r="F114" s="194"/>
      <c r="G114" s="12"/>
      <c r="H114" s="12"/>
      <c r="I114" s="195"/>
      <c r="J114" s="196"/>
      <c r="K114" s="197"/>
      <c r="L114" s="198"/>
      <c r="M114" s="196"/>
      <c r="N114" s="12"/>
      <c r="O114" s="189"/>
      <c r="P114" s="189"/>
      <c r="Q114" s="189"/>
      <c r="R114" s="189"/>
      <c r="S114" s="190"/>
      <c r="T114" s="190"/>
      <c r="U114" s="190"/>
      <c r="V114" s="190"/>
      <c r="W114" s="190"/>
    </row>
    <row r="115" ht="15.75" customHeight="1">
      <c r="A115" s="194"/>
      <c r="B115" s="12"/>
      <c r="C115" s="12"/>
      <c r="D115" s="194"/>
      <c r="E115" s="12"/>
      <c r="F115" s="194"/>
      <c r="G115" s="12"/>
      <c r="H115" s="12"/>
      <c r="I115" s="195"/>
      <c r="J115" s="196"/>
      <c r="K115" s="197"/>
      <c r="L115" s="198"/>
      <c r="M115" s="196"/>
      <c r="N115" s="12"/>
      <c r="O115" s="189"/>
      <c r="P115" s="189"/>
      <c r="Q115" s="189"/>
      <c r="R115" s="189"/>
      <c r="S115" s="190"/>
      <c r="T115" s="190"/>
      <c r="U115" s="190"/>
      <c r="V115" s="190"/>
      <c r="W115" s="190"/>
    </row>
    <row r="116" ht="15.75" hidden="1" customHeight="1">
      <c r="A116" s="194"/>
      <c r="B116" s="12"/>
      <c r="C116" s="12"/>
      <c r="D116" s="194"/>
      <c r="E116" s="12"/>
      <c r="F116" s="194"/>
      <c r="G116" s="12"/>
      <c r="H116" s="12"/>
      <c r="I116" s="195"/>
      <c r="J116" s="196"/>
      <c r="K116" s="197"/>
      <c r="L116" s="198"/>
      <c r="M116" s="196"/>
      <c r="N116" s="12"/>
      <c r="O116" s="189"/>
      <c r="P116" s="189"/>
      <c r="Q116" s="189"/>
      <c r="R116" s="189"/>
      <c r="S116" s="190"/>
      <c r="T116" s="190"/>
      <c r="U116" s="190"/>
      <c r="V116" s="190"/>
      <c r="W116" s="190"/>
    </row>
    <row r="117" ht="15.75" hidden="1" customHeight="1">
      <c r="A117" s="194"/>
      <c r="B117" s="12"/>
      <c r="C117" s="12"/>
      <c r="D117" s="194"/>
      <c r="E117" s="12"/>
      <c r="F117" s="194"/>
      <c r="G117" s="12"/>
      <c r="H117" s="12"/>
      <c r="I117" s="195"/>
      <c r="J117" s="196"/>
      <c r="K117" s="197"/>
      <c r="L117" s="198"/>
      <c r="M117" s="196"/>
      <c r="N117" s="12"/>
      <c r="O117" s="189"/>
      <c r="P117" s="189"/>
      <c r="Q117" s="189"/>
      <c r="R117" s="189"/>
      <c r="S117" s="190"/>
      <c r="T117" s="190"/>
      <c r="U117" s="190"/>
      <c r="V117" s="190"/>
      <c r="W117" s="190"/>
    </row>
    <row r="118" ht="15.75" hidden="1" customHeight="1">
      <c r="A118" s="194"/>
      <c r="B118" s="12"/>
      <c r="C118" s="12"/>
      <c r="D118" s="194"/>
      <c r="E118" s="12"/>
      <c r="F118" s="194"/>
      <c r="G118" s="12"/>
      <c r="H118" s="12"/>
      <c r="I118" s="195"/>
      <c r="J118" s="196"/>
      <c r="K118" s="197"/>
      <c r="L118" s="198"/>
      <c r="M118" s="196"/>
      <c r="N118" s="12"/>
      <c r="O118" s="189"/>
      <c r="P118" s="189"/>
      <c r="Q118" s="189"/>
      <c r="R118" s="189"/>
      <c r="S118" s="190"/>
      <c r="T118" s="190"/>
      <c r="U118" s="190"/>
      <c r="V118" s="190"/>
      <c r="W118" s="190"/>
    </row>
    <row r="119" ht="15.75" hidden="1" customHeight="1">
      <c r="A119" s="194"/>
      <c r="B119" s="12"/>
      <c r="C119" s="12"/>
      <c r="D119" s="194"/>
      <c r="E119" s="12"/>
      <c r="F119" s="194"/>
      <c r="G119" s="12"/>
      <c r="H119" s="12"/>
      <c r="I119" s="195"/>
      <c r="J119" s="196"/>
      <c r="K119" s="197"/>
      <c r="L119" s="198"/>
      <c r="M119" s="196"/>
      <c r="N119" s="12"/>
      <c r="O119" s="189"/>
      <c r="P119" s="189"/>
      <c r="Q119" s="189"/>
      <c r="R119" s="189"/>
      <c r="S119" s="190"/>
      <c r="T119" s="190"/>
      <c r="U119" s="190"/>
      <c r="V119" s="190"/>
      <c r="W119" s="190"/>
    </row>
    <row r="120" ht="15.75" customHeight="1">
      <c r="A120" s="194"/>
      <c r="B120" s="12"/>
      <c r="C120" s="12"/>
      <c r="D120" s="194"/>
      <c r="E120" s="12"/>
      <c r="F120" s="194"/>
      <c r="G120" s="12"/>
      <c r="H120" s="12"/>
      <c r="I120" s="195"/>
      <c r="J120" s="196"/>
      <c r="K120" s="197"/>
      <c r="L120" s="198"/>
      <c r="M120" s="196"/>
      <c r="N120" s="12"/>
      <c r="O120" s="189"/>
      <c r="P120" s="189"/>
      <c r="Q120" s="189"/>
      <c r="R120" s="189"/>
      <c r="S120" s="190"/>
      <c r="T120" s="190"/>
      <c r="U120" s="190"/>
      <c r="V120" s="190"/>
      <c r="W120" s="190"/>
    </row>
    <row r="121" ht="15.75" customHeight="1">
      <c r="A121" s="194"/>
      <c r="B121" s="12"/>
      <c r="C121" s="12"/>
      <c r="D121" s="194"/>
      <c r="E121" s="12"/>
      <c r="F121" s="194"/>
      <c r="G121" s="12"/>
      <c r="H121" s="12"/>
      <c r="I121" s="195"/>
      <c r="J121" s="196"/>
      <c r="K121" s="197"/>
      <c r="L121" s="198"/>
      <c r="M121" s="196"/>
      <c r="N121" s="12"/>
      <c r="O121" s="189"/>
      <c r="P121" s="189"/>
      <c r="Q121" s="189"/>
      <c r="R121" s="189"/>
      <c r="S121" s="190"/>
      <c r="T121" s="190"/>
      <c r="U121" s="190"/>
      <c r="V121" s="190"/>
      <c r="W121" s="190"/>
    </row>
    <row r="122" ht="15.75" hidden="1" customHeight="1">
      <c r="A122" s="194"/>
      <c r="B122" s="12"/>
      <c r="C122" s="12"/>
      <c r="D122" s="194"/>
      <c r="E122" s="12"/>
      <c r="F122" s="194"/>
      <c r="G122" s="12"/>
      <c r="H122" s="12"/>
      <c r="I122" s="195"/>
      <c r="J122" s="196"/>
      <c r="K122" s="197"/>
      <c r="L122" s="198"/>
      <c r="M122" s="196"/>
      <c r="N122" s="12"/>
      <c r="O122" s="189"/>
      <c r="P122" s="189"/>
      <c r="Q122" s="189"/>
      <c r="R122" s="189"/>
      <c r="S122" s="190"/>
      <c r="T122" s="190"/>
      <c r="U122" s="190"/>
      <c r="V122" s="190"/>
      <c r="W122" s="190"/>
    </row>
    <row r="123" ht="15.75" hidden="1" customHeight="1">
      <c r="A123" s="194"/>
      <c r="B123" s="12"/>
      <c r="C123" s="12"/>
      <c r="D123" s="194"/>
      <c r="E123" s="12"/>
      <c r="F123" s="194"/>
      <c r="G123" s="12"/>
      <c r="H123" s="12"/>
      <c r="I123" s="195"/>
      <c r="J123" s="196"/>
      <c r="K123" s="197"/>
      <c r="L123" s="198"/>
      <c r="M123" s="196"/>
      <c r="N123" s="12"/>
      <c r="O123" s="189"/>
      <c r="P123" s="189"/>
      <c r="Q123" s="189"/>
      <c r="R123" s="189"/>
      <c r="S123" s="190"/>
      <c r="T123" s="190"/>
      <c r="U123" s="190"/>
      <c r="V123" s="190"/>
      <c r="W123" s="190"/>
    </row>
    <row r="124" ht="15.75" hidden="1" customHeight="1">
      <c r="A124" s="194"/>
      <c r="B124" s="12"/>
      <c r="C124" s="12"/>
      <c r="D124" s="194"/>
      <c r="E124" s="12"/>
      <c r="F124" s="194"/>
      <c r="G124" s="12"/>
      <c r="H124" s="12"/>
      <c r="I124" s="195"/>
      <c r="J124" s="196"/>
      <c r="K124" s="197"/>
      <c r="L124" s="198"/>
      <c r="M124" s="196"/>
      <c r="N124" s="12"/>
      <c r="O124" s="189"/>
      <c r="P124" s="189"/>
      <c r="Q124" s="189"/>
      <c r="R124" s="189"/>
      <c r="S124" s="190"/>
      <c r="T124" s="190"/>
      <c r="U124" s="190"/>
      <c r="V124" s="190"/>
      <c r="W124" s="190"/>
    </row>
    <row r="125" ht="15.75" customHeight="1">
      <c r="A125" s="194"/>
      <c r="B125" s="12"/>
      <c r="C125" s="12"/>
      <c r="D125" s="194"/>
      <c r="E125" s="12"/>
      <c r="F125" s="194"/>
      <c r="G125" s="12"/>
      <c r="H125" s="12"/>
      <c r="I125" s="195"/>
      <c r="J125" s="196"/>
      <c r="K125" s="197"/>
      <c r="L125" s="198"/>
      <c r="M125" s="196"/>
      <c r="N125" s="12"/>
      <c r="O125" s="189"/>
      <c r="P125" s="189"/>
      <c r="Q125" s="189"/>
      <c r="R125" s="189"/>
      <c r="S125" s="190"/>
      <c r="T125" s="190"/>
      <c r="U125" s="190"/>
      <c r="V125" s="190"/>
      <c r="W125" s="190"/>
    </row>
    <row r="126" ht="15.75" customHeight="1">
      <c r="A126" s="194"/>
      <c r="B126" s="12"/>
      <c r="C126" s="12"/>
      <c r="D126" s="194"/>
      <c r="E126" s="12"/>
      <c r="F126" s="194"/>
      <c r="G126" s="12"/>
      <c r="H126" s="12"/>
      <c r="I126" s="195"/>
      <c r="J126" s="196"/>
      <c r="K126" s="197"/>
      <c r="L126" s="198"/>
      <c r="M126" s="196"/>
      <c r="N126" s="12"/>
      <c r="O126" s="189"/>
      <c r="P126" s="189"/>
      <c r="Q126" s="189"/>
      <c r="R126" s="189"/>
      <c r="S126" s="190"/>
      <c r="T126" s="190"/>
      <c r="U126" s="190"/>
      <c r="V126" s="190"/>
      <c r="W126" s="190"/>
    </row>
    <row r="127" ht="15.75" customHeight="1">
      <c r="A127" s="194"/>
      <c r="B127" s="12"/>
      <c r="C127" s="12"/>
      <c r="D127" s="194"/>
      <c r="E127" s="12"/>
      <c r="F127" s="194"/>
      <c r="G127" s="12"/>
      <c r="H127" s="12"/>
      <c r="I127" s="195"/>
      <c r="J127" s="196"/>
      <c r="K127" s="197"/>
      <c r="L127" s="198"/>
      <c r="M127" s="196"/>
      <c r="N127" s="12"/>
      <c r="O127" s="189"/>
      <c r="P127" s="189"/>
      <c r="Q127" s="189"/>
      <c r="R127" s="189"/>
      <c r="S127" s="190"/>
      <c r="T127" s="190"/>
      <c r="U127" s="190"/>
      <c r="V127" s="190"/>
      <c r="W127" s="190"/>
    </row>
    <row r="128" ht="15.75" customHeight="1">
      <c r="A128" s="194"/>
      <c r="B128" s="12"/>
      <c r="C128" s="12"/>
      <c r="D128" s="194"/>
      <c r="E128" s="12"/>
      <c r="F128" s="194"/>
      <c r="G128" s="12"/>
      <c r="H128" s="12"/>
      <c r="I128" s="195"/>
      <c r="J128" s="196"/>
      <c r="K128" s="197"/>
      <c r="L128" s="198"/>
      <c r="M128" s="196"/>
      <c r="N128" s="12"/>
      <c r="O128" s="189"/>
      <c r="P128" s="189"/>
      <c r="Q128" s="189"/>
      <c r="R128" s="189"/>
      <c r="S128" s="190"/>
      <c r="T128" s="190"/>
      <c r="U128" s="190"/>
      <c r="V128" s="190"/>
      <c r="W128" s="190"/>
    </row>
    <row r="129" ht="15.75" customHeight="1">
      <c r="A129" s="194"/>
      <c r="B129" s="12"/>
      <c r="C129" s="12"/>
      <c r="D129" s="194"/>
      <c r="E129" s="12"/>
      <c r="F129" s="194"/>
      <c r="G129" s="12"/>
      <c r="H129" s="12"/>
      <c r="I129" s="195"/>
      <c r="J129" s="196"/>
      <c r="K129" s="197"/>
      <c r="L129" s="198"/>
      <c r="M129" s="196"/>
      <c r="N129" s="12"/>
      <c r="O129" s="189"/>
      <c r="P129" s="189"/>
      <c r="Q129" s="189"/>
      <c r="R129" s="189"/>
      <c r="S129" s="190"/>
      <c r="T129" s="190"/>
      <c r="U129" s="190"/>
      <c r="V129" s="190"/>
      <c r="W129" s="190"/>
    </row>
    <row r="130" ht="15.75" hidden="1" customHeight="1">
      <c r="A130" s="194"/>
      <c r="B130" s="12"/>
      <c r="C130" s="12"/>
      <c r="D130" s="194"/>
      <c r="E130" s="12"/>
      <c r="F130" s="194"/>
      <c r="G130" s="12"/>
      <c r="H130" s="12"/>
      <c r="I130" s="195"/>
      <c r="J130" s="196"/>
      <c r="K130" s="197"/>
      <c r="L130" s="198"/>
      <c r="M130" s="196"/>
      <c r="N130" s="12"/>
      <c r="O130" s="189"/>
      <c r="P130" s="189"/>
      <c r="Q130" s="189"/>
      <c r="R130" s="189"/>
      <c r="S130" s="190"/>
      <c r="T130" s="190"/>
      <c r="U130" s="190"/>
      <c r="V130" s="190"/>
      <c r="W130" s="190"/>
    </row>
    <row r="131" ht="15.75" customHeight="1">
      <c r="A131" s="194"/>
      <c r="B131" s="12"/>
      <c r="C131" s="12"/>
      <c r="D131" s="194"/>
      <c r="E131" s="12"/>
      <c r="F131" s="194"/>
      <c r="G131" s="12"/>
      <c r="H131" s="12"/>
      <c r="I131" s="195"/>
      <c r="J131" s="196"/>
      <c r="K131" s="197"/>
      <c r="L131" s="198"/>
      <c r="M131" s="196"/>
      <c r="N131" s="12"/>
      <c r="O131" s="189"/>
      <c r="P131" s="189"/>
      <c r="Q131" s="189"/>
      <c r="R131" s="189"/>
      <c r="S131" s="190"/>
      <c r="T131" s="190"/>
      <c r="U131" s="190"/>
      <c r="V131" s="190"/>
      <c r="W131" s="190"/>
    </row>
    <row r="132" ht="15.75" customHeight="1">
      <c r="A132" s="194"/>
      <c r="B132" s="12"/>
      <c r="C132" s="12"/>
      <c r="D132" s="194"/>
      <c r="E132" s="12"/>
      <c r="F132" s="194"/>
      <c r="G132" s="12"/>
      <c r="H132" s="12"/>
      <c r="I132" s="195"/>
      <c r="J132" s="196"/>
      <c r="K132" s="197"/>
      <c r="L132" s="198"/>
      <c r="M132" s="196"/>
      <c r="N132" s="12"/>
      <c r="O132" s="189"/>
      <c r="P132" s="189"/>
      <c r="Q132" s="189"/>
      <c r="R132" s="189"/>
      <c r="S132" s="190"/>
      <c r="T132" s="190"/>
      <c r="U132" s="190"/>
      <c r="V132" s="190"/>
      <c r="W132" s="190"/>
    </row>
    <row r="133" ht="15.75" customHeight="1">
      <c r="A133" s="194"/>
      <c r="B133" s="12"/>
      <c r="C133" s="12"/>
      <c r="D133" s="194"/>
      <c r="E133" s="12"/>
      <c r="F133" s="194"/>
      <c r="G133" s="12"/>
      <c r="H133" s="12"/>
      <c r="I133" s="195"/>
      <c r="J133" s="196"/>
      <c r="K133" s="197"/>
      <c r="L133" s="198"/>
      <c r="M133" s="196"/>
      <c r="N133" s="12"/>
      <c r="O133" s="189"/>
      <c r="P133" s="189"/>
      <c r="Q133" s="189"/>
      <c r="R133" s="189"/>
      <c r="S133" s="190"/>
      <c r="T133" s="190"/>
      <c r="U133" s="190"/>
      <c r="V133" s="190"/>
      <c r="W133" s="190"/>
    </row>
    <row r="134" ht="15.75" customHeight="1">
      <c r="A134" s="194"/>
      <c r="B134" s="12"/>
      <c r="C134" s="12"/>
      <c r="D134" s="194"/>
      <c r="E134" s="12"/>
      <c r="F134" s="194"/>
      <c r="G134" s="12"/>
      <c r="H134" s="12"/>
      <c r="I134" s="195"/>
      <c r="J134" s="196"/>
      <c r="K134" s="197"/>
      <c r="L134" s="198"/>
      <c r="M134" s="196"/>
      <c r="N134" s="12"/>
      <c r="O134" s="189"/>
      <c r="P134" s="189"/>
      <c r="Q134" s="189"/>
      <c r="R134" s="189"/>
      <c r="S134" s="190"/>
      <c r="T134" s="190"/>
      <c r="U134" s="190"/>
      <c r="V134" s="190"/>
      <c r="W134" s="190"/>
    </row>
    <row r="135" ht="15.75" customHeight="1">
      <c r="A135" s="194"/>
      <c r="B135" s="12"/>
      <c r="C135" s="12"/>
      <c r="D135" s="194"/>
      <c r="E135" s="12"/>
      <c r="F135" s="194"/>
      <c r="G135" s="12"/>
      <c r="H135" s="12"/>
      <c r="I135" s="195"/>
      <c r="J135" s="196"/>
      <c r="K135" s="197"/>
      <c r="L135" s="198"/>
      <c r="M135" s="196"/>
      <c r="N135" s="12"/>
      <c r="O135" s="189"/>
      <c r="P135" s="189"/>
      <c r="Q135" s="189"/>
      <c r="R135" s="189"/>
      <c r="S135" s="190"/>
      <c r="T135" s="190"/>
      <c r="U135" s="190"/>
      <c r="V135" s="190"/>
      <c r="W135" s="190"/>
    </row>
    <row r="136" ht="15.75" hidden="1" customHeight="1">
      <c r="A136" s="194"/>
      <c r="B136" s="12"/>
      <c r="C136" s="12"/>
      <c r="D136" s="194"/>
      <c r="E136" s="12"/>
      <c r="F136" s="194"/>
      <c r="G136" s="12"/>
      <c r="H136" s="12"/>
      <c r="I136" s="195"/>
      <c r="J136" s="196"/>
      <c r="K136" s="197"/>
      <c r="L136" s="198"/>
      <c r="M136" s="196"/>
      <c r="N136" s="12"/>
      <c r="O136" s="189"/>
      <c r="P136" s="189"/>
      <c r="Q136" s="189"/>
      <c r="R136" s="189"/>
      <c r="S136" s="190"/>
      <c r="T136" s="190"/>
      <c r="U136" s="190"/>
      <c r="V136" s="190"/>
      <c r="W136" s="190"/>
    </row>
    <row r="137" ht="15.75" hidden="1" customHeight="1">
      <c r="A137" s="194"/>
      <c r="B137" s="12"/>
      <c r="C137" s="12"/>
      <c r="D137" s="194"/>
      <c r="E137" s="12"/>
      <c r="F137" s="194"/>
      <c r="G137" s="12"/>
      <c r="H137" s="12"/>
      <c r="I137" s="195"/>
      <c r="J137" s="196"/>
      <c r="K137" s="197"/>
      <c r="L137" s="198"/>
      <c r="M137" s="196"/>
      <c r="N137" s="12"/>
      <c r="O137" s="189"/>
      <c r="P137" s="189"/>
      <c r="Q137" s="189"/>
      <c r="R137" s="189"/>
      <c r="S137" s="190"/>
      <c r="T137" s="190"/>
      <c r="U137" s="190"/>
      <c r="V137" s="190"/>
      <c r="W137" s="190"/>
    </row>
    <row r="138" ht="15.75" customHeight="1">
      <c r="A138" s="194"/>
      <c r="B138" s="12"/>
      <c r="C138" s="12"/>
      <c r="D138" s="194"/>
      <c r="E138" s="12"/>
      <c r="F138" s="194"/>
      <c r="G138" s="12"/>
      <c r="H138" s="12"/>
      <c r="I138" s="195"/>
      <c r="J138" s="196"/>
      <c r="K138" s="197"/>
      <c r="L138" s="198"/>
      <c r="M138" s="196"/>
      <c r="N138" s="12"/>
      <c r="O138" s="189"/>
      <c r="P138" s="189"/>
      <c r="Q138" s="189"/>
      <c r="R138" s="189"/>
      <c r="S138" s="190"/>
      <c r="T138" s="190"/>
      <c r="U138" s="190"/>
      <c r="V138" s="190"/>
      <c r="W138" s="190"/>
    </row>
    <row r="139" ht="15.75" customHeight="1">
      <c r="A139" s="194"/>
      <c r="B139" s="12"/>
      <c r="C139" s="12"/>
      <c r="D139" s="194"/>
      <c r="E139" s="12"/>
      <c r="F139" s="194"/>
      <c r="G139" s="12"/>
      <c r="H139" s="12"/>
      <c r="I139" s="195"/>
      <c r="J139" s="196"/>
      <c r="K139" s="197"/>
      <c r="L139" s="198"/>
      <c r="M139" s="196"/>
      <c r="N139" s="12"/>
      <c r="O139" s="189"/>
      <c r="P139" s="189"/>
      <c r="Q139" s="189"/>
      <c r="R139" s="189"/>
      <c r="S139" s="190"/>
      <c r="T139" s="190"/>
      <c r="U139" s="190"/>
      <c r="V139" s="190"/>
      <c r="W139" s="190"/>
    </row>
    <row r="140" ht="15.75" customHeight="1">
      <c r="A140" s="194"/>
      <c r="B140" s="12"/>
      <c r="C140" s="12"/>
      <c r="D140" s="194"/>
      <c r="E140" s="12"/>
      <c r="F140" s="194"/>
      <c r="G140" s="12"/>
      <c r="H140" s="12"/>
      <c r="I140" s="195"/>
      <c r="J140" s="196"/>
      <c r="K140" s="197"/>
      <c r="L140" s="198"/>
      <c r="M140" s="196"/>
      <c r="N140" s="12"/>
      <c r="O140" s="189"/>
      <c r="P140" s="189"/>
      <c r="Q140" s="189"/>
      <c r="R140" s="189"/>
      <c r="S140" s="190"/>
      <c r="T140" s="190"/>
      <c r="U140" s="190"/>
      <c r="V140" s="190"/>
      <c r="W140" s="190"/>
    </row>
    <row r="141" ht="15.75" customHeight="1">
      <c r="A141" s="194"/>
      <c r="B141" s="12"/>
      <c r="C141" s="12"/>
      <c r="D141" s="194"/>
      <c r="E141" s="12"/>
      <c r="F141" s="194"/>
      <c r="G141" s="12"/>
      <c r="H141" s="12"/>
      <c r="I141" s="195"/>
      <c r="J141" s="196"/>
      <c r="K141" s="197"/>
      <c r="L141" s="198"/>
      <c r="M141" s="196"/>
      <c r="N141" s="12"/>
      <c r="O141" s="189"/>
      <c r="P141" s="189"/>
      <c r="Q141" s="189"/>
      <c r="R141" s="189"/>
      <c r="S141" s="190"/>
      <c r="T141" s="190"/>
      <c r="U141" s="190"/>
      <c r="V141" s="190"/>
      <c r="W141" s="190"/>
    </row>
    <row r="142" ht="15.75" customHeight="1">
      <c r="A142" s="194"/>
      <c r="B142" s="12"/>
      <c r="C142" s="12"/>
      <c r="D142" s="194"/>
      <c r="E142" s="12"/>
      <c r="F142" s="194"/>
      <c r="G142" s="12"/>
      <c r="H142" s="12"/>
      <c r="I142" s="195"/>
      <c r="J142" s="196"/>
      <c r="K142" s="197"/>
      <c r="L142" s="198"/>
      <c r="M142" s="196"/>
      <c r="N142" s="12"/>
      <c r="O142" s="189"/>
      <c r="P142" s="189"/>
      <c r="Q142" s="189"/>
      <c r="R142" s="189"/>
      <c r="S142" s="190"/>
      <c r="T142" s="190"/>
      <c r="U142" s="190"/>
      <c r="V142" s="190"/>
      <c r="W142" s="190"/>
    </row>
    <row r="143" ht="15.75" customHeight="1">
      <c r="A143" s="194"/>
      <c r="B143" s="12"/>
      <c r="C143" s="12"/>
      <c r="D143" s="194"/>
      <c r="E143" s="12"/>
      <c r="F143" s="194"/>
      <c r="G143" s="12"/>
      <c r="H143" s="12"/>
      <c r="I143" s="195"/>
      <c r="J143" s="196"/>
      <c r="K143" s="197"/>
      <c r="L143" s="198"/>
      <c r="M143" s="196"/>
      <c r="N143" s="12"/>
      <c r="O143" s="189"/>
      <c r="P143" s="189"/>
      <c r="Q143" s="189"/>
      <c r="R143" s="189"/>
      <c r="S143" s="190"/>
      <c r="T143" s="190"/>
      <c r="U143" s="190"/>
      <c r="V143" s="190"/>
      <c r="W143" s="190"/>
    </row>
    <row r="144" ht="15.75" customHeight="1">
      <c r="A144" s="194"/>
      <c r="B144" s="12"/>
      <c r="C144" s="12"/>
      <c r="D144" s="194"/>
      <c r="E144" s="12"/>
      <c r="F144" s="194"/>
      <c r="G144" s="12"/>
      <c r="H144" s="12"/>
      <c r="I144" s="195"/>
      <c r="J144" s="196"/>
      <c r="K144" s="197"/>
      <c r="L144" s="198"/>
      <c r="M144" s="196"/>
      <c r="N144" s="12"/>
      <c r="O144" s="189"/>
      <c r="P144" s="189"/>
      <c r="Q144" s="189"/>
      <c r="R144" s="189"/>
      <c r="S144" s="190"/>
      <c r="T144" s="190"/>
      <c r="U144" s="190"/>
      <c r="V144" s="190"/>
      <c r="W144" s="190"/>
    </row>
    <row r="145" ht="15.75" hidden="1" customHeight="1">
      <c r="A145" s="194"/>
      <c r="B145" s="12"/>
      <c r="C145" s="12"/>
      <c r="D145" s="194"/>
      <c r="E145" s="12"/>
      <c r="F145" s="194"/>
      <c r="G145" s="12"/>
      <c r="H145" s="12"/>
      <c r="I145" s="195"/>
      <c r="J145" s="196"/>
      <c r="K145" s="197"/>
      <c r="L145" s="198"/>
      <c r="M145" s="196"/>
      <c r="N145" s="12"/>
      <c r="O145" s="189"/>
      <c r="P145" s="189"/>
      <c r="Q145" s="189"/>
      <c r="R145" s="189"/>
      <c r="S145" s="190"/>
      <c r="T145" s="190"/>
      <c r="U145" s="190"/>
      <c r="V145" s="190"/>
      <c r="W145" s="190"/>
    </row>
    <row r="146" ht="15.75" customHeight="1">
      <c r="A146" s="194"/>
      <c r="B146" s="12"/>
      <c r="C146" s="12"/>
      <c r="D146" s="194"/>
      <c r="E146" s="12"/>
      <c r="F146" s="194"/>
      <c r="G146" s="12"/>
      <c r="H146" s="12"/>
      <c r="I146" s="195"/>
      <c r="J146" s="196"/>
      <c r="K146" s="197"/>
      <c r="L146" s="198"/>
      <c r="M146" s="196"/>
      <c r="N146" s="12"/>
      <c r="O146" s="189"/>
      <c r="P146" s="189"/>
      <c r="Q146" s="189"/>
      <c r="R146" s="189"/>
      <c r="S146" s="190"/>
      <c r="T146" s="190"/>
      <c r="U146" s="190"/>
      <c r="V146" s="190"/>
      <c r="W146" s="190"/>
    </row>
    <row r="147" ht="15.75" customHeight="1">
      <c r="A147" s="194"/>
      <c r="B147" s="12"/>
      <c r="C147" s="12"/>
      <c r="D147" s="194"/>
      <c r="E147" s="12"/>
      <c r="F147" s="194"/>
      <c r="G147" s="12"/>
      <c r="H147" s="12"/>
      <c r="I147" s="195"/>
      <c r="J147" s="196"/>
      <c r="K147" s="197"/>
      <c r="L147" s="198"/>
      <c r="M147" s="196"/>
      <c r="N147" s="12"/>
      <c r="O147" s="189"/>
      <c r="P147" s="189"/>
      <c r="Q147" s="189"/>
      <c r="R147" s="189"/>
      <c r="S147" s="190"/>
      <c r="T147" s="190"/>
      <c r="U147" s="190"/>
      <c r="V147" s="190"/>
      <c r="W147" s="190"/>
    </row>
    <row r="148" ht="15.75" customHeight="1">
      <c r="A148" s="194"/>
      <c r="B148" s="12"/>
      <c r="C148" s="12"/>
      <c r="D148" s="194"/>
      <c r="E148" s="12"/>
      <c r="F148" s="194"/>
      <c r="G148" s="12"/>
      <c r="H148" s="12"/>
      <c r="I148" s="195"/>
      <c r="J148" s="196"/>
      <c r="K148" s="197"/>
      <c r="L148" s="198"/>
      <c r="M148" s="196"/>
      <c r="N148" s="12"/>
      <c r="O148" s="189"/>
      <c r="P148" s="189"/>
      <c r="Q148" s="189"/>
      <c r="R148" s="189"/>
      <c r="S148" s="190"/>
      <c r="T148" s="190"/>
      <c r="U148" s="190"/>
      <c r="V148" s="190"/>
      <c r="W148" s="190"/>
    </row>
    <row r="149" ht="15.75" customHeight="1">
      <c r="A149" s="194"/>
      <c r="B149" s="12"/>
      <c r="C149" s="12"/>
      <c r="D149" s="194"/>
      <c r="E149" s="12"/>
      <c r="F149" s="194"/>
      <c r="G149" s="12"/>
      <c r="H149" s="12"/>
      <c r="I149" s="195"/>
      <c r="J149" s="196"/>
      <c r="K149" s="197"/>
      <c r="L149" s="198"/>
      <c r="M149" s="196"/>
      <c r="N149" s="12"/>
      <c r="O149" s="189"/>
      <c r="P149" s="189"/>
      <c r="Q149" s="189"/>
      <c r="R149" s="189"/>
      <c r="S149" s="190"/>
      <c r="T149" s="190"/>
      <c r="U149" s="190"/>
      <c r="V149" s="190"/>
      <c r="W149" s="190"/>
    </row>
    <row r="150" ht="15.75" customHeight="1">
      <c r="A150" s="194"/>
      <c r="B150" s="12"/>
      <c r="C150" s="12"/>
      <c r="D150" s="194"/>
      <c r="E150" s="12"/>
      <c r="F150" s="194"/>
      <c r="G150" s="12"/>
      <c r="H150" s="12"/>
      <c r="I150" s="195"/>
      <c r="J150" s="196"/>
      <c r="K150" s="197"/>
      <c r="L150" s="198"/>
      <c r="M150" s="196"/>
      <c r="N150" s="12"/>
      <c r="O150" s="189"/>
      <c r="P150" s="189"/>
      <c r="Q150" s="189"/>
      <c r="R150" s="189"/>
      <c r="S150" s="190"/>
      <c r="T150" s="190"/>
      <c r="U150" s="190"/>
      <c r="V150" s="190"/>
      <c r="W150" s="190"/>
    </row>
    <row r="151" ht="15.75" customHeight="1">
      <c r="A151" s="194"/>
      <c r="B151" s="12"/>
      <c r="C151" s="12"/>
      <c r="D151" s="194"/>
      <c r="E151" s="12"/>
      <c r="F151" s="194"/>
      <c r="G151" s="12"/>
      <c r="H151" s="12"/>
      <c r="I151" s="195"/>
      <c r="J151" s="196"/>
      <c r="K151" s="197"/>
      <c r="L151" s="198"/>
      <c r="M151" s="196"/>
      <c r="N151" s="12"/>
      <c r="O151" s="189"/>
      <c r="P151" s="189"/>
      <c r="Q151" s="189"/>
      <c r="R151" s="189"/>
      <c r="S151" s="190"/>
      <c r="T151" s="190"/>
      <c r="U151" s="190"/>
      <c r="V151" s="190"/>
      <c r="W151" s="190"/>
    </row>
    <row r="152" ht="15.75" customHeight="1">
      <c r="A152" s="194"/>
      <c r="B152" s="12"/>
      <c r="C152" s="12"/>
      <c r="D152" s="194"/>
      <c r="E152" s="12"/>
      <c r="F152" s="194"/>
      <c r="G152" s="12"/>
      <c r="H152" s="12"/>
      <c r="I152" s="195"/>
      <c r="J152" s="196"/>
      <c r="K152" s="197"/>
      <c r="L152" s="198"/>
      <c r="M152" s="196"/>
      <c r="N152" s="12"/>
      <c r="O152" s="189"/>
      <c r="P152" s="189"/>
      <c r="Q152" s="189"/>
      <c r="R152" s="189"/>
      <c r="S152" s="190"/>
      <c r="T152" s="190"/>
      <c r="U152" s="190"/>
      <c r="V152" s="190"/>
      <c r="W152" s="190"/>
    </row>
    <row r="153" ht="15.75" customHeight="1">
      <c r="A153" s="194"/>
      <c r="B153" s="12"/>
      <c r="C153" s="12"/>
      <c r="D153" s="194"/>
      <c r="E153" s="12"/>
      <c r="F153" s="194"/>
      <c r="G153" s="12"/>
      <c r="H153" s="12"/>
      <c r="I153" s="195"/>
      <c r="J153" s="196"/>
      <c r="K153" s="197"/>
      <c r="L153" s="198"/>
      <c r="M153" s="196"/>
      <c r="N153" s="12"/>
      <c r="O153" s="189"/>
      <c r="P153" s="189"/>
      <c r="Q153" s="189"/>
      <c r="R153" s="189"/>
      <c r="S153" s="190"/>
      <c r="T153" s="190"/>
      <c r="U153" s="190"/>
      <c r="V153" s="190"/>
      <c r="W153" s="190"/>
    </row>
    <row r="154" ht="15.75" customHeight="1">
      <c r="A154" s="194"/>
      <c r="B154" s="12"/>
      <c r="C154" s="12"/>
      <c r="D154" s="194"/>
      <c r="E154" s="12"/>
      <c r="F154" s="194"/>
      <c r="G154" s="12"/>
      <c r="H154" s="12"/>
      <c r="I154" s="195"/>
      <c r="J154" s="196"/>
      <c r="K154" s="197"/>
      <c r="L154" s="198"/>
      <c r="M154" s="196"/>
      <c r="N154" s="12"/>
      <c r="O154" s="189"/>
      <c r="P154" s="189"/>
      <c r="Q154" s="189"/>
      <c r="R154" s="189"/>
      <c r="S154" s="190"/>
      <c r="T154" s="190"/>
      <c r="U154" s="190"/>
      <c r="V154" s="190"/>
      <c r="W154" s="190"/>
    </row>
    <row r="155" ht="15.75" customHeight="1">
      <c r="A155" s="194"/>
      <c r="B155" s="12"/>
      <c r="C155" s="12"/>
      <c r="D155" s="194"/>
      <c r="E155" s="12"/>
      <c r="F155" s="194"/>
      <c r="G155" s="12"/>
      <c r="H155" s="12"/>
      <c r="I155" s="195"/>
      <c r="J155" s="196"/>
      <c r="K155" s="197"/>
      <c r="L155" s="198"/>
      <c r="M155" s="196"/>
      <c r="N155" s="12"/>
      <c r="O155" s="189"/>
      <c r="P155" s="189"/>
      <c r="Q155" s="189"/>
      <c r="R155" s="189"/>
      <c r="S155" s="190"/>
      <c r="T155" s="190"/>
      <c r="U155" s="190"/>
      <c r="V155" s="190"/>
      <c r="W155" s="190"/>
    </row>
    <row r="156" ht="15.75" customHeight="1">
      <c r="A156" s="194"/>
      <c r="B156" s="12"/>
      <c r="C156" s="12"/>
      <c r="D156" s="194"/>
      <c r="E156" s="12"/>
      <c r="F156" s="194"/>
      <c r="G156" s="12"/>
      <c r="H156" s="12"/>
      <c r="I156" s="195"/>
      <c r="J156" s="196"/>
      <c r="K156" s="197"/>
      <c r="L156" s="198"/>
      <c r="M156" s="196"/>
      <c r="N156" s="12"/>
      <c r="O156" s="189"/>
      <c r="P156" s="189"/>
      <c r="Q156" s="189"/>
      <c r="R156" s="189"/>
      <c r="S156" s="190"/>
      <c r="T156" s="190"/>
      <c r="U156" s="190"/>
      <c r="V156" s="190"/>
      <c r="W156" s="190"/>
    </row>
    <row r="157" ht="15.75" customHeight="1">
      <c r="A157" s="194"/>
      <c r="B157" s="12"/>
      <c r="C157" s="12"/>
      <c r="D157" s="194"/>
      <c r="E157" s="12"/>
      <c r="F157" s="194"/>
      <c r="G157" s="12"/>
      <c r="H157" s="12"/>
      <c r="I157" s="195"/>
      <c r="J157" s="196"/>
      <c r="K157" s="197"/>
      <c r="L157" s="198"/>
      <c r="M157" s="196"/>
      <c r="N157" s="12"/>
      <c r="O157" s="189"/>
      <c r="P157" s="189"/>
      <c r="Q157" s="189"/>
      <c r="R157" s="189"/>
      <c r="S157" s="190"/>
      <c r="T157" s="190"/>
      <c r="U157" s="190"/>
      <c r="V157" s="190"/>
      <c r="W157" s="190"/>
    </row>
    <row r="158" ht="15.75" customHeight="1">
      <c r="A158" s="194"/>
      <c r="B158" s="12"/>
      <c r="C158" s="12"/>
      <c r="D158" s="194"/>
      <c r="E158" s="12"/>
      <c r="F158" s="194"/>
      <c r="G158" s="12"/>
      <c r="H158" s="12"/>
      <c r="I158" s="195"/>
      <c r="J158" s="196"/>
      <c r="K158" s="197"/>
      <c r="L158" s="198"/>
      <c r="M158" s="196"/>
      <c r="N158" s="12"/>
      <c r="O158" s="189"/>
      <c r="P158" s="189"/>
      <c r="Q158" s="189"/>
      <c r="R158" s="189"/>
      <c r="S158" s="190"/>
      <c r="T158" s="190"/>
      <c r="U158" s="190"/>
      <c r="V158" s="190"/>
      <c r="W158" s="190"/>
    </row>
    <row r="159" ht="15.75" customHeight="1">
      <c r="A159" s="194"/>
      <c r="B159" s="12"/>
      <c r="C159" s="12"/>
      <c r="D159" s="194"/>
      <c r="E159" s="12"/>
      <c r="F159" s="194"/>
      <c r="G159" s="12"/>
      <c r="H159" s="12"/>
      <c r="I159" s="195"/>
      <c r="J159" s="196"/>
      <c r="K159" s="197"/>
      <c r="L159" s="198"/>
      <c r="M159" s="196"/>
      <c r="N159" s="12"/>
      <c r="O159" s="189"/>
      <c r="P159" s="189"/>
      <c r="Q159" s="189"/>
      <c r="R159" s="189"/>
      <c r="S159" s="190"/>
      <c r="T159" s="190"/>
      <c r="U159" s="190"/>
      <c r="V159" s="190"/>
      <c r="W159" s="190"/>
    </row>
    <row r="160" ht="15.75" customHeight="1">
      <c r="A160" s="194"/>
      <c r="B160" s="12"/>
      <c r="C160" s="12"/>
      <c r="D160" s="194"/>
      <c r="E160" s="12"/>
      <c r="F160" s="194"/>
      <c r="G160" s="12"/>
      <c r="H160" s="12"/>
      <c r="I160" s="195"/>
      <c r="J160" s="196"/>
      <c r="K160" s="197"/>
      <c r="L160" s="198"/>
      <c r="M160" s="196"/>
      <c r="N160" s="12"/>
      <c r="O160" s="189"/>
      <c r="P160" s="189"/>
      <c r="Q160" s="189"/>
      <c r="R160" s="189"/>
      <c r="S160" s="190"/>
      <c r="T160" s="190"/>
      <c r="U160" s="190"/>
      <c r="V160" s="190"/>
      <c r="W160" s="190"/>
    </row>
    <row r="161" ht="15.75" customHeight="1">
      <c r="A161" s="194"/>
      <c r="B161" s="12"/>
      <c r="C161" s="12"/>
      <c r="D161" s="194"/>
      <c r="E161" s="12"/>
      <c r="F161" s="194"/>
      <c r="G161" s="12"/>
      <c r="H161" s="12"/>
      <c r="I161" s="195"/>
      <c r="J161" s="196"/>
      <c r="K161" s="197"/>
      <c r="L161" s="198"/>
      <c r="M161" s="196"/>
      <c r="N161" s="12"/>
      <c r="O161" s="189"/>
      <c r="P161" s="189"/>
      <c r="Q161" s="189"/>
      <c r="R161" s="189"/>
      <c r="S161" s="190"/>
      <c r="T161" s="190"/>
      <c r="U161" s="190"/>
      <c r="V161" s="190"/>
      <c r="W161" s="190"/>
    </row>
    <row r="162" ht="15.75" customHeight="1">
      <c r="A162" s="194"/>
      <c r="B162" s="12"/>
      <c r="C162" s="12"/>
      <c r="D162" s="194"/>
      <c r="E162" s="12"/>
      <c r="F162" s="194"/>
      <c r="G162" s="12"/>
      <c r="H162" s="12"/>
      <c r="I162" s="195"/>
      <c r="J162" s="196"/>
      <c r="K162" s="197"/>
      <c r="L162" s="198"/>
      <c r="M162" s="196"/>
      <c r="N162" s="12"/>
      <c r="O162" s="189"/>
      <c r="P162" s="189"/>
      <c r="Q162" s="189"/>
      <c r="R162" s="189"/>
      <c r="S162" s="190"/>
      <c r="T162" s="190"/>
      <c r="U162" s="190"/>
      <c r="V162" s="190"/>
      <c r="W162" s="190"/>
    </row>
    <row r="163" ht="15.75" customHeight="1">
      <c r="A163" s="194"/>
      <c r="B163" s="12"/>
      <c r="C163" s="12"/>
      <c r="D163" s="194"/>
      <c r="E163" s="12"/>
      <c r="F163" s="194"/>
      <c r="G163" s="12"/>
      <c r="H163" s="12"/>
      <c r="I163" s="195"/>
      <c r="J163" s="196"/>
      <c r="K163" s="197"/>
      <c r="L163" s="198"/>
      <c r="M163" s="196"/>
      <c r="N163" s="12"/>
      <c r="O163" s="189"/>
      <c r="P163" s="189"/>
      <c r="Q163" s="189"/>
      <c r="R163" s="189"/>
      <c r="S163" s="190"/>
      <c r="T163" s="190"/>
      <c r="U163" s="190"/>
      <c r="V163" s="190"/>
      <c r="W163" s="190"/>
    </row>
    <row r="164" ht="15.75" customHeight="1">
      <c r="A164" s="194"/>
      <c r="B164" s="12"/>
      <c r="C164" s="12"/>
      <c r="D164" s="194"/>
      <c r="E164" s="12"/>
      <c r="F164" s="194"/>
      <c r="G164" s="12"/>
      <c r="H164" s="12"/>
      <c r="I164" s="195"/>
      <c r="J164" s="196"/>
      <c r="K164" s="197"/>
      <c r="L164" s="198"/>
      <c r="M164" s="196"/>
      <c r="N164" s="12"/>
      <c r="O164" s="189"/>
      <c r="P164" s="189"/>
      <c r="Q164" s="189"/>
      <c r="R164" s="189"/>
      <c r="S164" s="190"/>
      <c r="T164" s="190"/>
      <c r="U164" s="190"/>
      <c r="V164" s="190"/>
      <c r="W164" s="190"/>
    </row>
    <row r="165" ht="15.75" customHeight="1">
      <c r="A165" s="194"/>
      <c r="B165" s="12"/>
      <c r="C165" s="12"/>
      <c r="D165" s="194"/>
      <c r="E165" s="12"/>
      <c r="F165" s="194"/>
      <c r="G165" s="12"/>
      <c r="H165" s="12"/>
      <c r="I165" s="195"/>
      <c r="J165" s="196"/>
      <c r="K165" s="197"/>
      <c r="L165" s="198"/>
      <c r="M165" s="196"/>
      <c r="N165" s="12"/>
      <c r="O165" s="189"/>
      <c r="P165" s="189"/>
      <c r="Q165" s="189"/>
      <c r="R165" s="189"/>
      <c r="S165" s="190"/>
      <c r="T165" s="190"/>
      <c r="U165" s="190"/>
      <c r="V165" s="190"/>
      <c r="W165" s="190"/>
    </row>
    <row r="166" ht="15.75" customHeight="1">
      <c r="A166" s="194"/>
      <c r="B166" s="12"/>
      <c r="C166" s="12"/>
      <c r="D166" s="194"/>
      <c r="E166" s="12"/>
      <c r="F166" s="194"/>
      <c r="G166" s="12"/>
      <c r="H166" s="12"/>
      <c r="I166" s="195"/>
      <c r="J166" s="196"/>
      <c r="K166" s="197"/>
      <c r="L166" s="198"/>
      <c r="M166" s="196"/>
      <c r="N166" s="12"/>
      <c r="O166" s="189"/>
      <c r="P166" s="189"/>
      <c r="Q166" s="189"/>
      <c r="R166" s="189"/>
      <c r="S166" s="190"/>
      <c r="T166" s="190"/>
      <c r="U166" s="190"/>
      <c r="V166" s="190"/>
      <c r="W166" s="190"/>
    </row>
    <row r="167" ht="15.75" customHeight="1">
      <c r="A167" s="194"/>
      <c r="B167" s="12"/>
      <c r="C167" s="12"/>
      <c r="D167" s="194"/>
      <c r="E167" s="12"/>
      <c r="F167" s="194"/>
      <c r="G167" s="12"/>
      <c r="H167" s="12"/>
      <c r="I167" s="195"/>
      <c r="J167" s="196"/>
      <c r="K167" s="197"/>
      <c r="L167" s="198"/>
      <c r="M167" s="196"/>
      <c r="N167" s="12"/>
      <c r="O167" s="189"/>
      <c r="P167" s="189"/>
      <c r="Q167" s="189"/>
      <c r="R167" s="189"/>
      <c r="S167" s="190"/>
      <c r="T167" s="190"/>
      <c r="U167" s="190"/>
      <c r="V167" s="190"/>
      <c r="W167" s="190"/>
    </row>
    <row r="168" ht="15.75" customHeight="1">
      <c r="A168" s="194"/>
      <c r="B168" s="12"/>
      <c r="C168" s="12"/>
      <c r="D168" s="194"/>
      <c r="E168" s="12"/>
      <c r="F168" s="194"/>
      <c r="G168" s="12"/>
      <c r="H168" s="12"/>
      <c r="I168" s="195"/>
      <c r="J168" s="196"/>
      <c r="K168" s="197"/>
      <c r="L168" s="198"/>
      <c r="M168" s="196"/>
      <c r="N168" s="12"/>
      <c r="O168" s="189"/>
      <c r="P168" s="189"/>
      <c r="Q168" s="189"/>
      <c r="R168" s="189"/>
      <c r="S168" s="190"/>
      <c r="T168" s="190"/>
      <c r="U168" s="190"/>
      <c r="V168" s="190"/>
      <c r="W168" s="190"/>
    </row>
    <row r="169" ht="15.75" customHeight="1">
      <c r="A169" s="194"/>
      <c r="B169" s="12"/>
      <c r="C169" s="12"/>
      <c r="D169" s="194"/>
      <c r="E169" s="12"/>
      <c r="F169" s="194"/>
      <c r="G169" s="12"/>
      <c r="H169" s="12"/>
      <c r="I169" s="195"/>
      <c r="J169" s="196"/>
      <c r="K169" s="197"/>
      <c r="L169" s="198"/>
      <c r="M169" s="196"/>
      <c r="N169" s="12"/>
      <c r="O169" s="189"/>
      <c r="P169" s="189"/>
      <c r="Q169" s="189"/>
      <c r="R169" s="189"/>
      <c r="S169" s="190"/>
      <c r="T169" s="190"/>
      <c r="U169" s="190"/>
      <c r="V169" s="190"/>
      <c r="W169" s="190"/>
    </row>
    <row r="170" ht="15.75" customHeight="1">
      <c r="A170" s="194"/>
      <c r="B170" s="12"/>
      <c r="C170" s="12"/>
      <c r="D170" s="194"/>
      <c r="E170" s="12"/>
      <c r="F170" s="194"/>
      <c r="G170" s="12"/>
      <c r="H170" s="12"/>
      <c r="I170" s="195"/>
      <c r="J170" s="196"/>
      <c r="K170" s="197"/>
      <c r="L170" s="198"/>
      <c r="M170" s="196"/>
      <c r="N170" s="12"/>
      <c r="O170" s="189"/>
      <c r="P170" s="189"/>
      <c r="Q170" s="189"/>
      <c r="R170" s="189"/>
      <c r="S170" s="190"/>
      <c r="T170" s="190"/>
      <c r="U170" s="190"/>
      <c r="V170" s="190"/>
      <c r="W170" s="190"/>
    </row>
    <row r="171" ht="15.75" customHeight="1">
      <c r="A171" s="194"/>
      <c r="B171" s="12"/>
      <c r="C171" s="12"/>
      <c r="D171" s="194"/>
      <c r="E171" s="12"/>
      <c r="F171" s="194"/>
      <c r="G171" s="12"/>
      <c r="H171" s="12"/>
      <c r="I171" s="195"/>
      <c r="J171" s="196"/>
      <c r="K171" s="197"/>
      <c r="L171" s="198"/>
      <c r="M171" s="196"/>
      <c r="N171" s="12"/>
      <c r="O171" s="189"/>
      <c r="P171" s="189"/>
      <c r="Q171" s="189"/>
      <c r="R171" s="189"/>
      <c r="S171" s="190"/>
      <c r="T171" s="190"/>
      <c r="U171" s="190"/>
      <c r="V171" s="190"/>
      <c r="W171" s="190"/>
    </row>
    <row r="172" ht="15.75" customHeight="1">
      <c r="A172" s="194"/>
      <c r="B172" s="12"/>
      <c r="C172" s="12"/>
      <c r="D172" s="194"/>
      <c r="E172" s="12"/>
      <c r="F172" s="194"/>
      <c r="G172" s="12"/>
      <c r="H172" s="12"/>
      <c r="I172" s="195"/>
      <c r="J172" s="196"/>
      <c r="K172" s="197"/>
      <c r="L172" s="198"/>
      <c r="M172" s="196"/>
      <c r="N172" s="12"/>
      <c r="O172" s="189"/>
      <c r="P172" s="189"/>
      <c r="Q172" s="189"/>
      <c r="R172" s="189"/>
      <c r="S172" s="190"/>
      <c r="T172" s="190"/>
      <c r="U172" s="190"/>
      <c r="V172" s="190"/>
      <c r="W172" s="190"/>
    </row>
    <row r="173" ht="15.75" customHeight="1">
      <c r="A173" s="194"/>
      <c r="B173" s="12"/>
      <c r="C173" s="12"/>
      <c r="D173" s="194"/>
      <c r="E173" s="12"/>
      <c r="F173" s="194"/>
      <c r="G173" s="12"/>
      <c r="H173" s="12"/>
      <c r="I173" s="195"/>
      <c r="J173" s="196"/>
      <c r="K173" s="197"/>
      <c r="L173" s="198"/>
      <c r="M173" s="196"/>
      <c r="N173" s="12"/>
      <c r="O173" s="189"/>
      <c r="P173" s="189"/>
      <c r="Q173" s="189"/>
      <c r="R173" s="189"/>
      <c r="S173" s="190"/>
      <c r="T173" s="190"/>
      <c r="U173" s="190"/>
      <c r="V173" s="190"/>
      <c r="W173" s="190"/>
    </row>
    <row r="174" ht="15.75" customHeight="1">
      <c r="A174" s="194"/>
      <c r="B174" s="12"/>
      <c r="C174" s="12"/>
      <c r="D174" s="194"/>
      <c r="E174" s="12"/>
      <c r="F174" s="194"/>
      <c r="G174" s="12"/>
      <c r="H174" s="12"/>
      <c r="I174" s="195"/>
      <c r="J174" s="196"/>
      <c r="K174" s="197"/>
      <c r="L174" s="198"/>
      <c r="M174" s="196"/>
      <c r="N174" s="12"/>
      <c r="O174" s="189"/>
      <c r="P174" s="189"/>
      <c r="Q174" s="189"/>
      <c r="R174" s="189"/>
      <c r="S174" s="190"/>
      <c r="T174" s="190"/>
      <c r="U174" s="190"/>
      <c r="V174" s="190"/>
      <c r="W174" s="190"/>
    </row>
    <row r="175" ht="15.75" customHeight="1">
      <c r="A175" s="194"/>
      <c r="B175" s="12"/>
      <c r="C175" s="12"/>
      <c r="D175" s="194"/>
      <c r="E175" s="12"/>
      <c r="F175" s="194"/>
      <c r="G175" s="12"/>
      <c r="H175" s="12"/>
      <c r="I175" s="195"/>
      <c r="J175" s="196"/>
      <c r="K175" s="197"/>
      <c r="L175" s="198"/>
      <c r="M175" s="196"/>
      <c r="N175" s="12"/>
      <c r="O175" s="189"/>
      <c r="P175" s="189"/>
      <c r="Q175" s="189"/>
      <c r="R175" s="189"/>
      <c r="S175" s="190"/>
      <c r="T175" s="190"/>
      <c r="U175" s="190"/>
      <c r="V175" s="190"/>
      <c r="W175" s="190"/>
    </row>
    <row r="176" ht="15.75" customHeight="1">
      <c r="A176" s="194"/>
      <c r="B176" s="12"/>
      <c r="C176" s="12"/>
      <c r="D176" s="194"/>
      <c r="E176" s="12"/>
      <c r="F176" s="194"/>
      <c r="G176" s="12"/>
      <c r="H176" s="12"/>
      <c r="I176" s="195"/>
      <c r="J176" s="196"/>
      <c r="K176" s="197"/>
      <c r="L176" s="198"/>
      <c r="M176" s="196"/>
      <c r="N176" s="12"/>
      <c r="O176" s="189"/>
      <c r="P176" s="189"/>
      <c r="Q176" s="189"/>
      <c r="R176" s="189"/>
      <c r="S176" s="190"/>
      <c r="T176" s="190"/>
      <c r="U176" s="190"/>
      <c r="V176" s="190"/>
      <c r="W176" s="190"/>
    </row>
    <row r="177" ht="15.75" customHeight="1">
      <c r="A177" s="194"/>
      <c r="B177" s="12"/>
      <c r="C177" s="12"/>
      <c r="D177" s="194"/>
      <c r="E177" s="12"/>
      <c r="F177" s="194"/>
      <c r="G177" s="12"/>
      <c r="H177" s="12"/>
      <c r="I177" s="195"/>
      <c r="J177" s="196"/>
      <c r="K177" s="197"/>
      <c r="L177" s="198"/>
      <c r="M177" s="196"/>
      <c r="N177" s="12"/>
      <c r="O177" s="189"/>
      <c r="P177" s="189"/>
      <c r="Q177" s="189"/>
      <c r="R177" s="189"/>
      <c r="S177" s="190"/>
      <c r="T177" s="190"/>
      <c r="U177" s="190"/>
      <c r="V177" s="190"/>
      <c r="W177" s="190"/>
    </row>
    <row r="178" ht="15.75" customHeight="1">
      <c r="A178" s="194"/>
      <c r="B178" s="12"/>
      <c r="C178" s="12"/>
      <c r="D178" s="194"/>
      <c r="E178" s="12"/>
      <c r="F178" s="194"/>
      <c r="G178" s="12"/>
      <c r="H178" s="12"/>
      <c r="I178" s="195"/>
      <c r="J178" s="196"/>
      <c r="K178" s="197"/>
      <c r="L178" s="198"/>
      <c r="M178" s="196"/>
      <c r="N178" s="12"/>
      <c r="O178" s="189"/>
      <c r="P178" s="189"/>
      <c r="Q178" s="189"/>
      <c r="R178" s="189"/>
      <c r="S178" s="190"/>
      <c r="T178" s="190"/>
      <c r="U178" s="190"/>
      <c r="V178" s="190"/>
      <c r="W178" s="190"/>
    </row>
    <row r="179" ht="15.75" customHeight="1">
      <c r="A179" s="194"/>
      <c r="B179" s="12"/>
      <c r="C179" s="12"/>
      <c r="D179" s="194"/>
      <c r="E179" s="12"/>
      <c r="F179" s="194"/>
      <c r="G179" s="12"/>
      <c r="H179" s="12"/>
      <c r="I179" s="195"/>
      <c r="J179" s="196"/>
      <c r="K179" s="197"/>
      <c r="L179" s="198"/>
      <c r="M179" s="196"/>
      <c r="N179" s="12"/>
      <c r="O179" s="189"/>
      <c r="P179" s="189"/>
      <c r="Q179" s="189"/>
      <c r="R179" s="189"/>
      <c r="S179" s="190"/>
      <c r="T179" s="190"/>
      <c r="U179" s="190"/>
      <c r="V179" s="190"/>
      <c r="W179" s="190"/>
    </row>
    <row r="180" ht="15.75" customHeight="1">
      <c r="A180" s="194"/>
      <c r="B180" s="12"/>
      <c r="C180" s="12"/>
      <c r="D180" s="194"/>
      <c r="E180" s="12"/>
      <c r="F180" s="194"/>
      <c r="G180" s="12"/>
      <c r="H180" s="12"/>
      <c r="I180" s="195"/>
      <c r="J180" s="196"/>
      <c r="K180" s="197"/>
      <c r="L180" s="198"/>
      <c r="M180" s="196"/>
      <c r="N180" s="12"/>
      <c r="O180" s="189"/>
      <c r="P180" s="189"/>
      <c r="Q180" s="189"/>
      <c r="R180" s="189"/>
      <c r="S180" s="190"/>
      <c r="T180" s="190"/>
      <c r="U180" s="190"/>
      <c r="V180" s="190"/>
      <c r="W180" s="190"/>
    </row>
    <row r="181" ht="15.75" customHeight="1">
      <c r="A181" s="194"/>
      <c r="B181" s="12"/>
      <c r="C181" s="12"/>
      <c r="D181" s="194"/>
      <c r="E181" s="12"/>
      <c r="F181" s="194"/>
      <c r="G181" s="12"/>
      <c r="H181" s="12"/>
      <c r="I181" s="195"/>
      <c r="J181" s="196"/>
      <c r="K181" s="197"/>
      <c r="L181" s="198"/>
      <c r="M181" s="196"/>
      <c r="N181" s="12"/>
      <c r="O181" s="189"/>
      <c r="P181" s="189"/>
      <c r="Q181" s="189"/>
      <c r="R181" s="189"/>
      <c r="S181" s="190"/>
      <c r="T181" s="190"/>
      <c r="U181" s="190"/>
      <c r="V181" s="190"/>
      <c r="W181" s="190"/>
    </row>
    <row r="182" ht="15.75" customHeight="1">
      <c r="A182" s="194"/>
      <c r="B182" s="12"/>
      <c r="C182" s="12"/>
      <c r="D182" s="194"/>
      <c r="E182" s="12"/>
      <c r="F182" s="194"/>
      <c r="G182" s="12"/>
      <c r="H182" s="12"/>
      <c r="I182" s="195"/>
      <c r="J182" s="196"/>
      <c r="K182" s="197"/>
      <c r="L182" s="198"/>
      <c r="M182" s="196"/>
      <c r="N182" s="12"/>
      <c r="O182" s="189"/>
      <c r="P182" s="189"/>
      <c r="Q182" s="189"/>
      <c r="R182" s="189"/>
      <c r="S182" s="190"/>
      <c r="T182" s="190"/>
      <c r="U182" s="190"/>
      <c r="V182" s="190"/>
      <c r="W182" s="190"/>
    </row>
    <row r="183" ht="15.75" customHeight="1">
      <c r="A183" s="194"/>
      <c r="B183" s="12"/>
      <c r="C183" s="12"/>
      <c r="D183" s="194"/>
      <c r="E183" s="12"/>
      <c r="F183" s="194"/>
      <c r="G183" s="12"/>
      <c r="H183" s="12"/>
      <c r="I183" s="195"/>
      <c r="J183" s="196"/>
      <c r="K183" s="197"/>
      <c r="L183" s="198"/>
      <c r="M183" s="196"/>
      <c r="N183" s="12"/>
      <c r="O183" s="189"/>
      <c r="P183" s="189"/>
      <c r="Q183" s="189"/>
      <c r="R183" s="189"/>
      <c r="S183" s="190"/>
      <c r="T183" s="190"/>
      <c r="U183" s="190"/>
      <c r="V183" s="190"/>
      <c r="W183" s="190"/>
    </row>
    <row r="184" ht="15.75" customHeight="1">
      <c r="A184" s="194"/>
      <c r="B184" s="12"/>
      <c r="C184" s="12"/>
      <c r="D184" s="194"/>
      <c r="E184" s="12"/>
      <c r="F184" s="194"/>
      <c r="G184" s="12"/>
      <c r="H184" s="12"/>
      <c r="I184" s="195"/>
      <c r="J184" s="196"/>
      <c r="K184" s="197"/>
      <c r="L184" s="198"/>
      <c r="M184" s="196"/>
      <c r="N184" s="12"/>
      <c r="O184" s="189"/>
      <c r="P184" s="189"/>
      <c r="Q184" s="189"/>
      <c r="R184" s="189"/>
      <c r="S184" s="190"/>
      <c r="T184" s="190"/>
      <c r="U184" s="190"/>
      <c r="V184" s="190"/>
      <c r="W184" s="190"/>
    </row>
    <row r="185" ht="15.75" customHeight="1">
      <c r="A185" s="194"/>
      <c r="B185" s="12"/>
      <c r="C185" s="12"/>
      <c r="D185" s="194"/>
      <c r="E185" s="12"/>
      <c r="F185" s="194"/>
      <c r="G185" s="12"/>
      <c r="H185" s="12"/>
      <c r="I185" s="195"/>
      <c r="J185" s="196"/>
      <c r="K185" s="197"/>
      <c r="L185" s="198"/>
      <c r="M185" s="196"/>
      <c r="N185" s="12"/>
      <c r="O185" s="189"/>
      <c r="P185" s="189"/>
      <c r="Q185" s="189"/>
      <c r="R185" s="189"/>
      <c r="S185" s="190"/>
      <c r="T185" s="190"/>
      <c r="U185" s="190"/>
      <c r="V185" s="190"/>
      <c r="W185" s="190"/>
    </row>
    <row r="186" ht="15.75" customHeight="1">
      <c r="A186" s="194"/>
      <c r="B186" s="12"/>
      <c r="C186" s="12"/>
      <c r="D186" s="194"/>
      <c r="E186" s="12"/>
      <c r="F186" s="194"/>
      <c r="G186" s="12"/>
      <c r="H186" s="12"/>
      <c r="I186" s="195"/>
      <c r="J186" s="196"/>
      <c r="K186" s="197"/>
      <c r="L186" s="198"/>
      <c r="M186" s="196"/>
      <c r="N186" s="12"/>
      <c r="O186" s="189"/>
      <c r="P186" s="189"/>
      <c r="Q186" s="189"/>
      <c r="R186" s="189"/>
      <c r="S186" s="190"/>
      <c r="T186" s="190"/>
      <c r="U186" s="190"/>
      <c r="V186" s="190"/>
      <c r="W186" s="190"/>
    </row>
    <row r="187" ht="15.75" customHeight="1">
      <c r="A187" s="194"/>
      <c r="B187" s="12"/>
      <c r="C187" s="12"/>
      <c r="D187" s="194"/>
      <c r="E187" s="12"/>
      <c r="F187" s="194"/>
      <c r="G187" s="12"/>
      <c r="H187" s="12"/>
      <c r="I187" s="195"/>
      <c r="J187" s="196"/>
      <c r="K187" s="197"/>
      <c r="L187" s="198"/>
      <c r="M187" s="196"/>
      <c r="N187" s="12"/>
      <c r="O187" s="189"/>
      <c r="P187" s="189"/>
      <c r="Q187" s="189"/>
      <c r="R187" s="189"/>
      <c r="S187" s="190"/>
      <c r="T187" s="190"/>
      <c r="U187" s="190"/>
      <c r="V187" s="190"/>
      <c r="W187" s="190"/>
    </row>
    <row r="188" ht="15.75" customHeight="1">
      <c r="A188" s="194"/>
      <c r="B188" s="12"/>
      <c r="C188" s="12"/>
      <c r="D188" s="194"/>
      <c r="E188" s="12"/>
      <c r="F188" s="194"/>
      <c r="G188" s="12"/>
      <c r="H188" s="12"/>
      <c r="I188" s="195"/>
      <c r="J188" s="196"/>
      <c r="K188" s="197"/>
      <c r="L188" s="198"/>
      <c r="M188" s="196"/>
      <c r="N188" s="12"/>
      <c r="O188" s="189"/>
      <c r="P188" s="189"/>
      <c r="Q188" s="189"/>
      <c r="R188" s="189"/>
      <c r="S188" s="190"/>
      <c r="T188" s="190"/>
      <c r="U188" s="190"/>
      <c r="V188" s="190"/>
      <c r="W188" s="190"/>
    </row>
    <row r="189" ht="15.75" customHeight="1">
      <c r="A189" s="194"/>
      <c r="B189" s="12"/>
      <c r="C189" s="12"/>
      <c r="D189" s="194"/>
      <c r="E189" s="12"/>
      <c r="F189" s="194"/>
      <c r="G189" s="12"/>
      <c r="H189" s="12"/>
      <c r="I189" s="195"/>
      <c r="J189" s="196"/>
      <c r="K189" s="197"/>
      <c r="L189" s="198"/>
      <c r="M189" s="196"/>
      <c r="N189" s="12"/>
      <c r="O189" s="189"/>
      <c r="P189" s="189"/>
      <c r="Q189" s="189"/>
      <c r="R189" s="189"/>
      <c r="S189" s="190"/>
      <c r="T189" s="190"/>
      <c r="U189" s="190"/>
      <c r="V189" s="190"/>
      <c r="W189" s="190"/>
    </row>
    <row r="190" ht="15.75" customHeight="1">
      <c r="A190" s="194"/>
      <c r="B190" s="12"/>
      <c r="C190" s="12"/>
      <c r="D190" s="194"/>
      <c r="E190" s="12"/>
      <c r="F190" s="194"/>
      <c r="G190" s="12"/>
      <c r="H190" s="12"/>
      <c r="I190" s="195"/>
      <c r="J190" s="196"/>
      <c r="K190" s="197"/>
      <c r="L190" s="198"/>
      <c r="M190" s="196"/>
      <c r="N190" s="12"/>
      <c r="O190" s="189"/>
      <c r="P190" s="189"/>
      <c r="Q190" s="189"/>
      <c r="R190" s="189"/>
      <c r="S190" s="190"/>
      <c r="T190" s="190"/>
      <c r="U190" s="190"/>
      <c r="V190" s="190"/>
      <c r="W190" s="190"/>
    </row>
    <row r="191" ht="15.75" customHeight="1">
      <c r="A191" s="194"/>
      <c r="B191" s="12"/>
      <c r="C191" s="12"/>
      <c r="D191" s="194"/>
      <c r="E191" s="12"/>
      <c r="F191" s="194"/>
      <c r="G191" s="12"/>
      <c r="H191" s="12"/>
      <c r="I191" s="195"/>
      <c r="J191" s="196"/>
      <c r="K191" s="197"/>
      <c r="L191" s="198"/>
      <c r="M191" s="196"/>
      <c r="N191" s="12"/>
      <c r="O191" s="189"/>
      <c r="P191" s="189"/>
      <c r="Q191" s="189"/>
      <c r="R191" s="189"/>
      <c r="S191" s="190"/>
      <c r="T191" s="190"/>
      <c r="U191" s="190"/>
      <c r="V191" s="190"/>
      <c r="W191" s="190"/>
    </row>
    <row r="192" ht="15.75" customHeight="1">
      <c r="A192" s="194"/>
      <c r="B192" s="12"/>
      <c r="C192" s="12"/>
      <c r="D192" s="194"/>
      <c r="E192" s="12"/>
      <c r="F192" s="194"/>
      <c r="G192" s="12"/>
      <c r="H192" s="12"/>
      <c r="I192" s="195"/>
      <c r="J192" s="196"/>
      <c r="K192" s="197"/>
      <c r="L192" s="198"/>
      <c r="M192" s="196"/>
      <c r="N192" s="12"/>
      <c r="O192" s="189"/>
      <c r="P192" s="189"/>
      <c r="Q192" s="189"/>
      <c r="R192" s="189"/>
      <c r="S192" s="190"/>
      <c r="T192" s="190"/>
      <c r="U192" s="190"/>
      <c r="V192" s="190"/>
      <c r="W192" s="190"/>
    </row>
    <row r="193" ht="15.75" customHeight="1">
      <c r="A193" s="194"/>
      <c r="B193" s="12"/>
      <c r="C193" s="12"/>
      <c r="D193" s="194"/>
      <c r="E193" s="12"/>
      <c r="F193" s="194"/>
      <c r="G193" s="12"/>
      <c r="H193" s="12"/>
      <c r="I193" s="195"/>
      <c r="J193" s="196"/>
      <c r="K193" s="197"/>
      <c r="L193" s="198"/>
      <c r="M193" s="196"/>
      <c r="N193" s="12"/>
      <c r="O193" s="189"/>
      <c r="P193" s="189"/>
      <c r="Q193" s="189"/>
      <c r="R193" s="189"/>
      <c r="S193" s="190"/>
      <c r="T193" s="190"/>
      <c r="U193" s="190"/>
      <c r="V193" s="190"/>
      <c r="W193" s="190"/>
    </row>
    <row r="194" ht="15.75" customHeight="1">
      <c r="A194" s="194"/>
      <c r="B194" s="12"/>
      <c r="C194" s="12"/>
      <c r="D194" s="194"/>
      <c r="E194" s="12"/>
      <c r="F194" s="194"/>
      <c r="G194" s="12"/>
      <c r="H194" s="12"/>
      <c r="I194" s="195"/>
      <c r="J194" s="196"/>
      <c r="K194" s="197"/>
      <c r="L194" s="198"/>
      <c r="M194" s="196"/>
      <c r="N194" s="12"/>
      <c r="O194" s="189"/>
      <c r="P194" s="189"/>
      <c r="Q194" s="189"/>
      <c r="R194" s="189"/>
      <c r="S194" s="190"/>
      <c r="T194" s="190"/>
      <c r="U194" s="190"/>
      <c r="V194" s="190"/>
      <c r="W194" s="190"/>
    </row>
    <row r="195" ht="15.75" customHeight="1">
      <c r="A195" s="194"/>
      <c r="B195" s="12"/>
      <c r="C195" s="12"/>
      <c r="D195" s="194"/>
      <c r="E195" s="12"/>
      <c r="F195" s="194"/>
      <c r="G195" s="12"/>
      <c r="H195" s="12"/>
      <c r="I195" s="195"/>
      <c r="J195" s="196"/>
      <c r="K195" s="197"/>
      <c r="L195" s="198"/>
      <c r="M195" s="196"/>
      <c r="N195" s="12"/>
      <c r="O195" s="189"/>
      <c r="P195" s="189"/>
      <c r="Q195" s="189"/>
      <c r="R195" s="189"/>
      <c r="S195" s="190"/>
      <c r="T195" s="190"/>
      <c r="U195" s="190"/>
      <c r="V195" s="190"/>
      <c r="W195" s="190"/>
    </row>
    <row r="196" ht="15.75" customHeight="1">
      <c r="A196" s="194"/>
      <c r="B196" s="12"/>
      <c r="C196" s="12"/>
      <c r="D196" s="194"/>
      <c r="E196" s="12"/>
      <c r="F196" s="194"/>
      <c r="G196" s="12"/>
      <c r="H196" s="12"/>
      <c r="I196" s="195"/>
      <c r="J196" s="196"/>
      <c r="K196" s="197"/>
      <c r="L196" s="198"/>
      <c r="M196" s="196"/>
      <c r="N196" s="12"/>
      <c r="O196" s="189"/>
      <c r="P196" s="189"/>
      <c r="Q196" s="189"/>
      <c r="R196" s="189"/>
      <c r="S196" s="190"/>
      <c r="T196" s="190"/>
      <c r="U196" s="190"/>
      <c r="V196" s="190"/>
      <c r="W196" s="190"/>
    </row>
    <row r="197" ht="15.75" customHeight="1">
      <c r="A197" s="194"/>
      <c r="B197" s="12"/>
      <c r="C197" s="12"/>
      <c r="D197" s="194"/>
      <c r="E197" s="12"/>
      <c r="F197" s="194"/>
      <c r="G197" s="12"/>
      <c r="H197" s="12"/>
      <c r="I197" s="195"/>
      <c r="J197" s="196"/>
      <c r="K197" s="197"/>
      <c r="L197" s="198"/>
      <c r="M197" s="196"/>
      <c r="N197" s="12"/>
      <c r="O197" s="189"/>
      <c r="P197" s="189"/>
      <c r="Q197" s="189"/>
      <c r="R197" s="189"/>
      <c r="S197" s="190"/>
      <c r="T197" s="190"/>
      <c r="U197" s="190"/>
      <c r="V197" s="190"/>
      <c r="W197" s="190"/>
    </row>
    <row r="198" ht="15.75" customHeight="1">
      <c r="A198" s="194"/>
      <c r="B198" s="12"/>
      <c r="C198" s="12"/>
      <c r="D198" s="194"/>
      <c r="E198" s="12"/>
      <c r="F198" s="194"/>
      <c r="G198" s="12"/>
      <c r="H198" s="12"/>
      <c r="I198" s="195"/>
      <c r="J198" s="196"/>
      <c r="K198" s="197"/>
      <c r="L198" s="198"/>
      <c r="M198" s="196"/>
      <c r="N198" s="12"/>
      <c r="O198" s="189"/>
      <c r="P198" s="189"/>
      <c r="Q198" s="189"/>
      <c r="R198" s="189"/>
      <c r="S198" s="190"/>
      <c r="T198" s="190"/>
      <c r="U198" s="190"/>
      <c r="V198" s="190"/>
      <c r="W198" s="190"/>
    </row>
    <row r="199" ht="15.75" customHeight="1">
      <c r="A199" s="194"/>
      <c r="B199" s="12"/>
      <c r="C199" s="12"/>
      <c r="D199" s="194"/>
      <c r="E199" s="12"/>
      <c r="F199" s="194"/>
      <c r="G199" s="12"/>
      <c r="H199" s="12"/>
      <c r="I199" s="195"/>
      <c r="J199" s="196"/>
      <c r="K199" s="197"/>
      <c r="L199" s="198"/>
      <c r="M199" s="196"/>
      <c r="N199" s="12"/>
      <c r="O199" s="189"/>
      <c r="P199" s="189"/>
      <c r="Q199" s="189"/>
      <c r="R199" s="189"/>
      <c r="S199" s="190"/>
      <c r="T199" s="190"/>
      <c r="U199" s="190"/>
      <c r="V199" s="190"/>
      <c r="W199" s="190"/>
    </row>
    <row r="200" ht="15.75" customHeight="1">
      <c r="A200" s="194"/>
      <c r="B200" s="12"/>
      <c r="C200" s="12"/>
      <c r="D200" s="194"/>
      <c r="E200" s="12"/>
      <c r="F200" s="194"/>
      <c r="G200" s="12"/>
      <c r="H200" s="12"/>
      <c r="I200" s="195"/>
      <c r="J200" s="196"/>
      <c r="K200" s="197"/>
      <c r="L200" s="198"/>
      <c r="M200" s="196"/>
      <c r="N200" s="12"/>
      <c r="O200" s="189"/>
      <c r="P200" s="189"/>
      <c r="Q200" s="189"/>
      <c r="R200" s="189"/>
      <c r="S200" s="190"/>
      <c r="T200" s="190"/>
      <c r="U200" s="190"/>
      <c r="V200" s="190"/>
      <c r="W200" s="190"/>
    </row>
    <row r="201" ht="15.75" customHeight="1">
      <c r="A201" s="194"/>
      <c r="B201" s="12"/>
      <c r="C201" s="12"/>
      <c r="D201" s="194"/>
      <c r="E201" s="12"/>
      <c r="F201" s="194"/>
      <c r="G201" s="12"/>
      <c r="H201" s="12"/>
      <c r="I201" s="195"/>
      <c r="J201" s="196"/>
      <c r="K201" s="197"/>
      <c r="L201" s="198"/>
      <c r="M201" s="196"/>
      <c r="N201" s="12"/>
      <c r="O201" s="189"/>
      <c r="P201" s="189"/>
      <c r="Q201" s="189"/>
      <c r="R201" s="189"/>
      <c r="S201" s="190"/>
      <c r="T201" s="190"/>
      <c r="U201" s="190"/>
      <c r="V201" s="190"/>
      <c r="W201" s="190"/>
    </row>
    <row r="202" ht="15.75" customHeight="1">
      <c r="A202" s="194"/>
      <c r="B202" s="12"/>
      <c r="C202" s="12"/>
      <c r="D202" s="194"/>
      <c r="E202" s="12"/>
      <c r="F202" s="194"/>
      <c r="G202" s="12"/>
      <c r="H202" s="12"/>
      <c r="I202" s="195"/>
      <c r="J202" s="196"/>
      <c r="K202" s="197"/>
      <c r="L202" s="198"/>
      <c r="M202" s="196"/>
      <c r="N202" s="12"/>
      <c r="O202" s="189"/>
      <c r="P202" s="189"/>
      <c r="Q202" s="189"/>
      <c r="R202" s="189"/>
      <c r="S202" s="190"/>
      <c r="T202" s="190"/>
      <c r="U202" s="190"/>
      <c r="V202" s="190"/>
      <c r="W202" s="190"/>
    </row>
    <row r="203" ht="15.75" customHeight="1">
      <c r="A203" s="194"/>
      <c r="B203" s="12"/>
      <c r="C203" s="12"/>
      <c r="D203" s="194"/>
      <c r="E203" s="12"/>
      <c r="F203" s="194"/>
      <c r="G203" s="12"/>
      <c r="H203" s="12"/>
      <c r="I203" s="195"/>
      <c r="J203" s="196"/>
      <c r="K203" s="197"/>
      <c r="L203" s="198"/>
      <c r="M203" s="196"/>
      <c r="N203" s="12"/>
      <c r="O203" s="189"/>
      <c r="P203" s="189"/>
      <c r="Q203" s="189"/>
      <c r="R203" s="189"/>
      <c r="S203" s="190"/>
      <c r="T203" s="190"/>
      <c r="U203" s="190"/>
      <c r="V203" s="190"/>
      <c r="W203" s="190"/>
    </row>
    <row r="204" ht="15.75" customHeight="1">
      <c r="A204" s="194"/>
      <c r="B204" s="12"/>
      <c r="C204" s="12"/>
      <c r="D204" s="194"/>
      <c r="E204" s="12"/>
      <c r="F204" s="194"/>
      <c r="G204" s="12"/>
      <c r="H204" s="12"/>
      <c r="I204" s="195"/>
      <c r="J204" s="196"/>
      <c r="K204" s="197"/>
      <c r="L204" s="198"/>
      <c r="M204" s="196"/>
      <c r="N204" s="12"/>
      <c r="O204" s="189"/>
      <c r="P204" s="189"/>
      <c r="Q204" s="189"/>
      <c r="R204" s="189"/>
      <c r="S204" s="190"/>
      <c r="T204" s="190"/>
      <c r="U204" s="190"/>
      <c r="V204" s="190"/>
      <c r="W204" s="190"/>
    </row>
    <row r="205" ht="15.75" customHeight="1">
      <c r="A205" s="194"/>
      <c r="B205" s="12"/>
      <c r="C205" s="12"/>
      <c r="D205" s="194"/>
      <c r="E205" s="12"/>
      <c r="F205" s="194"/>
      <c r="G205" s="12"/>
      <c r="H205" s="12"/>
      <c r="I205" s="195"/>
      <c r="J205" s="196"/>
      <c r="K205" s="197"/>
      <c r="L205" s="198"/>
      <c r="M205" s="196"/>
      <c r="N205" s="12"/>
      <c r="O205" s="189"/>
      <c r="P205" s="189"/>
      <c r="Q205" s="189"/>
      <c r="R205" s="189"/>
      <c r="S205" s="190"/>
      <c r="T205" s="190"/>
      <c r="U205" s="190"/>
      <c r="V205" s="190"/>
      <c r="W205" s="190"/>
    </row>
    <row r="206" ht="15.75" customHeight="1">
      <c r="A206" s="194"/>
      <c r="B206" s="12"/>
      <c r="C206" s="12"/>
      <c r="D206" s="194"/>
      <c r="E206" s="12"/>
      <c r="F206" s="194"/>
      <c r="G206" s="12"/>
      <c r="H206" s="12"/>
      <c r="I206" s="195"/>
      <c r="J206" s="196"/>
      <c r="K206" s="197"/>
      <c r="L206" s="198"/>
      <c r="M206" s="196"/>
      <c r="N206" s="12"/>
      <c r="O206" s="189"/>
      <c r="P206" s="189"/>
      <c r="Q206" s="189"/>
      <c r="R206" s="189"/>
      <c r="S206" s="190"/>
      <c r="T206" s="190"/>
      <c r="U206" s="190"/>
      <c r="V206" s="190"/>
      <c r="W206" s="190"/>
    </row>
    <row r="207" ht="15.75" customHeight="1">
      <c r="A207" s="194"/>
      <c r="B207" s="12"/>
      <c r="C207" s="12"/>
      <c r="D207" s="194"/>
      <c r="E207" s="12"/>
      <c r="F207" s="194"/>
      <c r="G207" s="12"/>
      <c r="H207" s="12"/>
      <c r="I207" s="195"/>
      <c r="J207" s="196"/>
      <c r="K207" s="197"/>
      <c r="L207" s="198"/>
      <c r="M207" s="196"/>
      <c r="N207" s="12"/>
      <c r="O207" s="189"/>
      <c r="P207" s="189"/>
      <c r="Q207" s="189"/>
      <c r="R207" s="189"/>
      <c r="S207" s="190"/>
      <c r="T207" s="190"/>
      <c r="U207" s="190"/>
      <c r="V207" s="190"/>
      <c r="W207" s="190"/>
    </row>
    <row r="208" ht="15.75" customHeight="1">
      <c r="A208" s="194"/>
      <c r="B208" s="12"/>
      <c r="C208" s="12"/>
      <c r="D208" s="194"/>
      <c r="E208" s="12"/>
      <c r="F208" s="194"/>
      <c r="G208" s="12"/>
      <c r="H208" s="12"/>
      <c r="I208" s="195"/>
      <c r="J208" s="196"/>
      <c r="K208" s="197"/>
      <c r="L208" s="198"/>
      <c r="M208" s="196"/>
      <c r="N208" s="12"/>
      <c r="O208" s="189"/>
      <c r="P208" s="189"/>
      <c r="Q208" s="189"/>
      <c r="R208" s="189"/>
      <c r="S208" s="190"/>
      <c r="T208" s="190"/>
      <c r="U208" s="190"/>
      <c r="V208" s="190"/>
      <c r="W208" s="190"/>
    </row>
    <row r="209" ht="15.75" customHeight="1">
      <c r="A209" s="194"/>
      <c r="B209" s="12"/>
      <c r="C209" s="12"/>
      <c r="D209" s="194"/>
      <c r="E209" s="12"/>
      <c r="F209" s="194"/>
      <c r="G209" s="12"/>
      <c r="H209" s="12"/>
      <c r="I209" s="195"/>
      <c r="J209" s="196"/>
      <c r="K209" s="197"/>
      <c r="L209" s="198"/>
      <c r="M209" s="196"/>
      <c r="N209" s="12"/>
      <c r="O209" s="189"/>
      <c r="P209" s="189"/>
      <c r="Q209" s="189"/>
      <c r="R209" s="189"/>
      <c r="S209" s="190"/>
      <c r="T209" s="190"/>
      <c r="U209" s="190"/>
      <c r="V209" s="190"/>
      <c r="W209" s="190"/>
    </row>
    <row r="210" ht="15.75" customHeight="1">
      <c r="A210" s="194"/>
      <c r="B210" s="12"/>
      <c r="C210" s="12"/>
      <c r="D210" s="194"/>
      <c r="E210" s="12"/>
      <c r="F210" s="194"/>
      <c r="G210" s="12"/>
      <c r="H210" s="12"/>
      <c r="I210" s="195"/>
      <c r="J210" s="196"/>
      <c r="K210" s="197"/>
      <c r="L210" s="198"/>
      <c r="M210" s="196"/>
      <c r="N210" s="12"/>
      <c r="O210" s="189"/>
      <c r="P210" s="189"/>
      <c r="Q210" s="189"/>
      <c r="R210" s="189"/>
      <c r="S210" s="190"/>
      <c r="T210" s="190"/>
      <c r="U210" s="190"/>
      <c r="V210" s="190"/>
      <c r="W210" s="190"/>
    </row>
    <row r="211" ht="15.75" customHeight="1">
      <c r="A211" s="194"/>
      <c r="B211" s="12"/>
      <c r="C211" s="12"/>
      <c r="D211" s="194"/>
      <c r="E211" s="12"/>
      <c r="F211" s="194"/>
      <c r="G211" s="12"/>
      <c r="H211" s="12"/>
      <c r="I211" s="195"/>
      <c r="J211" s="196"/>
      <c r="K211" s="197"/>
      <c r="L211" s="198"/>
      <c r="M211" s="196"/>
      <c r="N211" s="12"/>
      <c r="O211" s="189"/>
      <c r="P211" s="189"/>
      <c r="Q211" s="189"/>
      <c r="R211" s="189"/>
      <c r="S211" s="190"/>
      <c r="T211" s="190"/>
      <c r="U211" s="190"/>
      <c r="V211" s="190"/>
      <c r="W211" s="190"/>
    </row>
    <row r="212" ht="15.75" customHeight="1">
      <c r="A212" s="194"/>
      <c r="B212" s="12"/>
      <c r="C212" s="12"/>
      <c r="D212" s="194"/>
      <c r="E212" s="12"/>
      <c r="F212" s="194"/>
      <c r="G212" s="12"/>
      <c r="H212" s="12"/>
      <c r="I212" s="195"/>
      <c r="J212" s="196"/>
      <c r="K212" s="197"/>
      <c r="L212" s="198"/>
      <c r="M212" s="196"/>
      <c r="N212" s="12"/>
      <c r="O212" s="189"/>
      <c r="P212" s="189"/>
      <c r="Q212" s="189"/>
      <c r="R212" s="189"/>
      <c r="S212" s="190"/>
      <c r="T212" s="190"/>
      <c r="U212" s="190"/>
      <c r="V212" s="190"/>
      <c r="W212" s="190"/>
    </row>
    <row r="213" ht="15.75" customHeight="1">
      <c r="A213" s="194"/>
      <c r="B213" s="12"/>
      <c r="C213" s="12"/>
      <c r="D213" s="194"/>
      <c r="E213" s="12"/>
      <c r="F213" s="194"/>
      <c r="G213" s="12"/>
      <c r="H213" s="12"/>
      <c r="I213" s="195"/>
      <c r="J213" s="196"/>
      <c r="K213" s="197"/>
      <c r="L213" s="198"/>
      <c r="M213" s="196"/>
      <c r="N213" s="12"/>
      <c r="O213" s="189"/>
      <c r="P213" s="189"/>
      <c r="Q213" s="189"/>
      <c r="R213" s="189"/>
      <c r="S213" s="190"/>
      <c r="T213" s="190"/>
      <c r="U213" s="190"/>
      <c r="V213" s="190"/>
      <c r="W213" s="190"/>
    </row>
    <row r="214" ht="15.75" customHeight="1">
      <c r="A214" s="194"/>
      <c r="B214" s="12"/>
      <c r="C214" s="12"/>
      <c r="D214" s="194"/>
      <c r="E214" s="12"/>
      <c r="F214" s="194"/>
      <c r="G214" s="12"/>
      <c r="H214" s="12"/>
      <c r="I214" s="195"/>
      <c r="J214" s="196"/>
      <c r="K214" s="197"/>
      <c r="L214" s="198"/>
      <c r="M214" s="196"/>
      <c r="N214" s="12"/>
      <c r="O214" s="189"/>
      <c r="P214" s="189"/>
      <c r="Q214" s="189"/>
      <c r="R214" s="189"/>
      <c r="S214" s="190"/>
      <c r="T214" s="190"/>
      <c r="U214" s="190"/>
      <c r="V214" s="190"/>
      <c r="W214" s="190"/>
    </row>
    <row r="215" ht="15.75" customHeight="1">
      <c r="A215" s="194"/>
      <c r="B215" s="12"/>
      <c r="C215" s="12"/>
      <c r="D215" s="194"/>
      <c r="E215" s="12"/>
      <c r="F215" s="194"/>
      <c r="G215" s="12"/>
      <c r="H215" s="12"/>
      <c r="I215" s="195"/>
      <c r="J215" s="196"/>
      <c r="K215" s="197"/>
      <c r="L215" s="198"/>
      <c r="M215" s="196"/>
      <c r="N215" s="12"/>
      <c r="O215" s="189"/>
      <c r="P215" s="189"/>
      <c r="Q215" s="189"/>
      <c r="R215" s="189"/>
      <c r="S215" s="190"/>
      <c r="T215" s="190"/>
      <c r="U215" s="190"/>
      <c r="V215" s="190"/>
      <c r="W215" s="190"/>
    </row>
    <row r="216" ht="15.75" customHeight="1">
      <c r="A216" s="194"/>
      <c r="B216" s="12"/>
      <c r="C216" s="12"/>
      <c r="D216" s="194"/>
      <c r="E216" s="12"/>
      <c r="F216" s="194"/>
      <c r="G216" s="12"/>
      <c r="H216" s="12"/>
      <c r="I216" s="195"/>
      <c r="J216" s="196"/>
      <c r="K216" s="197"/>
      <c r="L216" s="198"/>
      <c r="M216" s="196"/>
      <c r="N216" s="12"/>
      <c r="O216" s="189"/>
      <c r="P216" s="189"/>
      <c r="Q216" s="189"/>
      <c r="R216" s="189"/>
      <c r="S216" s="190"/>
      <c r="T216" s="190"/>
      <c r="U216" s="190"/>
      <c r="V216" s="190"/>
      <c r="W216" s="190"/>
    </row>
    <row r="217" ht="15.75" customHeight="1">
      <c r="A217" s="194"/>
      <c r="B217" s="12"/>
      <c r="C217" s="12"/>
      <c r="D217" s="194"/>
      <c r="E217" s="12"/>
      <c r="F217" s="194"/>
      <c r="G217" s="12"/>
      <c r="H217" s="12"/>
      <c r="I217" s="195"/>
      <c r="J217" s="196"/>
      <c r="K217" s="197"/>
      <c r="L217" s="198"/>
      <c r="M217" s="196"/>
      <c r="N217" s="12"/>
      <c r="O217" s="189"/>
      <c r="P217" s="189"/>
      <c r="Q217" s="189"/>
      <c r="R217" s="189"/>
      <c r="S217" s="190"/>
      <c r="T217" s="190"/>
      <c r="U217" s="190"/>
      <c r="V217" s="190"/>
      <c r="W217" s="190"/>
    </row>
    <row r="218" ht="15.75" customHeight="1">
      <c r="A218" s="194"/>
      <c r="B218" s="12"/>
      <c r="C218" s="12"/>
      <c r="D218" s="194"/>
      <c r="E218" s="12"/>
      <c r="F218" s="194"/>
      <c r="G218" s="12"/>
      <c r="H218" s="12"/>
      <c r="I218" s="195"/>
      <c r="J218" s="196"/>
      <c r="K218" s="197"/>
      <c r="L218" s="198"/>
      <c r="M218" s="196"/>
      <c r="N218" s="12"/>
      <c r="O218" s="189"/>
      <c r="P218" s="189"/>
      <c r="Q218" s="189"/>
      <c r="R218" s="189"/>
      <c r="S218" s="190"/>
      <c r="T218" s="190"/>
      <c r="U218" s="190"/>
      <c r="V218" s="190"/>
      <c r="W218" s="190"/>
    </row>
    <row r="219" ht="15.75" customHeight="1">
      <c r="A219" s="194"/>
      <c r="B219" s="12"/>
      <c r="C219" s="12"/>
      <c r="D219" s="194"/>
      <c r="E219" s="12"/>
      <c r="F219" s="194"/>
      <c r="G219" s="12"/>
      <c r="H219" s="12"/>
      <c r="I219" s="195"/>
      <c r="J219" s="196"/>
      <c r="K219" s="197"/>
      <c r="L219" s="198"/>
      <c r="M219" s="196"/>
      <c r="N219" s="12"/>
      <c r="O219" s="189"/>
      <c r="P219" s="189"/>
      <c r="Q219" s="189"/>
      <c r="R219" s="189"/>
      <c r="S219" s="190"/>
      <c r="T219" s="190"/>
      <c r="U219" s="190"/>
      <c r="V219" s="190"/>
      <c r="W219" s="190"/>
    </row>
    <row r="220" ht="15.75" customHeight="1">
      <c r="A220" s="194"/>
      <c r="B220" s="12"/>
      <c r="C220" s="12"/>
      <c r="D220" s="194"/>
      <c r="E220" s="12"/>
      <c r="F220" s="194"/>
      <c r="G220" s="12"/>
      <c r="H220" s="12"/>
      <c r="I220" s="195"/>
      <c r="J220" s="196"/>
      <c r="K220" s="197"/>
      <c r="L220" s="198"/>
      <c r="M220" s="196"/>
      <c r="N220" s="12"/>
      <c r="O220" s="189"/>
      <c r="P220" s="189"/>
      <c r="Q220" s="189"/>
      <c r="R220" s="189"/>
      <c r="S220" s="190"/>
      <c r="T220" s="190"/>
      <c r="U220" s="190"/>
      <c r="V220" s="190"/>
      <c r="W220" s="190"/>
    </row>
    <row r="221" ht="15.75" customHeight="1">
      <c r="A221" s="194"/>
      <c r="B221" s="12"/>
      <c r="C221" s="12"/>
      <c r="D221" s="194"/>
      <c r="E221" s="12"/>
      <c r="F221" s="194"/>
      <c r="G221" s="12"/>
      <c r="H221" s="12"/>
      <c r="I221" s="195"/>
      <c r="J221" s="196"/>
      <c r="K221" s="197"/>
      <c r="L221" s="198"/>
      <c r="M221" s="196"/>
      <c r="N221" s="12"/>
      <c r="O221" s="189"/>
      <c r="P221" s="189"/>
      <c r="Q221" s="189"/>
      <c r="R221" s="189"/>
      <c r="S221" s="190"/>
      <c r="T221" s="190"/>
      <c r="U221" s="190"/>
      <c r="V221" s="190"/>
      <c r="W221" s="190"/>
    </row>
    <row r="222" ht="15.75" customHeight="1">
      <c r="A222" s="194"/>
      <c r="B222" s="12"/>
      <c r="C222" s="12"/>
      <c r="D222" s="194"/>
      <c r="E222" s="12"/>
      <c r="F222" s="194"/>
      <c r="G222" s="12"/>
      <c r="H222" s="12"/>
      <c r="I222" s="195"/>
      <c r="J222" s="196"/>
      <c r="K222" s="197"/>
      <c r="L222" s="198"/>
      <c r="M222" s="196"/>
      <c r="N222" s="12"/>
      <c r="O222" s="189"/>
      <c r="P222" s="189"/>
      <c r="Q222" s="189"/>
      <c r="R222" s="189"/>
      <c r="S222" s="190"/>
      <c r="T222" s="190"/>
      <c r="U222" s="190"/>
      <c r="V222" s="190"/>
      <c r="W222" s="190"/>
    </row>
    <row r="223" ht="15.75" customHeight="1">
      <c r="A223" s="194"/>
      <c r="B223" s="12"/>
      <c r="C223" s="12"/>
      <c r="D223" s="194"/>
      <c r="E223" s="12"/>
      <c r="F223" s="194"/>
      <c r="G223" s="12"/>
      <c r="H223" s="12"/>
      <c r="I223" s="195"/>
      <c r="J223" s="196"/>
      <c r="K223" s="197"/>
      <c r="L223" s="198"/>
      <c r="M223" s="196"/>
      <c r="N223" s="12"/>
      <c r="O223" s="189"/>
      <c r="P223" s="189"/>
      <c r="Q223" s="189"/>
      <c r="R223" s="189"/>
      <c r="S223" s="190"/>
      <c r="T223" s="190"/>
      <c r="U223" s="190"/>
      <c r="V223" s="190"/>
      <c r="W223" s="190"/>
    </row>
    <row r="224" ht="15.75" customHeight="1">
      <c r="A224" s="194"/>
      <c r="B224" s="12"/>
      <c r="C224" s="12"/>
      <c r="D224" s="194"/>
      <c r="E224" s="12"/>
      <c r="F224" s="194"/>
      <c r="G224" s="12"/>
      <c r="H224" s="12"/>
      <c r="I224" s="195"/>
      <c r="J224" s="196"/>
      <c r="K224" s="197"/>
      <c r="L224" s="198"/>
      <c r="M224" s="196"/>
      <c r="N224" s="12"/>
      <c r="O224" s="189"/>
      <c r="P224" s="189"/>
      <c r="Q224" s="189"/>
      <c r="R224" s="189"/>
      <c r="S224" s="190"/>
      <c r="T224" s="190"/>
      <c r="U224" s="190"/>
      <c r="V224" s="190"/>
      <c r="W224" s="190"/>
    </row>
    <row r="225" ht="15.75" customHeight="1">
      <c r="A225" s="194"/>
      <c r="B225" s="12"/>
      <c r="C225" s="12"/>
      <c r="D225" s="194"/>
      <c r="E225" s="12"/>
      <c r="F225" s="194"/>
      <c r="G225" s="12"/>
      <c r="H225" s="12"/>
      <c r="I225" s="195"/>
      <c r="J225" s="196"/>
      <c r="K225" s="197"/>
      <c r="L225" s="198"/>
      <c r="M225" s="196"/>
      <c r="N225" s="12"/>
      <c r="O225" s="189"/>
      <c r="P225" s="189"/>
      <c r="Q225" s="189"/>
      <c r="R225" s="189"/>
      <c r="S225" s="190"/>
      <c r="T225" s="190"/>
      <c r="U225" s="190"/>
      <c r="V225" s="190"/>
      <c r="W225" s="190"/>
    </row>
    <row r="226" ht="15.75" customHeight="1">
      <c r="A226" s="194"/>
      <c r="B226" s="12"/>
      <c r="C226" s="12"/>
      <c r="D226" s="194"/>
      <c r="E226" s="12"/>
      <c r="F226" s="194"/>
      <c r="G226" s="12"/>
      <c r="H226" s="12"/>
      <c r="I226" s="195"/>
      <c r="J226" s="196"/>
      <c r="K226" s="197"/>
      <c r="L226" s="198"/>
      <c r="M226" s="196"/>
      <c r="N226" s="12"/>
      <c r="O226" s="189"/>
      <c r="P226" s="189"/>
      <c r="Q226" s="189"/>
      <c r="R226" s="189"/>
      <c r="S226" s="190"/>
      <c r="T226" s="190"/>
      <c r="U226" s="190"/>
      <c r="V226" s="190"/>
      <c r="W226" s="190"/>
    </row>
    <row r="227" ht="15.75" customHeight="1">
      <c r="A227" s="194"/>
      <c r="B227" s="12"/>
      <c r="C227" s="12"/>
      <c r="D227" s="194"/>
      <c r="E227" s="12"/>
      <c r="F227" s="194"/>
      <c r="G227" s="12"/>
      <c r="H227" s="12"/>
      <c r="I227" s="195"/>
      <c r="J227" s="196"/>
      <c r="K227" s="197"/>
      <c r="L227" s="198"/>
      <c r="M227" s="196"/>
      <c r="N227" s="12"/>
      <c r="O227" s="189"/>
      <c r="P227" s="189"/>
      <c r="Q227" s="189"/>
      <c r="R227" s="189"/>
      <c r="S227" s="190"/>
      <c r="T227" s="190"/>
      <c r="U227" s="190"/>
      <c r="V227" s="190"/>
      <c r="W227" s="190"/>
    </row>
    <row r="228" ht="15.75" customHeight="1">
      <c r="A228" s="194"/>
      <c r="B228" s="12"/>
      <c r="C228" s="12"/>
      <c r="D228" s="194"/>
      <c r="E228" s="12"/>
      <c r="F228" s="194"/>
      <c r="G228" s="12"/>
      <c r="H228" s="12"/>
      <c r="I228" s="195"/>
      <c r="J228" s="196"/>
      <c r="K228" s="197"/>
      <c r="L228" s="198"/>
      <c r="M228" s="196"/>
      <c r="N228" s="12"/>
      <c r="O228" s="189"/>
      <c r="P228" s="189"/>
      <c r="Q228" s="189"/>
      <c r="R228" s="189"/>
      <c r="S228" s="190"/>
      <c r="T228" s="190"/>
      <c r="U228" s="190"/>
      <c r="V228" s="190"/>
      <c r="W228" s="190"/>
    </row>
    <row r="229" ht="15.75" customHeight="1">
      <c r="A229" s="194"/>
      <c r="B229" s="12"/>
      <c r="C229" s="12"/>
      <c r="D229" s="194"/>
      <c r="E229" s="12"/>
      <c r="F229" s="194"/>
      <c r="G229" s="12"/>
      <c r="H229" s="12"/>
      <c r="I229" s="195"/>
      <c r="J229" s="196"/>
      <c r="K229" s="197"/>
      <c r="L229" s="198"/>
      <c r="M229" s="196"/>
      <c r="N229" s="12"/>
      <c r="O229" s="189"/>
      <c r="P229" s="189"/>
      <c r="Q229" s="189"/>
      <c r="R229" s="189"/>
      <c r="S229" s="190"/>
      <c r="T229" s="190"/>
      <c r="U229" s="190"/>
      <c r="V229" s="190"/>
      <c r="W229" s="190"/>
    </row>
    <row r="230" ht="15.75" customHeight="1">
      <c r="A230" s="194"/>
      <c r="B230" s="12"/>
      <c r="C230" s="12"/>
      <c r="D230" s="194"/>
      <c r="E230" s="12"/>
      <c r="F230" s="194"/>
      <c r="G230" s="12"/>
      <c r="H230" s="12"/>
      <c r="I230" s="195"/>
      <c r="J230" s="196"/>
      <c r="K230" s="197"/>
      <c r="L230" s="198"/>
      <c r="M230" s="196"/>
      <c r="N230" s="12"/>
      <c r="O230" s="189"/>
      <c r="P230" s="189"/>
      <c r="Q230" s="189"/>
      <c r="R230" s="189"/>
      <c r="S230" s="190"/>
      <c r="T230" s="190"/>
      <c r="U230" s="190"/>
      <c r="V230" s="190"/>
      <c r="W230" s="190"/>
    </row>
    <row r="231" ht="15.75" customHeight="1">
      <c r="A231" s="194"/>
      <c r="B231" s="12"/>
      <c r="C231" s="12"/>
      <c r="D231" s="194"/>
      <c r="E231" s="12"/>
      <c r="F231" s="194"/>
      <c r="G231" s="12"/>
      <c r="H231" s="12"/>
      <c r="I231" s="195"/>
      <c r="J231" s="196"/>
      <c r="K231" s="197"/>
      <c r="L231" s="198"/>
      <c r="M231" s="196"/>
      <c r="N231" s="12"/>
      <c r="O231" s="189"/>
      <c r="P231" s="189"/>
      <c r="Q231" s="189"/>
      <c r="R231" s="189"/>
      <c r="S231" s="190"/>
      <c r="T231" s="190"/>
      <c r="U231" s="190"/>
      <c r="V231" s="190"/>
      <c r="W231" s="190"/>
    </row>
    <row r="232" ht="15.75" customHeight="1">
      <c r="A232" s="194"/>
      <c r="B232" s="12"/>
      <c r="C232" s="12"/>
      <c r="D232" s="194"/>
      <c r="E232" s="12"/>
      <c r="F232" s="194"/>
      <c r="G232" s="12"/>
      <c r="H232" s="12"/>
      <c r="I232" s="195"/>
      <c r="J232" s="196"/>
      <c r="K232" s="197"/>
      <c r="L232" s="198"/>
      <c r="M232" s="196"/>
      <c r="N232" s="12"/>
      <c r="O232" s="189"/>
      <c r="P232" s="189"/>
      <c r="Q232" s="189"/>
      <c r="R232" s="189"/>
      <c r="S232" s="190"/>
      <c r="T232" s="190"/>
      <c r="U232" s="190"/>
      <c r="V232" s="190"/>
      <c r="W232" s="190"/>
    </row>
    <row r="233" ht="15.75" customHeight="1">
      <c r="A233" s="194"/>
      <c r="B233" s="12"/>
      <c r="C233" s="12"/>
      <c r="D233" s="194"/>
      <c r="E233" s="12"/>
      <c r="F233" s="194"/>
      <c r="G233" s="12"/>
      <c r="H233" s="12"/>
      <c r="I233" s="195"/>
      <c r="J233" s="196"/>
      <c r="K233" s="197"/>
      <c r="L233" s="198"/>
      <c r="M233" s="196"/>
      <c r="N233" s="12"/>
      <c r="O233" s="189"/>
      <c r="P233" s="189"/>
      <c r="Q233" s="189"/>
      <c r="R233" s="189"/>
      <c r="S233" s="190"/>
      <c r="T233" s="190"/>
      <c r="U233" s="190"/>
      <c r="V233" s="190"/>
      <c r="W233" s="190"/>
    </row>
    <row r="234" ht="15.75" customHeight="1">
      <c r="A234" s="194"/>
      <c r="B234" s="12"/>
      <c r="C234" s="12"/>
      <c r="D234" s="194"/>
      <c r="E234" s="12"/>
      <c r="F234" s="194"/>
      <c r="G234" s="12"/>
      <c r="H234" s="12"/>
      <c r="I234" s="195"/>
      <c r="J234" s="196"/>
      <c r="K234" s="197"/>
      <c r="L234" s="198"/>
      <c r="M234" s="196"/>
      <c r="N234" s="12"/>
      <c r="O234" s="189"/>
      <c r="P234" s="189"/>
      <c r="Q234" s="189"/>
      <c r="R234" s="189"/>
      <c r="S234" s="190"/>
      <c r="T234" s="190"/>
      <c r="U234" s="190"/>
      <c r="V234" s="190"/>
      <c r="W234" s="190"/>
    </row>
    <row r="235" ht="15.75" customHeight="1">
      <c r="A235" s="194"/>
      <c r="B235" s="12"/>
      <c r="C235" s="12"/>
      <c r="D235" s="194"/>
      <c r="E235" s="12"/>
      <c r="F235" s="194"/>
      <c r="G235" s="12"/>
      <c r="H235" s="12"/>
      <c r="I235" s="195"/>
      <c r="J235" s="196"/>
      <c r="K235" s="197"/>
      <c r="L235" s="198"/>
      <c r="M235" s="196"/>
      <c r="N235" s="12"/>
      <c r="O235" s="189"/>
      <c r="P235" s="189"/>
      <c r="Q235" s="189"/>
      <c r="R235" s="189"/>
      <c r="S235" s="190"/>
      <c r="T235" s="190"/>
      <c r="U235" s="190"/>
      <c r="V235" s="190"/>
      <c r="W235" s="190"/>
    </row>
    <row r="236" ht="15.75" customHeight="1">
      <c r="A236" s="194"/>
      <c r="B236" s="12"/>
      <c r="C236" s="12"/>
      <c r="D236" s="194"/>
      <c r="E236" s="12"/>
      <c r="F236" s="194"/>
      <c r="G236" s="12"/>
      <c r="H236" s="12"/>
      <c r="I236" s="195"/>
      <c r="J236" s="196"/>
      <c r="K236" s="197"/>
      <c r="L236" s="198"/>
      <c r="M236" s="196"/>
      <c r="N236" s="12"/>
      <c r="O236" s="189"/>
      <c r="P236" s="189"/>
      <c r="Q236" s="189"/>
      <c r="R236" s="189"/>
      <c r="S236" s="190"/>
      <c r="T236" s="190"/>
      <c r="U236" s="190"/>
      <c r="V236" s="190"/>
      <c r="W236" s="190"/>
    </row>
    <row r="237" ht="15.75" customHeight="1">
      <c r="A237" s="194"/>
      <c r="B237" s="12"/>
      <c r="C237" s="12"/>
      <c r="D237" s="194"/>
      <c r="E237" s="12"/>
      <c r="F237" s="194"/>
      <c r="G237" s="12"/>
      <c r="H237" s="12"/>
      <c r="I237" s="195"/>
      <c r="J237" s="196"/>
      <c r="K237" s="197"/>
      <c r="L237" s="198"/>
      <c r="M237" s="196"/>
      <c r="N237" s="12"/>
      <c r="O237" s="189"/>
      <c r="P237" s="189"/>
      <c r="Q237" s="189"/>
      <c r="R237" s="189"/>
      <c r="S237" s="190"/>
      <c r="T237" s="190"/>
      <c r="U237" s="190"/>
      <c r="V237" s="190"/>
      <c r="W237" s="190"/>
    </row>
    <row r="238" ht="15.75" customHeight="1">
      <c r="A238" s="194"/>
      <c r="B238" s="12"/>
      <c r="C238" s="12"/>
      <c r="D238" s="194"/>
      <c r="E238" s="12"/>
      <c r="F238" s="194"/>
      <c r="G238" s="12"/>
      <c r="H238" s="12"/>
      <c r="I238" s="195"/>
      <c r="J238" s="196"/>
      <c r="K238" s="197"/>
      <c r="L238" s="198"/>
      <c r="M238" s="196"/>
      <c r="N238" s="12"/>
      <c r="O238" s="189"/>
      <c r="P238" s="189"/>
      <c r="Q238" s="189"/>
      <c r="R238" s="189"/>
      <c r="S238" s="190"/>
      <c r="T238" s="190"/>
      <c r="U238" s="190"/>
      <c r="V238" s="190"/>
      <c r="W238" s="190"/>
    </row>
    <row r="239" ht="15.75" customHeight="1">
      <c r="A239" s="194"/>
      <c r="B239" s="12"/>
      <c r="C239" s="12"/>
      <c r="D239" s="194"/>
      <c r="E239" s="12"/>
      <c r="F239" s="194"/>
      <c r="G239" s="12"/>
      <c r="H239" s="12"/>
      <c r="I239" s="195"/>
      <c r="J239" s="196"/>
      <c r="K239" s="197"/>
      <c r="L239" s="198"/>
      <c r="M239" s="196"/>
      <c r="N239" s="12"/>
      <c r="O239" s="189"/>
      <c r="P239" s="189"/>
      <c r="Q239" s="189"/>
      <c r="R239" s="189"/>
      <c r="S239" s="190"/>
      <c r="T239" s="190"/>
      <c r="U239" s="190"/>
      <c r="V239" s="190"/>
      <c r="W239" s="190"/>
    </row>
    <row r="240" ht="15.75" customHeight="1">
      <c r="A240" s="194"/>
      <c r="B240" s="12"/>
      <c r="C240" s="12"/>
      <c r="D240" s="194"/>
      <c r="E240" s="12"/>
      <c r="F240" s="194"/>
      <c r="G240" s="12"/>
      <c r="H240" s="12"/>
      <c r="I240" s="195"/>
      <c r="J240" s="196"/>
      <c r="K240" s="197"/>
      <c r="L240" s="198"/>
      <c r="M240" s="196"/>
      <c r="N240" s="12"/>
      <c r="O240" s="189"/>
      <c r="P240" s="189"/>
      <c r="Q240" s="189"/>
      <c r="R240" s="189"/>
      <c r="S240" s="190"/>
      <c r="T240" s="190"/>
      <c r="U240" s="190"/>
      <c r="V240" s="190"/>
      <c r="W240" s="190"/>
    </row>
    <row r="241" ht="15.75" customHeight="1">
      <c r="A241" s="194"/>
      <c r="B241" s="12"/>
      <c r="C241" s="12"/>
      <c r="D241" s="194"/>
      <c r="E241" s="12"/>
      <c r="F241" s="194"/>
      <c r="G241" s="12"/>
      <c r="H241" s="12"/>
      <c r="I241" s="195"/>
      <c r="J241" s="196"/>
      <c r="K241" s="197"/>
      <c r="L241" s="198"/>
      <c r="M241" s="196"/>
      <c r="N241" s="12"/>
      <c r="O241" s="189"/>
      <c r="P241" s="189"/>
      <c r="Q241" s="189"/>
      <c r="R241" s="189"/>
      <c r="S241" s="190"/>
      <c r="T241" s="190"/>
      <c r="U241" s="190"/>
      <c r="V241" s="190"/>
      <c r="W241" s="190"/>
    </row>
    <row r="242" ht="15.75" customHeight="1">
      <c r="A242" s="194"/>
      <c r="B242" s="12"/>
      <c r="C242" s="12"/>
      <c r="D242" s="194"/>
      <c r="E242" s="12"/>
      <c r="F242" s="194"/>
      <c r="G242" s="12"/>
      <c r="H242" s="12"/>
      <c r="I242" s="195"/>
      <c r="J242" s="196"/>
      <c r="K242" s="197"/>
      <c r="L242" s="198"/>
      <c r="M242" s="196"/>
      <c r="N242" s="12"/>
      <c r="O242" s="189"/>
      <c r="P242" s="189"/>
      <c r="Q242" s="189"/>
      <c r="R242" s="189"/>
      <c r="S242" s="190"/>
      <c r="T242" s="190"/>
      <c r="U242" s="190"/>
      <c r="V242" s="190"/>
      <c r="W242" s="190"/>
    </row>
    <row r="243" ht="15.75" customHeight="1">
      <c r="A243" s="194"/>
      <c r="B243" s="12"/>
      <c r="C243" s="12"/>
      <c r="D243" s="194"/>
      <c r="E243" s="12"/>
      <c r="F243" s="194"/>
      <c r="G243" s="12"/>
      <c r="H243" s="12"/>
      <c r="I243" s="195"/>
      <c r="J243" s="196"/>
      <c r="K243" s="197"/>
      <c r="L243" s="198"/>
      <c r="M243" s="196"/>
      <c r="N243" s="12"/>
      <c r="O243" s="189"/>
      <c r="P243" s="189"/>
      <c r="Q243" s="189"/>
      <c r="R243" s="189"/>
      <c r="S243" s="190"/>
      <c r="T243" s="190"/>
      <c r="U243" s="190"/>
      <c r="V243" s="190"/>
      <c r="W243" s="190"/>
    </row>
    <row r="244" ht="15.75" customHeight="1">
      <c r="A244" s="194"/>
      <c r="B244" s="12"/>
      <c r="C244" s="12"/>
      <c r="D244" s="194"/>
      <c r="E244" s="12"/>
      <c r="F244" s="194"/>
      <c r="G244" s="12"/>
      <c r="H244" s="12"/>
      <c r="I244" s="195"/>
      <c r="J244" s="196"/>
      <c r="K244" s="197"/>
      <c r="L244" s="198"/>
      <c r="M244" s="196"/>
      <c r="N244" s="12"/>
      <c r="O244" s="189"/>
      <c r="P244" s="189"/>
      <c r="Q244" s="189"/>
      <c r="R244" s="189"/>
      <c r="S244" s="190"/>
      <c r="T244" s="190"/>
      <c r="U244" s="190"/>
      <c r="V244" s="190"/>
      <c r="W244" s="190"/>
    </row>
    <row r="245" ht="15.75" customHeight="1">
      <c r="A245" s="194"/>
      <c r="B245" s="12"/>
      <c r="C245" s="12"/>
      <c r="D245" s="194"/>
      <c r="E245" s="12"/>
      <c r="F245" s="194"/>
      <c r="G245" s="12"/>
      <c r="H245" s="12"/>
      <c r="I245" s="195"/>
      <c r="J245" s="196"/>
      <c r="K245" s="197"/>
      <c r="L245" s="198"/>
      <c r="M245" s="196"/>
      <c r="N245" s="12"/>
      <c r="O245" s="189"/>
      <c r="P245" s="189"/>
      <c r="Q245" s="189"/>
      <c r="R245" s="189"/>
      <c r="S245" s="190"/>
      <c r="T245" s="190"/>
      <c r="U245" s="190"/>
      <c r="V245" s="190"/>
      <c r="W245" s="190"/>
    </row>
    <row r="246" ht="15.75" customHeight="1">
      <c r="A246" s="194"/>
      <c r="B246" s="12"/>
      <c r="C246" s="12"/>
      <c r="D246" s="194"/>
      <c r="E246" s="12"/>
      <c r="F246" s="194"/>
      <c r="G246" s="12"/>
      <c r="H246" s="12"/>
      <c r="I246" s="195"/>
      <c r="J246" s="196"/>
      <c r="K246" s="197"/>
      <c r="L246" s="198"/>
      <c r="M246" s="196"/>
      <c r="N246" s="12"/>
      <c r="O246" s="189"/>
      <c r="P246" s="189"/>
      <c r="Q246" s="189"/>
      <c r="R246" s="189"/>
      <c r="S246" s="190"/>
      <c r="T246" s="190"/>
      <c r="U246" s="190"/>
      <c r="V246" s="190"/>
      <c r="W246" s="190"/>
    </row>
    <row r="247" ht="15.75" customHeight="1">
      <c r="A247" s="194"/>
      <c r="B247" s="12"/>
      <c r="C247" s="12"/>
      <c r="D247" s="194"/>
      <c r="E247" s="12"/>
      <c r="F247" s="194"/>
      <c r="G247" s="12"/>
      <c r="H247" s="12"/>
      <c r="I247" s="195"/>
      <c r="J247" s="196"/>
      <c r="K247" s="197"/>
      <c r="L247" s="198"/>
      <c r="M247" s="196"/>
      <c r="N247" s="12"/>
      <c r="O247" s="189"/>
      <c r="P247" s="189"/>
      <c r="Q247" s="189"/>
      <c r="R247" s="189"/>
      <c r="S247" s="190"/>
      <c r="T247" s="190"/>
      <c r="U247" s="190"/>
      <c r="V247" s="190"/>
      <c r="W247" s="190"/>
    </row>
    <row r="248" ht="15.75" customHeight="1">
      <c r="A248" s="194"/>
      <c r="B248" s="12"/>
      <c r="C248" s="12"/>
      <c r="D248" s="194"/>
      <c r="E248" s="12"/>
      <c r="F248" s="194"/>
      <c r="G248" s="12"/>
      <c r="H248" s="12"/>
      <c r="I248" s="195"/>
      <c r="J248" s="196"/>
      <c r="K248" s="197"/>
      <c r="L248" s="198"/>
      <c r="M248" s="196"/>
      <c r="N248" s="12"/>
      <c r="O248" s="189"/>
      <c r="P248" s="189"/>
      <c r="Q248" s="189"/>
      <c r="R248" s="189"/>
      <c r="S248" s="190"/>
      <c r="T248" s="190"/>
      <c r="U248" s="190"/>
      <c r="V248" s="190"/>
      <c r="W248" s="190"/>
    </row>
    <row r="249" ht="15.75" customHeight="1">
      <c r="A249" s="194"/>
      <c r="B249" s="12"/>
      <c r="C249" s="12"/>
      <c r="D249" s="194"/>
      <c r="E249" s="12"/>
      <c r="F249" s="194"/>
      <c r="G249" s="12"/>
      <c r="H249" s="12"/>
      <c r="I249" s="195"/>
      <c r="J249" s="196"/>
      <c r="K249" s="197"/>
      <c r="L249" s="198"/>
      <c r="M249" s="196"/>
      <c r="N249" s="12"/>
      <c r="O249" s="189"/>
      <c r="P249" s="189"/>
      <c r="Q249" s="189"/>
      <c r="R249" s="189"/>
      <c r="S249" s="190"/>
      <c r="T249" s="190"/>
      <c r="U249" s="190"/>
      <c r="V249" s="190"/>
      <c r="W249" s="190"/>
    </row>
    <row r="250" ht="15.75" customHeight="1">
      <c r="A250" s="194"/>
      <c r="B250" s="12"/>
      <c r="C250" s="12"/>
      <c r="D250" s="194"/>
      <c r="E250" s="12"/>
      <c r="F250" s="194"/>
      <c r="G250" s="12"/>
      <c r="H250" s="12"/>
      <c r="I250" s="195"/>
      <c r="J250" s="196"/>
      <c r="K250" s="197"/>
      <c r="L250" s="198"/>
      <c r="M250" s="196"/>
      <c r="N250" s="12"/>
      <c r="O250" s="189"/>
      <c r="P250" s="189"/>
      <c r="Q250" s="189"/>
      <c r="R250" s="189"/>
      <c r="S250" s="190"/>
      <c r="T250" s="190"/>
      <c r="U250" s="190"/>
      <c r="V250" s="190"/>
      <c r="W250" s="190"/>
    </row>
    <row r="251" ht="15.75" customHeight="1">
      <c r="A251" s="194"/>
      <c r="B251" s="12"/>
      <c r="C251" s="12"/>
      <c r="D251" s="194"/>
      <c r="E251" s="12"/>
      <c r="F251" s="194"/>
      <c r="G251" s="12"/>
      <c r="H251" s="12"/>
      <c r="I251" s="195"/>
      <c r="J251" s="196"/>
      <c r="K251" s="197"/>
      <c r="L251" s="198"/>
      <c r="M251" s="196"/>
      <c r="N251" s="12"/>
      <c r="O251" s="189"/>
      <c r="P251" s="189"/>
      <c r="Q251" s="189"/>
      <c r="R251" s="189"/>
      <c r="S251" s="190"/>
      <c r="T251" s="190"/>
      <c r="U251" s="190"/>
      <c r="V251" s="190"/>
      <c r="W251" s="190"/>
    </row>
    <row r="252" ht="15.75" customHeight="1">
      <c r="A252" s="194"/>
      <c r="B252" s="12"/>
      <c r="C252" s="12"/>
      <c r="D252" s="194"/>
      <c r="E252" s="12"/>
      <c r="F252" s="194"/>
      <c r="G252" s="12"/>
      <c r="H252" s="12"/>
      <c r="I252" s="195"/>
      <c r="J252" s="196"/>
      <c r="K252" s="197"/>
      <c r="L252" s="198"/>
      <c r="M252" s="196"/>
      <c r="N252" s="12"/>
      <c r="O252" s="189"/>
      <c r="P252" s="189"/>
      <c r="Q252" s="189"/>
      <c r="R252" s="189"/>
      <c r="S252" s="190"/>
      <c r="T252" s="190"/>
      <c r="U252" s="190"/>
      <c r="V252" s="190"/>
      <c r="W252" s="190"/>
    </row>
    <row r="253" ht="15.75" customHeight="1">
      <c r="A253" s="194"/>
      <c r="B253" s="12"/>
      <c r="C253" s="12"/>
      <c r="D253" s="194"/>
      <c r="E253" s="12"/>
      <c r="F253" s="194"/>
      <c r="G253" s="12"/>
      <c r="H253" s="12"/>
      <c r="I253" s="195"/>
      <c r="J253" s="196"/>
      <c r="K253" s="197"/>
      <c r="L253" s="198"/>
      <c r="M253" s="196"/>
      <c r="N253" s="12"/>
      <c r="O253" s="189"/>
      <c r="P253" s="189"/>
      <c r="Q253" s="189"/>
      <c r="R253" s="189"/>
      <c r="S253" s="190"/>
      <c r="T253" s="190"/>
      <c r="U253" s="190"/>
      <c r="V253" s="190"/>
      <c r="W253" s="190"/>
    </row>
    <row r="254" ht="15.75" customHeight="1">
      <c r="A254" s="194"/>
      <c r="B254" s="12"/>
      <c r="C254" s="12"/>
      <c r="D254" s="194"/>
      <c r="E254" s="12"/>
      <c r="F254" s="194"/>
      <c r="G254" s="12"/>
      <c r="H254" s="12"/>
      <c r="I254" s="195"/>
      <c r="J254" s="196"/>
      <c r="K254" s="197"/>
      <c r="L254" s="198"/>
      <c r="M254" s="196"/>
      <c r="N254" s="12"/>
      <c r="O254" s="189"/>
      <c r="P254" s="189"/>
      <c r="Q254" s="189"/>
      <c r="R254" s="189"/>
      <c r="S254" s="190"/>
      <c r="T254" s="190"/>
      <c r="U254" s="190"/>
      <c r="V254" s="190"/>
      <c r="W254" s="190"/>
    </row>
    <row r="255" ht="15.75" customHeight="1">
      <c r="A255" s="194"/>
      <c r="B255" s="12"/>
      <c r="C255" s="12"/>
      <c r="D255" s="194"/>
      <c r="E255" s="12"/>
      <c r="F255" s="194"/>
      <c r="G255" s="12"/>
      <c r="H255" s="12"/>
      <c r="I255" s="195"/>
      <c r="J255" s="196"/>
      <c r="K255" s="197"/>
      <c r="L255" s="198"/>
      <c r="M255" s="196"/>
      <c r="N255" s="12"/>
      <c r="O255" s="189"/>
      <c r="P255" s="189"/>
      <c r="Q255" s="189"/>
      <c r="R255" s="189"/>
      <c r="S255" s="190"/>
      <c r="T255" s="190"/>
      <c r="U255" s="190"/>
      <c r="V255" s="190"/>
      <c r="W255" s="190"/>
    </row>
    <row r="256" ht="15.75" customHeight="1">
      <c r="A256" s="194"/>
      <c r="B256" s="12"/>
      <c r="C256" s="12"/>
      <c r="D256" s="194"/>
      <c r="E256" s="12"/>
      <c r="F256" s="194"/>
      <c r="G256" s="12"/>
      <c r="H256" s="12"/>
      <c r="I256" s="195"/>
      <c r="J256" s="196"/>
      <c r="K256" s="197"/>
      <c r="L256" s="198"/>
      <c r="M256" s="196"/>
      <c r="N256" s="12"/>
      <c r="O256" s="189"/>
      <c r="P256" s="189"/>
      <c r="Q256" s="189"/>
      <c r="R256" s="189"/>
      <c r="S256" s="190"/>
      <c r="T256" s="190"/>
      <c r="U256" s="190"/>
      <c r="V256" s="190"/>
      <c r="W256" s="190"/>
    </row>
    <row r="257" ht="15.75" customHeight="1">
      <c r="A257" s="194"/>
      <c r="B257" s="12"/>
      <c r="C257" s="12"/>
      <c r="D257" s="194"/>
      <c r="E257" s="12"/>
      <c r="F257" s="194"/>
      <c r="G257" s="12"/>
      <c r="H257" s="12"/>
      <c r="I257" s="195"/>
      <c r="J257" s="196"/>
      <c r="K257" s="197"/>
      <c r="L257" s="198"/>
      <c r="M257" s="196"/>
      <c r="N257" s="12"/>
      <c r="O257" s="189"/>
      <c r="P257" s="189"/>
      <c r="Q257" s="189"/>
      <c r="R257" s="189"/>
      <c r="S257" s="190"/>
      <c r="T257" s="190"/>
      <c r="U257" s="190"/>
      <c r="V257" s="190"/>
      <c r="W257" s="190"/>
    </row>
    <row r="258" ht="15.75" customHeight="1">
      <c r="A258" s="194"/>
      <c r="B258" s="12"/>
      <c r="C258" s="12"/>
      <c r="D258" s="194"/>
      <c r="E258" s="12"/>
      <c r="F258" s="194"/>
      <c r="G258" s="12"/>
      <c r="H258" s="12"/>
      <c r="I258" s="195"/>
      <c r="J258" s="196"/>
      <c r="K258" s="197"/>
      <c r="L258" s="198"/>
      <c r="M258" s="196"/>
      <c r="N258" s="12"/>
      <c r="O258" s="189"/>
      <c r="P258" s="189"/>
      <c r="Q258" s="189"/>
      <c r="R258" s="189"/>
      <c r="S258" s="190"/>
      <c r="T258" s="190"/>
      <c r="U258" s="190"/>
      <c r="V258" s="190"/>
      <c r="W258" s="190"/>
    </row>
    <row r="259" ht="15.75" customHeight="1">
      <c r="A259" s="194"/>
      <c r="B259" s="12"/>
      <c r="C259" s="12"/>
      <c r="D259" s="194"/>
      <c r="E259" s="12"/>
      <c r="F259" s="194"/>
      <c r="G259" s="12"/>
      <c r="H259" s="12"/>
      <c r="I259" s="195"/>
      <c r="J259" s="196"/>
      <c r="K259" s="197"/>
      <c r="L259" s="198"/>
      <c r="M259" s="196"/>
      <c r="N259" s="12"/>
      <c r="O259" s="189"/>
      <c r="P259" s="189"/>
      <c r="Q259" s="189"/>
      <c r="R259" s="189"/>
      <c r="S259" s="190"/>
      <c r="T259" s="190"/>
      <c r="U259" s="190"/>
      <c r="V259" s="190"/>
      <c r="W259" s="190"/>
    </row>
    <row r="260" ht="15.75" customHeight="1">
      <c r="A260" s="194"/>
      <c r="B260" s="12"/>
      <c r="C260" s="12"/>
      <c r="D260" s="194"/>
      <c r="E260" s="12"/>
      <c r="F260" s="194"/>
      <c r="G260" s="12"/>
      <c r="H260" s="12"/>
      <c r="I260" s="195"/>
      <c r="J260" s="196"/>
      <c r="K260" s="197"/>
      <c r="L260" s="198"/>
      <c r="M260" s="196"/>
      <c r="N260" s="12"/>
      <c r="O260" s="189"/>
      <c r="P260" s="189"/>
      <c r="Q260" s="189"/>
      <c r="R260" s="189"/>
      <c r="S260" s="190"/>
      <c r="T260" s="190"/>
      <c r="U260" s="190"/>
      <c r="V260" s="190"/>
      <c r="W260" s="190"/>
    </row>
    <row r="261" ht="15.75" customHeight="1">
      <c r="A261" s="194"/>
      <c r="B261" s="12"/>
      <c r="C261" s="12"/>
      <c r="D261" s="194"/>
      <c r="E261" s="12"/>
      <c r="F261" s="194"/>
      <c r="G261" s="12"/>
      <c r="H261" s="12"/>
      <c r="I261" s="195"/>
      <c r="J261" s="196"/>
      <c r="K261" s="197"/>
      <c r="L261" s="198"/>
      <c r="M261" s="196"/>
      <c r="N261" s="12"/>
      <c r="O261" s="189"/>
      <c r="P261" s="189"/>
      <c r="Q261" s="189"/>
      <c r="R261" s="189"/>
      <c r="S261" s="190"/>
      <c r="T261" s="190"/>
      <c r="U261" s="190"/>
      <c r="V261" s="190"/>
      <c r="W261" s="190"/>
    </row>
    <row r="262" ht="15.75" customHeight="1">
      <c r="A262" s="194"/>
      <c r="B262" s="12"/>
      <c r="C262" s="12"/>
      <c r="D262" s="194"/>
      <c r="E262" s="12"/>
      <c r="F262" s="194"/>
      <c r="G262" s="12"/>
      <c r="H262" s="12"/>
      <c r="I262" s="195"/>
      <c r="J262" s="196"/>
      <c r="K262" s="197"/>
      <c r="L262" s="198"/>
      <c r="M262" s="196"/>
      <c r="N262" s="12"/>
      <c r="O262" s="189"/>
      <c r="P262" s="189"/>
      <c r="Q262" s="189"/>
      <c r="R262" s="189"/>
      <c r="S262" s="190"/>
      <c r="T262" s="190"/>
      <c r="U262" s="190"/>
      <c r="V262" s="190"/>
      <c r="W262" s="190"/>
    </row>
    <row r="263" ht="15.75" customHeight="1">
      <c r="A263" s="194"/>
      <c r="B263" s="12"/>
      <c r="C263" s="12"/>
      <c r="D263" s="194"/>
      <c r="E263" s="12"/>
      <c r="F263" s="194"/>
      <c r="G263" s="12"/>
      <c r="H263" s="12"/>
      <c r="I263" s="195"/>
      <c r="J263" s="196"/>
      <c r="K263" s="197"/>
      <c r="L263" s="198"/>
      <c r="M263" s="196"/>
      <c r="N263" s="12"/>
      <c r="O263" s="189"/>
      <c r="P263" s="189"/>
      <c r="Q263" s="189"/>
      <c r="R263" s="189"/>
      <c r="S263" s="190"/>
      <c r="T263" s="190"/>
      <c r="U263" s="190"/>
      <c r="V263" s="190"/>
      <c r="W263" s="190"/>
    </row>
    <row r="264" ht="15.75" customHeight="1">
      <c r="A264" s="194"/>
      <c r="B264" s="12"/>
      <c r="C264" s="12"/>
      <c r="D264" s="194"/>
      <c r="E264" s="12"/>
      <c r="F264" s="194"/>
      <c r="G264" s="12"/>
      <c r="H264" s="12"/>
      <c r="I264" s="195"/>
      <c r="J264" s="196"/>
      <c r="K264" s="197"/>
      <c r="L264" s="198"/>
      <c r="M264" s="196"/>
      <c r="N264" s="12"/>
      <c r="O264" s="189"/>
      <c r="P264" s="189"/>
      <c r="Q264" s="189"/>
      <c r="R264" s="189"/>
      <c r="S264" s="190"/>
      <c r="T264" s="190"/>
      <c r="U264" s="190"/>
      <c r="V264" s="190"/>
      <c r="W264" s="190"/>
    </row>
    <row r="265" ht="15.75" customHeight="1">
      <c r="A265" s="194"/>
      <c r="B265" s="12"/>
      <c r="C265" s="12"/>
      <c r="D265" s="194"/>
      <c r="E265" s="12"/>
      <c r="F265" s="194"/>
      <c r="G265" s="12"/>
      <c r="H265" s="12"/>
      <c r="I265" s="195"/>
      <c r="J265" s="196"/>
      <c r="K265" s="197"/>
      <c r="L265" s="198"/>
      <c r="M265" s="196"/>
      <c r="N265" s="12"/>
      <c r="O265" s="189"/>
      <c r="P265" s="189"/>
      <c r="Q265" s="189"/>
      <c r="R265" s="189"/>
      <c r="S265" s="190"/>
      <c r="T265" s="190"/>
      <c r="U265" s="190"/>
      <c r="V265" s="190"/>
      <c r="W265" s="190"/>
    </row>
    <row r="266" ht="15.75" customHeight="1">
      <c r="A266" s="194"/>
      <c r="B266" s="12"/>
      <c r="C266" s="12"/>
      <c r="D266" s="194"/>
      <c r="E266" s="12"/>
      <c r="F266" s="194"/>
      <c r="G266" s="12"/>
      <c r="H266" s="12"/>
      <c r="I266" s="195"/>
      <c r="J266" s="196"/>
      <c r="K266" s="197"/>
      <c r="L266" s="198"/>
      <c r="M266" s="196"/>
      <c r="N266" s="12"/>
      <c r="O266" s="189"/>
      <c r="P266" s="189"/>
      <c r="Q266" s="189"/>
      <c r="R266" s="189"/>
      <c r="S266" s="190"/>
      <c r="T266" s="190"/>
      <c r="U266" s="190"/>
      <c r="V266" s="190"/>
      <c r="W266" s="190"/>
    </row>
    <row r="267" ht="15.75" customHeight="1">
      <c r="A267" s="194"/>
      <c r="B267" s="12"/>
      <c r="C267" s="12"/>
      <c r="D267" s="194"/>
      <c r="E267" s="12"/>
      <c r="F267" s="194"/>
      <c r="G267" s="12"/>
      <c r="H267" s="12"/>
      <c r="I267" s="195"/>
      <c r="J267" s="196"/>
      <c r="K267" s="197"/>
      <c r="L267" s="198"/>
      <c r="M267" s="196"/>
      <c r="N267" s="12"/>
      <c r="O267" s="189"/>
      <c r="P267" s="189"/>
      <c r="Q267" s="189"/>
      <c r="R267" s="189"/>
      <c r="S267" s="190"/>
      <c r="T267" s="190"/>
      <c r="U267" s="190"/>
      <c r="V267" s="190"/>
      <c r="W267" s="190"/>
    </row>
    <row r="268" ht="15.75" customHeight="1">
      <c r="A268" s="194"/>
      <c r="B268" s="12"/>
      <c r="C268" s="12"/>
      <c r="D268" s="194"/>
      <c r="E268" s="12"/>
      <c r="F268" s="194"/>
      <c r="G268" s="12"/>
      <c r="H268" s="12"/>
      <c r="I268" s="195"/>
      <c r="J268" s="196"/>
      <c r="K268" s="197"/>
      <c r="L268" s="198"/>
      <c r="M268" s="196"/>
      <c r="N268" s="12"/>
      <c r="O268" s="189"/>
      <c r="P268" s="189"/>
      <c r="Q268" s="189"/>
      <c r="R268" s="189"/>
      <c r="S268" s="190"/>
      <c r="T268" s="190"/>
      <c r="U268" s="190"/>
      <c r="V268" s="190"/>
      <c r="W268" s="190"/>
    </row>
    <row r="269" ht="15.75" customHeight="1">
      <c r="A269" s="194"/>
      <c r="B269" s="12"/>
      <c r="C269" s="12"/>
      <c r="D269" s="194"/>
      <c r="E269" s="12"/>
      <c r="F269" s="194"/>
      <c r="G269" s="12"/>
      <c r="H269" s="12"/>
      <c r="I269" s="195"/>
      <c r="J269" s="196"/>
      <c r="K269" s="197"/>
      <c r="L269" s="198"/>
      <c r="M269" s="196"/>
      <c r="N269" s="12"/>
      <c r="O269" s="189"/>
      <c r="P269" s="189"/>
      <c r="Q269" s="189"/>
      <c r="R269" s="189"/>
      <c r="S269" s="190"/>
      <c r="T269" s="190"/>
      <c r="U269" s="190"/>
      <c r="V269" s="190"/>
      <c r="W269" s="190"/>
    </row>
    <row r="270" ht="15.75" customHeight="1">
      <c r="A270" s="194"/>
      <c r="B270" s="12"/>
      <c r="C270" s="12"/>
      <c r="D270" s="194"/>
      <c r="E270" s="12"/>
      <c r="F270" s="194"/>
      <c r="G270" s="12"/>
      <c r="H270" s="12"/>
      <c r="I270" s="195"/>
      <c r="J270" s="196"/>
      <c r="K270" s="197"/>
      <c r="L270" s="198"/>
      <c r="M270" s="196"/>
      <c r="N270" s="12"/>
      <c r="O270" s="189"/>
      <c r="P270" s="189"/>
      <c r="Q270" s="189"/>
      <c r="R270" s="189"/>
      <c r="S270" s="190"/>
      <c r="T270" s="190"/>
      <c r="U270" s="190"/>
      <c r="V270" s="190"/>
      <c r="W270" s="190"/>
    </row>
    <row r="271" ht="15.75" customHeight="1">
      <c r="A271" s="194"/>
      <c r="B271" s="12"/>
      <c r="C271" s="12"/>
      <c r="D271" s="194"/>
      <c r="E271" s="12"/>
      <c r="F271" s="194"/>
      <c r="G271" s="12"/>
      <c r="H271" s="12"/>
      <c r="I271" s="195"/>
      <c r="J271" s="196"/>
      <c r="K271" s="197"/>
      <c r="L271" s="198"/>
      <c r="M271" s="196"/>
      <c r="N271" s="12"/>
      <c r="O271" s="189"/>
      <c r="P271" s="189"/>
      <c r="Q271" s="189"/>
      <c r="R271" s="189"/>
      <c r="S271" s="190"/>
      <c r="T271" s="190"/>
      <c r="U271" s="190"/>
      <c r="V271" s="190"/>
      <c r="W271" s="190"/>
    </row>
    <row r="272" ht="15.75" customHeight="1">
      <c r="A272" s="194"/>
      <c r="B272" s="12"/>
      <c r="C272" s="12"/>
      <c r="D272" s="194"/>
      <c r="E272" s="12"/>
      <c r="F272" s="194"/>
      <c r="G272" s="12"/>
      <c r="H272" s="12"/>
      <c r="I272" s="195"/>
      <c r="J272" s="196"/>
      <c r="K272" s="197"/>
      <c r="L272" s="198"/>
      <c r="M272" s="196"/>
      <c r="N272" s="12"/>
      <c r="O272" s="189"/>
      <c r="P272" s="189"/>
      <c r="Q272" s="189"/>
      <c r="R272" s="189"/>
      <c r="S272" s="190"/>
      <c r="T272" s="190"/>
      <c r="U272" s="190"/>
      <c r="V272" s="190"/>
      <c r="W272" s="190"/>
    </row>
    <row r="273" ht="15.75" customHeight="1">
      <c r="A273" s="194"/>
      <c r="B273" s="12"/>
      <c r="C273" s="12"/>
      <c r="D273" s="194"/>
      <c r="E273" s="12"/>
      <c r="F273" s="194"/>
      <c r="G273" s="12"/>
      <c r="H273" s="12"/>
      <c r="I273" s="195"/>
      <c r="J273" s="196"/>
      <c r="K273" s="197"/>
      <c r="L273" s="198"/>
      <c r="M273" s="196"/>
      <c r="N273" s="12"/>
      <c r="O273" s="189"/>
      <c r="P273" s="189"/>
      <c r="Q273" s="189"/>
      <c r="R273" s="189"/>
      <c r="S273" s="190"/>
      <c r="T273" s="190"/>
      <c r="U273" s="190"/>
      <c r="V273" s="190"/>
      <c r="W273" s="190"/>
    </row>
    <row r="274" ht="15.75" customHeight="1">
      <c r="A274" s="194"/>
      <c r="B274" s="12"/>
      <c r="C274" s="12"/>
      <c r="D274" s="194"/>
      <c r="E274" s="12"/>
      <c r="F274" s="194"/>
      <c r="G274" s="12"/>
      <c r="H274" s="12"/>
      <c r="I274" s="195"/>
      <c r="J274" s="196"/>
      <c r="K274" s="197"/>
      <c r="L274" s="198"/>
      <c r="M274" s="196"/>
      <c r="N274" s="12"/>
      <c r="O274" s="189"/>
      <c r="P274" s="189"/>
      <c r="Q274" s="189"/>
      <c r="R274" s="189"/>
      <c r="S274" s="190"/>
      <c r="T274" s="190"/>
      <c r="U274" s="190"/>
      <c r="V274" s="190"/>
      <c r="W274" s="190"/>
    </row>
    <row r="275" ht="15.75" customHeight="1">
      <c r="A275" s="194"/>
      <c r="B275" s="12"/>
      <c r="C275" s="12"/>
      <c r="D275" s="194"/>
      <c r="E275" s="12"/>
      <c r="F275" s="194"/>
      <c r="G275" s="12"/>
      <c r="H275" s="12"/>
      <c r="I275" s="195"/>
      <c r="J275" s="196"/>
      <c r="K275" s="197"/>
      <c r="L275" s="198"/>
      <c r="M275" s="196"/>
      <c r="N275" s="12"/>
      <c r="O275" s="189"/>
      <c r="P275" s="189"/>
      <c r="Q275" s="189"/>
      <c r="R275" s="189"/>
      <c r="S275" s="190"/>
      <c r="T275" s="190"/>
      <c r="U275" s="190"/>
      <c r="V275" s="190"/>
      <c r="W275" s="190"/>
    </row>
    <row r="276" ht="15.75" customHeight="1">
      <c r="A276" s="194"/>
      <c r="B276" s="12"/>
      <c r="C276" s="12"/>
      <c r="D276" s="194"/>
      <c r="E276" s="12"/>
      <c r="F276" s="194"/>
      <c r="G276" s="12"/>
      <c r="H276" s="12"/>
      <c r="I276" s="195"/>
      <c r="J276" s="196"/>
      <c r="K276" s="197"/>
      <c r="L276" s="198"/>
      <c r="M276" s="196"/>
      <c r="N276" s="12"/>
      <c r="O276" s="189"/>
      <c r="P276" s="189"/>
      <c r="Q276" s="189"/>
      <c r="R276" s="189"/>
      <c r="S276" s="190"/>
      <c r="T276" s="190"/>
      <c r="U276" s="190"/>
      <c r="V276" s="190"/>
      <c r="W276" s="190"/>
    </row>
    <row r="277" ht="15.75" customHeight="1">
      <c r="A277" s="194"/>
      <c r="B277" s="12"/>
      <c r="C277" s="12"/>
      <c r="D277" s="194"/>
      <c r="E277" s="12"/>
      <c r="F277" s="194"/>
      <c r="G277" s="12"/>
      <c r="H277" s="12"/>
      <c r="I277" s="195"/>
      <c r="J277" s="196"/>
      <c r="K277" s="197"/>
      <c r="L277" s="198"/>
      <c r="M277" s="196"/>
      <c r="N277" s="12"/>
      <c r="O277" s="189"/>
      <c r="P277" s="189"/>
      <c r="Q277" s="189"/>
      <c r="R277" s="189"/>
      <c r="S277" s="190"/>
      <c r="T277" s="190"/>
      <c r="U277" s="190"/>
      <c r="V277" s="190"/>
      <c r="W277" s="190"/>
    </row>
    <row r="278" ht="15.75" customHeight="1">
      <c r="A278" s="194"/>
      <c r="B278" s="12"/>
      <c r="C278" s="12"/>
      <c r="D278" s="194"/>
      <c r="E278" s="12"/>
      <c r="F278" s="194"/>
      <c r="G278" s="12"/>
      <c r="H278" s="12"/>
      <c r="I278" s="195"/>
      <c r="J278" s="196"/>
      <c r="K278" s="197"/>
      <c r="L278" s="198"/>
      <c r="M278" s="196"/>
      <c r="N278" s="12"/>
      <c r="O278" s="189"/>
      <c r="P278" s="189"/>
      <c r="Q278" s="189"/>
      <c r="R278" s="189"/>
      <c r="S278" s="190"/>
      <c r="T278" s="190"/>
      <c r="U278" s="190"/>
      <c r="V278" s="190"/>
      <c r="W278" s="190"/>
    </row>
    <row r="279" ht="15.75" customHeight="1">
      <c r="A279" s="194"/>
      <c r="B279" s="12"/>
      <c r="C279" s="12"/>
      <c r="D279" s="194"/>
      <c r="E279" s="12"/>
      <c r="F279" s="194"/>
      <c r="G279" s="12"/>
      <c r="H279" s="12"/>
      <c r="I279" s="195"/>
      <c r="J279" s="196"/>
      <c r="K279" s="197"/>
      <c r="L279" s="198"/>
      <c r="M279" s="196"/>
      <c r="N279" s="12"/>
      <c r="O279" s="189"/>
      <c r="P279" s="189"/>
      <c r="Q279" s="189"/>
      <c r="R279" s="189"/>
      <c r="S279" s="190"/>
      <c r="T279" s="190"/>
      <c r="U279" s="190"/>
      <c r="V279" s="190"/>
      <c r="W279" s="190"/>
    </row>
    <row r="280" ht="15.75" customHeight="1">
      <c r="A280" s="194"/>
      <c r="B280" s="12"/>
      <c r="C280" s="12"/>
      <c r="D280" s="194"/>
      <c r="E280" s="12"/>
      <c r="F280" s="194"/>
      <c r="G280" s="12"/>
      <c r="H280" s="12"/>
      <c r="I280" s="195"/>
      <c r="J280" s="196"/>
      <c r="K280" s="197"/>
      <c r="L280" s="198"/>
      <c r="M280" s="196"/>
      <c r="N280" s="12"/>
      <c r="O280" s="189"/>
      <c r="P280" s="189"/>
      <c r="Q280" s="189"/>
      <c r="R280" s="189"/>
      <c r="S280" s="190"/>
      <c r="T280" s="190"/>
      <c r="U280" s="190"/>
      <c r="V280" s="190"/>
      <c r="W280" s="190"/>
    </row>
    <row r="281" ht="15.75" customHeight="1">
      <c r="A281" s="194"/>
      <c r="B281" s="12"/>
      <c r="C281" s="12"/>
      <c r="D281" s="194"/>
      <c r="E281" s="12"/>
      <c r="F281" s="194"/>
      <c r="G281" s="12"/>
      <c r="H281" s="12"/>
      <c r="I281" s="195"/>
      <c r="J281" s="196"/>
      <c r="K281" s="197"/>
      <c r="L281" s="198"/>
      <c r="M281" s="196"/>
      <c r="N281" s="12"/>
      <c r="O281" s="189"/>
      <c r="P281" s="189"/>
      <c r="Q281" s="189"/>
      <c r="R281" s="189"/>
      <c r="S281" s="190"/>
      <c r="T281" s="190"/>
      <c r="U281" s="190"/>
      <c r="V281" s="190"/>
      <c r="W281" s="190"/>
    </row>
    <row r="282" ht="15.75" customHeight="1">
      <c r="A282" s="194"/>
      <c r="B282" s="12"/>
      <c r="C282" s="12"/>
      <c r="D282" s="194"/>
      <c r="E282" s="12"/>
      <c r="F282" s="194"/>
      <c r="G282" s="12"/>
      <c r="H282" s="12"/>
      <c r="I282" s="195"/>
      <c r="J282" s="196"/>
      <c r="K282" s="197"/>
      <c r="L282" s="198"/>
      <c r="M282" s="196"/>
      <c r="N282" s="12"/>
      <c r="O282" s="189"/>
      <c r="P282" s="189"/>
      <c r="Q282" s="189"/>
      <c r="R282" s="189"/>
      <c r="S282" s="190"/>
      <c r="T282" s="190"/>
      <c r="U282" s="190"/>
      <c r="V282" s="190"/>
      <c r="W282" s="190"/>
    </row>
    <row r="283" ht="15.75" customHeight="1">
      <c r="A283" s="194"/>
      <c r="B283" s="12"/>
      <c r="C283" s="12"/>
      <c r="D283" s="194"/>
      <c r="E283" s="12"/>
      <c r="F283" s="194"/>
      <c r="G283" s="12"/>
      <c r="H283" s="12"/>
      <c r="I283" s="195"/>
      <c r="J283" s="196"/>
      <c r="K283" s="197"/>
      <c r="L283" s="198"/>
      <c r="M283" s="196"/>
      <c r="N283" s="12"/>
      <c r="O283" s="189"/>
      <c r="P283" s="189"/>
      <c r="Q283" s="189"/>
      <c r="R283" s="189"/>
      <c r="S283" s="190"/>
      <c r="T283" s="190"/>
      <c r="U283" s="190"/>
      <c r="V283" s="190"/>
      <c r="W283" s="190"/>
    </row>
    <row r="284" ht="15.75" customHeight="1">
      <c r="A284" s="194"/>
      <c r="B284" s="12"/>
      <c r="C284" s="12"/>
      <c r="D284" s="194"/>
      <c r="E284" s="12"/>
      <c r="F284" s="194"/>
      <c r="G284" s="12"/>
      <c r="H284" s="12"/>
      <c r="I284" s="195"/>
      <c r="J284" s="196"/>
      <c r="K284" s="197"/>
      <c r="L284" s="198"/>
      <c r="M284" s="196"/>
      <c r="N284" s="12"/>
      <c r="O284" s="189"/>
      <c r="P284" s="189"/>
      <c r="Q284" s="189"/>
      <c r="R284" s="189"/>
      <c r="S284" s="190"/>
      <c r="T284" s="190"/>
      <c r="U284" s="190"/>
      <c r="V284" s="190"/>
      <c r="W284" s="190"/>
    </row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N$1000"/>
  <printOptions headings="0" gridLines="0"/>
  <pageMargins left="0.69999999999999996" right="0.69999999999999996" top="0.75" bottom="0.75" header="0" footer="0"/>
  <pageSetup paperSize="8" scale="100" fitToWidth="1" fitToHeight="1" pageOrder="overThenDown" orientation="portrait" usePrinterDefaults="1" blackAndWhite="0" draft="0" cellComments="atEnd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2" operator="lessThan" id="{007F000B-0094-4CB3-BA30-001B007800E0}">
            <xm:f>60</xm:f>
            <x14:dxf>
              <font/>
              <fill>
                <patternFill patternType="solid">
                  <fgColor rgb="FFF4C7C3"/>
                  <bgColor rgb="FFF4C7C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V3:W1000</xm:sqref>
        </x14:conditionalFormatting>
        <x14:conditionalFormatting xmlns:xm="http://schemas.microsoft.com/office/excel/2006/main">
          <x14:cfRule type="cellIs" priority="21" operator="lessThanOrEqual" id="{00970052-0099-49B1-ADA6-0086006900B3}">
            <xm:f>-100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V3:W1000</xm:sqref>
        </x14:conditionalFormatting>
        <x14:conditionalFormatting xmlns:xm="http://schemas.microsoft.com/office/excel/2006/main">
          <x14:cfRule type="cellIs" priority="20" operator="greaterThanOrEqual" id="{00C40071-007B-4D88-BEA8-00BD000500E0}">
            <xm:f>60</xm:f>
            <x14:dxf>
              <font/>
              <fill>
                <patternFill patternType="solid">
                  <fgColor rgb="FFB7E1CD"/>
                  <bgColor rgb="FFB7E1C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V3:W1000</xm:sqref>
        </x14:conditionalFormatting>
        <x14:conditionalFormatting xmlns:xm="http://schemas.microsoft.com/office/excel/2006/main">
          <x14:cfRule type="expression" priority="19" id="{000C00C7-00C5-4C2C-98FA-001A00B40019}">
            <xm:f>IF(ISBLANK(M:M),FALSE,IF(L:L=M:M,TRUE,FALSE))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L3:L1000</xm:sqref>
        </x14:conditionalFormatting>
        <x14:conditionalFormatting xmlns:xm="http://schemas.microsoft.com/office/excel/2006/main">
          <x14:cfRule type="expression" priority="18" id="{0029006F-002A-4C76-AB42-001F00E2003D}">
            <xm:f>IF(ISBLANK(M:M),FALSE,IF(K:K=M:M,TRUE,FALSE))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K3:K1000</xm:sqref>
        </x14:conditionalFormatting>
        <x14:conditionalFormatting xmlns:xm="http://schemas.microsoft.com/office/excel/2006/main">
          <x14:cfRule type="expression" priority="17" id="{006F00DC-0079-478F-8769-002600F60094}">
            <xm:f>IF(ISBLANK(M:M),FALSE,IF(J:J=M:M,TRUE,FALSE))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J3:J1000</xm:sqref>
        </x14:conditionalFormatting>
        <x14:conditionalFormatting xmlns:xm="http://schemas.microsoft.com/office/excel/2006/main">
          <x14:cfRule type="cellIs" priority="16" operator="equal" id="{002E00CA-00BD-4514-B55F-004C0099007E}">
            <xm:f>"--"</xm:f>
            <x14:dxf>
              <font/>
              <fill>
                <patternFill patternType="solid">
                  <fgColor rgb="FFEA9999"/>
                  <bgColor rgb="FFEA99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N1:N1000</xm:sqref>
        </x14:conditionalFormatting>
        <x14:conditionalFormatting xmlns:xm="http://schemas.microsoft.com/office/excel/2006/main">
          <x14:cfRule type="cellIs" priority="15" operator="equal" id="{00E700AA-00D1-41A9-A017-000A00E40072}">
            <xm:f>"В МГЭ"</xm:f>
            <x14:dxf>
              <font/>
              <fill>
                <patternFill patternType="solid">
                  <fgColor rgb="FFB6D7A8"/>
                  <bgColor rgb="FFB6D7A8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N1:N1000</xm:sqref>
        </x14:conditionalFormatting>
        <x14:conditionalFormatting xmlns:xm="http://schemas.microsoft.com/office/excel/2006/main">
          <x14:cfRule type="expression" priority="14" id="{00870053-0047-43F3-9537-00D700C900B3}">
            <xm:f>H:H="МРОТ"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F1:F1000</xm:sqref>
        </x14:conditionalFormatting>
        <x14:conditionalFormatting xmlns:xm="http://schemas.microsoft.com/office/excel/2006/main">
          <x14:cfRule type="expression" priority="13" id="{0071003B-00A8-4AF3-A7B6-00CC007A003D}">
            <xm:f>H:H="МРОТ"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E1:E1000</xm:sqref>
        </x14:conditionalFormatting>
        <x14:conditionalFormatting xmlns:xm="http://schemas.microsoft.com/office/excel/2006/main">
          <x14:cfRule type="expression" priority="12" id="{00B70084-0042-4445-9D3B-007700870042}">
            <xm:f>H:H="-"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E1:E1000</xm:sqref>
        </x14:conditionalFormatting>
        <x14:conditionalFormatting xmlns:xm="http://schemas.microsoft.com/office/excel/2006/main">
          <x14:cfRule type="expression" priority="11" id="{001300B7-00FF-455F-A5D0-0055008E0026}">
            <xm:f>H:H="В"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E1:E1000</xm:sqref>
        </x14:conditionalFormatting>
        <x14:conditionalFormatting xmlns:xm="http://schemas.microsoft.com/office/excel/2006/main">
          <x14:cfRule type="expression" priority="10" id="{00120043-0090-48D5-86A6-003D008E00C8}">
            <xm:f>H:H="Ю"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E1:E1000</xm:sqref>
        </x14:conditionalFormatting>
        <x14:conditionalFormatting xmlns:xm="http://schemas.microsoft.com/office/excel/2006/main">
          <x14:cfRule type="expression" priority="9" id="{00FA006E-001A-42B8-9EFE-00DE000F000A}">
            <xm:f>H:H="С"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E1:E1000</xm:sqref>
        </x14:conditionalFormatting>
        <x14:conditionalFormatting xmlns:xm="http://schemas.microsoft.com/office/excel/2006/main">
          <x14:cfRule type="expression" priority="8" id="{004E009D-00D5-4A28-91AD-005000E600A1}">
            <xm:f>H:H="-"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F1:F1000</xm:sqref>
        </x14:conditionalFormatting>
        <x14:conditionalFormatting xmlns:xm="http://schemas.microsoft.com/office/excel/2006/main">
          <x14:cfRule type="expression" priority="7" id="{00B900D6-00D5-42F1-A035-001E00F20063}">
            <xm:f>H:H="В"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F1:F1000</xm:sqref>
        </x14:conditionalFormatting>
        <x14:conditionalFormatting xmlns:xm="http://schemas.microsoft.com/office/excel/2006/main">
          <x14:cfRule type="expression" priority="6" id="{00AE004C-00B8-4FA3-A6E0-007500130064}">
            <xm:f>H:H="Ю"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F1:F1000</xm:sqref>
        </x14:conditionalFormatting>
        <x14:conditionalFormatting xmlns:xm="http://schemas.microsoft.com/office/excel/2006/main">
          <x14:cfRule type="expression" priority="5" id="{00E60079-001A-4E44-B2EB-00AB002A00C7}">
            <xm:f>H:H="С"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F1:F1000</xm:sqref>
        </x14:conditionalFormatting>
        <x14:conditionalFormatting xmlns:xm="http://schemas.microsoft.com/office/excel/2006/main">
          <x14:cfRule type="expression" priority="4" id="{00020076-006A-419F-BDCC-00CC00CA000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C2:C819 C821:C1000</xm:sqref>
        </x14:conditionalFormatting>
        <x14:conditionalFormatting xmlns:xm="http://schemas.microsoft.com/office/excel/2006/main">
          <x14:cfRule type="expression" priority="3" id="{00CE0007-009B-476A-AC1B-00C50095005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C2:C819 C821:C1000</xm:sqref>
        </x14:conditionalFormatting>
        <x14:conditionalFormatting xmlns:xm="http://schemas.microsoft.com/office/excel/2006/main">
          <x14:cfRule type="expression" priority="2" id="{00FC0000-0054-4034-985B-0008007C00A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C2:C819 C821:C1000</xm:sqref>
        </x14:conditionalFormatting>
        <x14:conditionalFormatting xmlns:xm="http://schemas.microsoft.com/office/excel/2006/main">
          <x14:cfRule type="expression" priority="1" id="{00C500A9-00F5-43C5-BDA5-007B00AB007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C2:C819 C821:C1000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9999"/>
    <outlinePr applyStyles="0" summaryBelow="0" summaryRight="0" showOutlineSymbols="1"/>
    <pageSetUpPr autoPageBreaks="1" fitToPage="1"/>
  </sheetPr>
  <sheetViews>
    <sheetView zoomScale="100" workbookViewId="0">
      <pane ySplit="2" topLeftCell="A3" activePane="bottomLeft" state="frozen"/>
      <selection activeCell="B4" activeCellId="0" sqref="B4"/>
    </sheetView>
  </sheetViews>
  <sheetFormatPr defaultColWidth="12.630000000000001" defaultRowHeight="15" customHeight="1" outlineLevelCol="1"/>
  <cols>
    <col customWidth="1" min="1" max="2" width="5.1299999999999999"/>
    <col customWidth="1" min="3" max="3" width="7.6299999999999999"/>
    <col customWidth="1" min="4" max="4" width="12.130000000000001"/>
    <col collapsed="1" customWidth="1" min="5" max="5" width="9.1300000000000008"/>
    <col customWidth="1" hidden="1" min="6" max="6" outlineLevel="1" width="12.630000000000001"/>
    <col customWidth="1" hidden="1" min="7" max="7" outlineLevel="1" width="7.25"/>
    <col customWidth="1" hidden="1" min="8" max="8" outlineLevel="1" width="5.75"/>
    <col customWidth="1" min="9" max="9" width="37.630000000000003"/>
    <col customWidth="1" min="10" max="18" width="11.380000000000001"/>
    <col customWidth="1" min="19" max="20" width="15.130000000000001"/>
    <col customWidth="1" min="22" max="22" width="14.630000000000001"/>
  </cols>
  <sheetData>
    <row r="1" ht="15.75" customHeight="1">
      <c r="A1" s="205" t="s">
        <v>341</v>
      </c>
      <c r="B1" s="59"/>
      <c r="F1" s="46"/>
      <c r="G1" s="206"/>
      <c r="H1" s="206"/>
      <c r="I1" s="47"/>
      <c r="S1" s="58"/>
      <c r="T1" s="207"/>
    </row>
    <row r="2" ht="49.5" customHeight="1">
      <c r="A2" s="9" t="s">
        <v>1</v>
      </c>
      <c r="B2" s="9" t="s">
        <v>342</v>
      </c>
      <c r="C2" s="9" t="s">
        <v>2</v>
      </c>
      <c r="D2" s="9" t="s">
        <v>3</v>
      </c>
      <c r="E2" s="9" t="s">
        <v>4</v>
      </c>
      <c r="F2" s="9" t="s">
        <v>5</v>
      </c>
      <c r="G2" s="192" t="s">
        <v>324</v>
      </c>
      <c r="H2" s="192" t="s">
        <v>343</v>
      </c>
      <c r="I2" s="9" t="s">
        <v>6</v>
      </c>
      <c r="J2" s="9" t="s">
        <v>7</v>
      </c>
      <c r="K2" s="145" t="s">
        <v>344</v>
      </c>
      <c r="L2" s="9" t="s">
        <v>345</v>
      </c>
      <c r="M2" s="9" t="s">
        <v>346</v>
      </c>
      <c r="N2" s="9" t="s">
        <v>9</v>
      </c>
      <c r="O2" s="9" t="s">
        <v>347</v>
      </c>
      <c r="P2" s="9" t="s">
        <v>348</v>
      </c>
      <c r="Q2" s="9" t="s">
        <v>349</v>
      </c>
      <c r="R2" s="9" t="s">
        <v>350</v>
      </c>
      <c r="S2" s="9" t="s">
        <v>351</v>
      </c>
      <c r="T2" s="9" t="s">
        <v>352</v>
      </c>
    </row>
    <row r="3" ht="15.75" customHeight="1">
      <c r="A3" s="12">
        <v>1</v>
      </c>
      <c r="B3" s="12">
        <v>58</v>
      </c>
      <c r="C3" s="12" t="str">
        <f t="shared" ref="C3:C62" si="23">VLOOKUP(B3,'Свод объектов'!$D$3:$V146,2,0)</f>
        <v>#REF!</v>
      </c>
      <c r="D3" s="13" t="str">
        <f t="shared" ref="D3:D62" si="24">VLOOKUP(B3,'Свод объектов'!$D$3:$V146,3,0)</f>
        <v>#REF!</v>
      </c>
      <c r="E3" s="12" t="str">
        <f t="shared" ref="E3:E62" si="25">VLOOKUP(B3,'Свод объектов'!$D$3:$V146,4,0)</f>
        <v>#REF!</v>
      </c>
      <c r="F3" s="13" t="str">
        <f t="shared" ref="F3:F62" si="26">VLOOKUP(B3,'Свод объектов'!$D$3:$V146,5,0)</f>
        <v>#REF!</v>
      </c>
      <c r="G3" s="12" t="str">
        <f t="shared" ref="G3:G62" si="27">VLOOKUP(B3,'Свод объектов'!$D$3:$V146,6,0)</f>
        <v>#REF!</v>
      </c>
      <c r="H3" s="12" t="str">
        <f t="shared" ref="H3:H62" si="28">VLOOKUP(B3,'Свод объектов'!$D$3:$V146,7,0)</f>
        <v>#REF!</v>
      </c>
      <c r="I3" s="194" t="str">
        <f t="shared" ref="I3:I36" si="29">VLOOKUP(B3,'Свод объектов'!$D$3:$V146,9,0)</f>
        <v>#REF!</v>
      </c>
      <c r="J3" s="21" t="str">
        <f t="shared" ref="J3:J62" si="30">VLOOKUP(B3,'Свод объектов'!$D$3:$V146,11,0)</f>
        <v>#REF!</v>
      </c>
      <c r="K3" s="12" t="str">
        <f t="shared" ref="K3:K62" si="31">VLOOKUP(B3,'Свод объектов'!$D$3:$V146,12,0)</f>
        <v>#REF!</v>
      </c>
      <c r="L3" s="12" t="str">
        <f t="shared" ref="L3:L62" si="32">VLOOKUP(B3,'Свод объектов'!$D$3:$V146,13,0)</f>
        <v>#REF!</v>
      </c>
      <c r="M3" s="12" t="str">
        <f t="shared" ref="M3:M62" si="33">VLOOKUP(B3,'Свод объектов'!$D$3:$V146,14,0)</f>
        <v>#REF!</v>
      </c>
      <c r="N3" s="12" t="str">
        <f t="shared" ref="N3:N62" si="34">VLOOKUP(B3,'Свод объектов'!$D$3:$V146,15,0)</f>
        <v>#REF!</v>
      </c>
      <c r="O3" s="12" t="str">
        <f t="shared" ref="O3:O62" si="35">VLOOKUP(B3,'Свод объектов'!$D$3:$V146,16,0)</f>
        <v>#REF!</v>
      </c>
      <c r="P3" s="12" t="str">
        <f t="shared" ref="P3:P62" si="36">VLOOKUP(B3,'Свод объектов'!$D$3:$V146,17,0)</f>
        <v>#REF!</v>
      </c>
      <c r="Q3" s="12" t="str">
        <f t="shared" ref="Q3:Q62" si="37">VLOOKUP(B3,'Свод объектов'!$D$3:$V146,18,0)</f>
        <v>#REF!</v>
      </c>
      <c r="R3" s="12" t="str">
        <f t="shared" ref="R3:R62" si="38">VLOOKUP(B3,'Свод объектов'!$D$3:$V146,19,0)</f>
        <v>#REF!</v>
      </c>
      <c r="S3" s="26"/>
      <c r="T3" s="208"/>
    </row>
    <row r="4" ht="15.75" customHeight="1">
      <c r="A4" s="12">
        <v>2</v>
      </c>
      <c r="B4" s="12">
        <v>69</v>
      </c>
      <c r="C4" s="12" t="str">
        <f t="shared" si="23"/>
        <v>#REF!</v>
      </c>
      <c r="D4" s="13" t="str">
        <f t="shared" si="24"/>
        <v>#REF!</v>
      </c>
      <c r="E4" s="12" t="str">
        <f t="shared" si="25"/>
        <v>#REF!</v>
      </c>
      <c r="F4" s="13" t="str">
        <f t="shared" si="26"/>
        <v>#REF!</v>
      </c>
      <c r="G4" s="12" t="str">
        <f t="shared" si="27"/>
        <v>#REF!</v>
      </c>
      <c r="H4" s="12" t="str">
        <f t="shared" si="28"/>
        <v>#REF!</v>
      </c>
      <c r="I4" s="194" t="str">
        <f t="shared" si="29"/>
        <v>#REF!</v>
      </c>
      <c r="J4" s="21" t="str">
        <f t="shared" si="30"/>
        <v>#REF!</v>
      </c>
      <c r="K4" s="12" t="str">
        <f t="shared" si="31"/>
        <v>#REF!</v>
      </c>
      <c r="L4" s="12" t="str">
        <f t="shared" si="32"/>
        <v>#REF!</v>
      </c>
      <c r="M4" s="12" t="str">
        <f t="shared" si="33"/>
        <v>#REF!</v>
      </c>
      <c r="N4" s="12" t="str">
        <f t="shared" si="34"/>
        <v>#REF!</v>
      </c>
      <c r="O4" s="12" t="str">
        <f t="shared" si="35"/>
        <v>#REF!</v>
      </c>
      <c r="P4" s="12" t="str">
        <f t="shared" si="36"/>
        <v>#REF!</v>
      </c>
      <c r="Q4" s="12" t="str">
        <f t="shared" si="37"/>
        <v>#REF!</v>
      </c>
      <c r="R4" s="12" t="str">
        <f t="shared" si="38"/>
        <v>#REF!</v>
      </c>
      <c r="S4" s="26"/>
      <c r="T4" s="208"/>
    </row>
    <row r="5" ht="15.75" customHeight="1">
      <c r="A5" s="12">
        <v>3</v>
      </c>
      <c r="B5" s="12">
        <v>70</v>
      </c>
      <c r="C5" s="12" t="str">
        <f t="shared" si="23"/>
        <v>#REF!</v>
      </c>
      <c r="D5" s="13" t="str">
        <f t="shared" si="24"/>
        <v>#REF!</v>
      </c>
      <c r="E5" s="12" t="str">
        <f t="shared" si="25"/>
        <v>#REF!</v>
      </c>
      <c r="F5" s="13" t="str">
        <f t="shared" si="26"/>
        <v>#REF!</v>
      </c>
      <c r="G5" s="12" t="str">
        <f t="shared" si="27"/>
        <v>#REF!</v>
      </c>
      <c r="H5" s="12" t="str">
        <f t="shared" si="28"/>
        <v>#REF!</v>
      </c>
      <c r="I5" s="194" t="str">
        <f t="shared" si="29"/>
        <v>#REF!</v>
      </c>
      <c r="J5" s="21" t="str">
        <f t="shared" si="30"/>
        <v>#REF!</v>
      </c>
      <c r="K5" s="12" t="str">
        <f t="shared" si="31"/>
        <v>#REF!</v>
      </c>
      <c r="L5" s="12" t="str">
        <f t="shared" si="32"/>
        <v>#REF!</v>
      </c>
      <c r="M5" s="12" t="str">
        <f t="shared" si="33"/>
        <v>#REF!</v>
      </c>
      <c r="N5" s="12" t="str">
        <f t="shared" si="34"/>
        <v>#REF!</v>
      </c>
      <c r="O5" s="12" t="str">
        <f t="shared" si="35"/>
        <v>#REF!</v>
      </c>
      <c r="P5" s="12" t="str">
        <f t="shared" si="36"/>
        <v>#REF!</v>
      </c>
      <c r="Q5" s="12" t="str">
        <f t="shared" si="37"/>
        <v>#REF!</v>
      </c>
      <c r="R5" s="12" t="str">
        <f t="shared" si="38"/>
        <v>#REF!</v>
      </c>
      <c r="S5" s="26"/>
      <c r="T5" s="208"/>
    </row>
    <row r="6" ht="15.75" customHeight="1">
      <c r="A6" s="12">
        <v>4</v>
      </c>
      <c r="B6" s="12">
        <v>77</v>
      </c>
      <c r="C6" s="12" t="str">
        <f t="shared" si="23"/>
        <v>#REF!</v>
      </c>
      <c r="D6" s="13" t="str">
        <f t="shared" si="24"/>
        <v>#REF!</v>
      </c>
      <c r="E6" s="12" t="str">
        <f t="shared" si="25"/>
        <v>#REF!</v>
      </c>
      <c r="F6" s="13" t="str">
        <f t="shared" si="26"/>
        <v>#REF!</v>
      </c>
      <c r="G6" s="12" t="str">
        <f t="shared" si="27"/>
        <v>#REF!</v>
      </c>
      <c r="H6" s="12" t="str">
        <f t="shared" si="28"/>
        <v>#REF!</v>
      </c>
      <c r="I6" s="194" t="str">
        <f t="shared" si="29"/>
        <v>#REF!</v>
      </c>
      <c r="J6" s="21" t="str">
        <f t="shared" si="30"/>
        <v>#REF!</v>
      </c>
      <c r="K6" s="12" t="str">
        <f t="shared" si="31"/>
        <v>#REF!</v>
      </c>
      <c r="L6" s="12" t="str">
        <f t="shared" si="32"/>
        <v>#REF!</v>
      </c>
      <c r="M6" s="12" t="str">
        <f t="shared" si="33"/>
        <v>#REF!</v>
      </c>
      <c r="N6" s="12" t="str">
        <f t="shared" si="34"/>
        <v>#REF!</v>
      </c>
      <c r="O6" s="12" t="str">
        <f t="shared" si="35"/>
        <v>#REF!</v>
      </c>
      <c r="P6" s="12" t="str">
        <f t="shared" si="36"/>
        <v>#REF!</v>
      </c>
      <c r="Q6" s="12" t="str">
        <f t="shared" si="37"/>
        <v>#REF!</v>
      </c>
      <c r="R6" s="12" t="str">
        <f t="shared" si="38"/>
        <v>#REF!</v>
      </c>
      <c r="S6" s="26"/>
      <c r="T6" s="208"/>
    </row>
    <row r="7" ht="15.75" customHeight="1">
      <c r="A7" s="12">
        <v>5</v>
      </c>
      <c r="B7" s="12">
        <v>79</v>
      </c>
      <c r="C7" s="12" t="str">
        <f t="shared" si="23"/>
        <v>#REF!</v>
      </c>
      <c r="D7" s="13" t="str">
        <f t="shared" si="24"/>
        <v>#REF!</v>
      </c>
      <c r="E7" s="12" t="str">
        <f t="shared" si="25"/>
        <v>#REF!</v>
      </c>
      <c r="F7" s="13" t="str">
        <f t="shared" si="26"/>
        <v>#REF!</v>
      </c>
      <c r="G7" s="12" t="str">
        <f t="shared" si="27"/>
        <v>#REF!</v>
      </c>
      <c r="H7" s="12" t="str">
        <f t="shared" si="28"/>
        <v>#REF!</v>
      </c>
      <c r="I7" s="194" t="str">
        <f t="shared" si="29"/>
        <v>#REF!</v>
      </c>
      <c r="J7" s="21" t="str">
        <f t="shared" si="30"/>
        <v>#REF!</v>
      </c>
      <c r="K7" s="12" t="str">
        <f t="shared" si="31"/>
        <v>#REF!</v>
      </c>
      <c r="L7" s="12" t="str">
        <f t="shared" si="32"/>
        <v>#REF!</v>
      </c>
      <c r="M7" s="12" t="str">
        <f t="shared" si="33"/>
        <v>#REF!</v>
      </c>
      <c r="N7" s="12" t="str">
        <f t="shared" si="34"/>
        <v>#REF!</v>
      </c>
      <c r="O7" s="12" t="str">
        <f t="shared" si="35"/>
        <v>#REF!</v>
      </c>
      <c r="P7" s="12" t="str">
        <f t="shared" si="36"/>
        <v>#REF!</v>
      </c>
      <c r="Q7" s="12" t="str">
        <f t="shared" si="37"/>
        <v>#REF!</v>
      </c>
      <c r="R7" s="12" t="str">
        <f t="shared" si="38"/>
        <v>#REF!</v>
      </c>
      <c r="S7" s="26"/>
      <c r="T7" s="208"/>
    </row>
    <row r="8" ht="15.75" customHeight="1">
      <c r="A8" s="12">
        <v>6</v>
      </c>
      <c r="B8" s="12">
        <v>82</v>
      </c>
      <c r="C8" s="12" t="str">
        <f t="shared" si="23"/>
        <v>#REF!</v>
      </c>
      <c r="D8" s="13" t="str">
        <f t="shared" si="24"/>
        <v>#REF!</v>
      </c>
      <c r="E8" s="12" t="str">
        <f t="shared" si="25"/>
        <v>#REF!</v>
      </c>
      <c r="F8" s="13" t="str">
        <f t="shared" si="26"/>
        <v>#REF!</v>
      </c>
      <c r="G8" s="12" t="str">
        <f t="shared" si="27"/>
        <v>#REF!</v>
      </c>
      <c r="H8" s="12" t="str">
        <f t="shared" si="28"/>
        <v>#REF!</v>
      </c>
      <c r="I8" s="194" t="str">
        <f t="shared" si="29"/>
        <v>#REF!</v>
      </c>
      <c r="J8" s="21" t="str">
        <f t="shared" si="30"/>
        <v>#REF!</v>
      </c>
      <c r="K8" s="12" t="str">
        <f t="shared" si="31"/>
        <v>#REF!</v>
      </c>
      <c r="L8" s="12" t="str">
        <f t="shared" si="32"/>
        <v>#REF!</v>
      </c>
      <c r="M8" s="12" t="str">
        <f t="shared" si="33"/>
        <v>#REF!</v>
      </c>
      <c r="N8" s="12" t="str">
        <f t="shared" si="34"/>
        <v>#REF!</v>
      </c>
      <c r="O8" s="12" t="str">
        <f t="shared" si="35"/>
        <v>#REF!</v>
      </c>
      <c r="P8" s="12" t="str">
        <f t="shared" si="36"/>
        <v>#REF!</v>
      </c>
      <c r="Q8" s="12" t="str">
        <f t="shared" si="37"/>
        <v>#REF!</v>
      </c>
      <c r="R8" s="12" t="str">
        <f t="shared" si="38"/>
        <v>#REF!</v>
      </c>
      <c r="S8" s="209">
        <v>47666476.799999997</v>
      </c>
      <c r="T8" s="210">
        <v>14299943.039999999</v>
      </c>
    </row>
    <row r="9" ht="15.75" customHeight="1">
      <c r="A9" s="12">
        <v>7</v>
      </c>
      <c r="B9" s="12">
        <v>83</v>
      </c>
      <c r="C9" s="12" t="str">
        <f t="shared" si="23"/>
        <v>#REF!</v>
      </c>
      <c r="D9" s="13" t="str">
        <f t="shared" si="24"/>
        <v>#REF!</v>
      </c>
      <c r="E9" s="12" t="str">
        <f t="shared" si="25"/>
        <v>#REF!</v>
      </c>
      <c r="F9" s="13" t="str">
        <f t="shared" si="26"/>
        <v>#REF!</v>
      </c>
      <c r="G9" s="12" t="str">
        <f t="shared" si="27"/>
        <v>#REF!</v>
      </c>
      <c r="H9" s="12" t="str">
        <f t="shared" si="28"/>
        <v>#REF!</v>
      </c>
      <c r="I9" s="194" t="str">
        <f t="shared" si="29"/>
        <v>#REF!</v>
      </c>
      <c r="J9" s="21" t="str">
        <f t="shared" si="30"/>
        <v>#REF!</v>
      </c>
      <c r="K9" s="12" t="str">
        <f t="shared" si="31"/>
        <v>#REF!</v>
      </c>
      <c r="L9" s="12" t="str">
        <f t="shared" si="32"/>
        <v>#REF!</v>
      </c>
      <c r="M9" s="12" t="str">
        <f t="shared" si="33"/>
        <v>#REF!</v>
      </c>
      <c r="N9" s="12" t="str">
        <f t="shared" si="34"/>
        <v>#REF!</v>
      </c>
      <c r="O9" s="12" t="str">
        <f t="shared" si="35"/>
        <v>#REF!</v>
      </c>
      <c r="P9" s="12" t="str">
        <f t="shared" si="36"/>
        <v>#REF!</v>
      </c>
      <c r="Q9" s="12" t="str">
        <f t="shared" si="37"/>
        <v>#REF!</v>
      </c>
      <c r="R9" s="12" t="str">
        <f t="shared" si="38"/>
        <v>#REF!</v>
      </c>
      <c r="S9" s="26"/>
      <c r="T9" s="208"/>
    </row>
    <row r="10" ht="15.75" customHeight="1">
      <c r="A10" s="12">
        <v>8</v>
      </c>
      <c r="B10" s="12">
        <v>84</v>
      </c>
      <c r="C10" s="12" t="str">
        <f t="shared" si="23"/>
        <v>#REF!</v>
      </c>
      <c r="D10" s="13" t="str">
        <f t="shared" si="24"/>
        <v>#REF!</v>
      </c>
      <c r="E10" s="12" t="str">
        <f t="shared" si="25"/>
        <v>#REF!</v>
      </c>
      <c r="F10" s="13" t="str">
        <f t="shared" si="26"/>
        <v>#REF!</v>
      </c>
      <c r="G10" s="12" t="str">
        <f t="shared" si="27"/>
        <v>#REF!</v>
      </c>
      <c r="H10" s="12" t="str">
        <f t="shared" si="28"/>
        <v>#REF!</v>
      </c>
      <c r="I10" s="194" t="str">
        <f t="shared" si="29"/>
        <v>#REF!</v>
      </c>
      <c r="J10" s="21" t="str">
        <f t="shared" si="30"/>
        <v>#REF!</v>
      </c>
      <c r="K10" s="12" t="str">
        <f t="shared" si="31"/>
        <v>#REF!</v>
      </c>
      <c r="L10" s="12" t="str">
        <f t="shared" si="32"/>
        <v>#REF!</v>
      </c>
      <c r="M10" s="12" t="str">
        <f t="shared" si="33"/>
        <v>#REF!</v>
      </c>
      <c r="N10" s="12" t="str">
        <f t="shared" si="34"/>
        <v>#REF!</v>
      </c>
      <c r="O10" s="12" t="str">
        <f t="shared" si="35"/>
        <v>#REF!</v>
      </c>
      <c r="P10" s="12" t="str">
        <f t="shared" si="36"/>
        <v>#REF!</v>
      </c>
      <c r="Q10" s="12" t="str">
        <f t="shared" si="37"/>
        <v>#REF!</v>
      </c>
      <c r="R10" s="12" t="str">
        <f t="shared" si="38"/>
        <v>#REF!</v>
      </c>
      <c r="S10" s="26"/>
      <c r="T10" s="208"/>
    </row>
    <row r="11" ht="15.75" customHeight="1">
      <c r="A11" s="12">
        <v>9</v>
      </c>
      <c r="B11" s="12">
        <v>85</v>
      </c>
      <c r="C11" s="12" t="str">
        <f t="shared" si="23"/>
        <v>#REF!</v>
      </c>
      <c r="D11" s="13" t="str">
        <f t="shared" si="24"/>
        <v>#REF!</v>
      </c>
      <c r="E11" s="12" t="str">
        <f t="shared" si="25"/>
        <v>#REF!</v>
      </c>
      <c r="F11" s="13" t="str">
        <f t="shared" si="26"/>
        <v>#REF!</v>
      </c>
      <c r="G11" s="12" t="str">
        <f t="shared" si="27"/>
        <v>#REF!</v>
      </c>
      <c r="H11" s="12" t="str">
        <f t="shared" si="28"/>
        <v>#REF!</v>
      </c>
      <c r="I11" s="194" t="str">
        <f t="shared" si="29"/>
        <v>#REF!</v>
      </c>
      <c r="J11" s="21" t="str">
        <f t="shared" si="30"/>
        <v>#REF!</v>
      </c>
      <c r="K11" s="12" t="str">
        <f t="shared" si="31"/>
        <v>#REF!</v>
      </c>
      <c r="L11" s="12" t="str">
        <f t="shared" si="32"/>
        <v>#REF!</v>
      </c>
      <c r="M11" s="12" t="str">
        <f t="shared" si="33"/>
        <v>#REF!</v>
      </c>
      <c r="N11" s="12" t="str">
        <f t="shared" si="34"/>
        <v>#REF!</v>
      </c>
      <c r="O11" s="12" t="str">
        <f t="shared" si="35"/>
        <v>#REF!</v>
      </c>
      <c r="P11" s="12" t="str">
        <f t="shared" si="36"/>
        <v>#REF!</v>
      </c>
      <c r="Q11" s="12" t="str">
        <f t="shared" si="37"/>
        <v>#REF!</v>
      </c>
      <c r="R11" s="12" t="str">
        <f t="shared" si="38"/>
        <v>#REF!</v>
      </c>
      <c r="S11" s="209">
        <v>39519305</v>
      </c>
      <c r="T11" s="210">
        <v>11855791.5</v>
      </c>
    </row>
    <row r="12" ht="15.75" customHeight="1">
      <c r="A12" s="12">
        <v>10</v>
      </c>
      <c r="B12" s="12">
        <v>86</v>
      </c>
      <c r="C12" s="12" t="str">
        <f t="shared" si="23"/>
        <v>#REF!</v>
      </c>
      <c r="D12" s="13" t="str">
        <f t="shared" si="24"/>
        <v>#REF!</v>
      </c>
      <c r="E12" s="12" t="str">
        <f t="shared" si="25"/>
        <v>#REF!</v>
      </c>
      <c r="F12" s="13" t="str">
        <f t="shared" si="26"/>
        <v>#REF!</v>
      </c>
      <c r="G12" s="12" t="str">
        <f t="shared" si="27"/>
        <v>#REF!</v>
      </c>
      <c r="H12" s="12" t="str">
        <f t="shared" si="28"/>
        <v>#REF!</v>
      </c>
      <c r="I12" s="194" t="str">
        <f t="shared" si="29"/>
        <v>#REF!</v>
      </c>
      <c r="J12" s="21" t="str">
        <f t="shared" si="30"/>
        <v>#REF!</v>
      </c>
      <c r="K12" s="12" t="str">
        <f t="shared" si="31"/>
        <v>#REF!</v>
      </c>
      <c r="L12" s="12" t="str">
        <f t="shared" si="32"/>
        <v>#REF!</v>
      </c>
      <c r="M12" s="12" t="str">
        <f t="shared" si="33"/>
        <v>#REF!</v>
      </c>
      <c r="N12" s="12" t="str">
        <f t="shared" si="34"/>
        <v>#REF!</v>
      </c>
      <c r="O12" s="12" t="str">
        <f t="shared" si="35"/>
        <v>#REF!</v>
      </c>
      <c r="P12" s="12" t="str">
        <f t="shared" si="36"/>
        <v>#REF!</v>
      </c>
      <c r="Q12" s="12" t="str">
        <f t="shared" si="37"/>
        <v>#REF!</v>
      </c>
      <c r="R12" s="12" t="str">
        <f t="shared" si="38"/>
        <v>#REF!</v>
      </c>
      <c r="S12" s="209">
        <v>96222777.400000006</v>
      </c>
      <c r="T12" s="210">
        <v>19244555.48</v>
      </c>
    </row>
    <row r="13" ht="15.75" customHeight="1">
      <c r="A13" s="12">
        <v>11</v>
      </c>
      <c r="B13" s="12">
        <v>87</v>
      </c>
      <c r="C13" s="12" t="str">
        <f t="shared" si="23"/>
        <v>#REF!</v>
      </c>
      <c r="D13" s="13" t="str">
        <f t="shared" si="24"/>
        <v>#REF!</v>
      </c>
      <c r="E13" s="12" t="str">
        <f t="shared" si="25"/>
        <v>#REF!</v>
      </c>
      <c r="F13" s="13" t="str">
        <f t="shared" si="26"/>
        <v>#REF!</v>
      </c>
      <c r="G13" s="12" t="str">
        <f t="shared" si="27"/>
        <v>#REF!</v>
      </c>
      <c r="H13" s="12" t="str">
        <f t="shared" si="28"/>
        <v>#REF!</v>
      </c>
      <c r="I13" s="194" t="str">
        <f t="shared" si="29"/>
        <v>#REF!</v>
      </c>
      <c r="J13" s="21" t="str">
        <f t="shared" si="30"/>
        <v>#REF!</v>
      </c>
      <c r="K13" s="12" t="str">
        <f t="shared" si="31"/>
        <v>#REF!</v>
      </c>
      <c r="L13" s="12" t="str">
        <f t="shared" si="32"/>
        <v>#REF!</v>
      </c>
      <c r="M13" s="12" t="str">
        <f t="shared" si="33"/>
        <v>#REF!</v>
      </c>
      <c r="N13" s="12" t="str">
        <f t="shared" si="34"/>
        <v>#REF!</v>
      </c>
      <c r="O13" s="12" t="str">
        <f t="shared" si="35"/>
        <v>#REF!</v>
      </c>
      <c r="P13" s="12" t="str">
        <f t="shared" si="36"/>
        <v>#REF!</v>
      </c>
      <c r="Q13" s="12" t="str">
        <f t="shared" si="37"/>
        <v>#REF!</v>
      </c>
      <c r="R13" s="12" t="str">
        <f t="shared" si="38"/>
        <v>#REF!</v>
      </c>
      <c r="S13" s="26"/>
      <c r="T13" s="208"/>
    </row>
    <row r="14" ht="15.75" customHeight="1">
      <c r="A14" s="12">
        <v>12</v>
      </c>
      <c r="B14" s="12">
        <v>88</v>
      </c>
      <c r="C14" s="12" t="str">
        <f t="shared" si="23"/>
        <v>#REF!</v>
      </c>
      <c r="D14" s="13" t="str">
        <f t="shared" si="24"/>
        <v>#REF!</v>
      </c>
      <c r="E14" s="12" t="str">
        <f t="shared" si="25"/>
        <v>#REF!</v>
      </c>
      <c r="F14" s="13" t="str">
        <f t="shared" si="26"/>
        <v>#REF!</v>
      </c>
      <c r="G14" s="12" t="str">
        <f t="shared" si="27"/>
        <v>#REF!</v>
      </c>
      <c r="H14" s="12" t="str">
        <f t="shared" si="28"/>
        <v>#REF!</v>
      </c>
      <c r="I14" s="194" t="str">
        <f t="shared" si="29"/>
        <v>#REF!</v>
      </c>
      <c r="J14" s="21" t="str">
        <f t="shared" si="30"/>
        <v>#REF!</v>
      </c>
      <c r="K14" s="12" t="str">
        <f t="shared" si="31"/>
        <v>#REF!</v>
      </c>
      <c r="L14" s="12" t="str">
        <f t="shared" si="32"/>
        <v>#REF!</v>
      </c>
      <c r="M14" s="12" t="str">
        <f t="shared" si="33"/>
        <v>#REF!</v>
      </c>
      <c r="N14" s="12" t="str">
        <f t="shared" si="34"/>
        <v>#REF!</v>
      </c>
      <c r="O14" s="12" t="str">
        <f t="shared" si="35"/>
        <v>#REF!</v>
      </c>
      <c r="P14" s="12" t="str">
        <f t="shared" si="36"/>
        <v>#REF!</v>
      </c>
      <c r="Q14" s="12" t="str">
        <f t="shared" si="37"/>
        <v>#REF!</v>
      </c>
      <c r="R14" s="12" t="str">
        <f t="shared" si="38"/>
        <v>#REF!</v>
      </c>
      <c r="S14" s="26"/>
      <c r="T14" s="208"/>
    </row>
    <row r="15" ht="15.75" customHeight="1">
      <c r="A15" s="12">
        <v>13</v>
      </c>
      <c r="B15" s="12">
        <v>89</v>
      </c>
      <c r="C15" s="12" t="str">
        <f t="shared" si="23"/>
        <v>#REF!</v>
      </c>
      <c r="D15" s="13" t="str">
        <f t="shared" si="24"/>
        <v>#REF!</v>
      </c>
      <c r="E15" s="12" t="str">
        <f t="shared" si="25"/>
        <v>#REF!</v>
      </c>
      <c r="F15" s="13" t="str">
        <f t="shared" si="26"/>
        <v>#REF!</v>
      </c>
      <c r="G15" s="12" t="str">
        <f t="shared" si="27"/>
        <v>#REF!</v>
      </c>
      <c r="H15" s="12" t="str">
        <f t="shared" si="28"/>
        <v>#REF!</v>
      </c>
      <c r="I15" s="194" t="str">
        <f t="shared" si="29"/>
        <v>#REF!</v>
      </c>
      <c r="J15" s="21" t="str">
        <f t="shared" si="30"/>
        <v>#REF!</v>
      </c>
      <c r="K15" s="12" t="str">
        <f t="shared" si="31"/>
        <v>#REF!</v>
      </c>
      <c r="L15" s="12" t="str">
        <f t="shared" si="32"/>
        <v>#REF!</v>
      </c>
      <c r="M15" s="12" t="str">
        <f t="shared" si="33"/>
        <v>#REF!</v>
      </c>
      <c r="N15" s="12" t="str">
        <f t="shared" si="34"/>
        <v>#REF!</v>
      </c>
      <c r="O15" s="12" t="str">
        <f t="shared" si="35"/>
        <v>#REF!</v>
      </c>
      <c r="P15" s="12" t="str">
        <f t="shared" si="36"/>
        <v>#REF!</v>
      </c>
      <c r="Q15" s="12" t="str">
        <f t="shared" si="37"/>
        <v>#REF!</v>
      </c>
      <c r="R15" s="12" t="str">
        <f t="shared" si="38"/>
        <v>#REF!</v>
      </c>
      <c r="S15" s="26"/>
      <c r="T15" s="208"/>
    </row>
    <row r="16" ht="15.75" customHeight="1">
      <c r="A16" s="12">
        <v>14</v>
      </c>
      <c r="B16" s="12">
        <v>90</v>
      </c>
      <c r="C16" s="12" t="str">
        <f t="shared" si="23"/>
        <v>#REF!</v>
      </c>
      <c r="D16" s="13" t="str">
        <f t="shared" si="24"/>
        <v>#REF!</v>
      </c>
      <c r="E16" s="12" t="str">
        <f t="shared" si="25"/>
        <v>#REF!</v>
      </c>
      <c r="F16" s="13" t="str">
        <f t="shared" si="26"/>
        <v>#REF!</v>
      </c>
      <c r="G16" s="12" t="str">
        <f t="shared" si="27"/>
        <v>#REF!</v>
      </c>
      <c r="H16" s="12" t="str">
        <f t="shared" si="28"/>
        <v>#REF!</v>
      </c>
      <c r="I16" s="194" t="str">
        <f t="shared" si="29"/>
        <v>#REF!</v>
      </c>
      <c r="J16" s="21" t="str">
        <f t="shared" si="30"/>
        <v>#REF!</v>
      </c>
      <c r="K16" s="12" t="str">
        <f t="shared" si="31"/>
        <v>#REF!</v>
      </c>
      <c r="L16" s="12" t="str">
        <f t="shared" si="32"/>
        <v>#REF!</v>
      </c>
      <c r="M16" s="12" t="str">
        <f t="shared" si="33"/>
        <v>#REF!</v>
      </c>
      <c r="N16" s="12" t="str">
        <f t="shared" si="34"/>
        <v>#REF!</v>
      </c>
      <c r="O16" s="12" t="str">
        <f t="shared" si="35"/>
        <v>#REF!</v>
      </c>
      <c r="P16" s="12" t="str">
        <f t="shared" si="36"/>
        <v>#REF!</v>
      </c>
      <c r="Q16" s="12" t="str">
        <f t="shared" si="37"/>
        <v>#REF!</v>
      </c>
      <c r="R16" s="12" t="str">
        <f t="shared" si="38"/>
        <v>#REF!</v>
      </c>
      <c r="S16" s="26"/>
      <c r="T16" s="208"/>
    </row>
    <row r="17" ht="15.75" customHeight="1">
      <c r="A17" s="12">
        <v>15</v>
      </c>
      <c r="B17" s="12">
        <v>91</v>
      </c>
      <c r="C17" s="12" t="str">
        <f t="shared" si="23"/>
        <v>#REF!</v>
      </c>
      <c r="D17" s="13" t="str">
        <f t="shared" si="24"/>
        <v>#REF!</v>
      </c>
      <c r="E17" s="12" t="str">
        <f t="shared" si="25"/>
        <v>#REF!</v>
      </c>
      <c r="F17" s="13" t="str">
        <f t="shared" si="26"/>
        <v>#REF!</v>
      </c>
      <c r="G17" s="12" t="str">
        <f t="shared" si="27"/>
        <v>#REF!</v>
      </c>
      <c r="H17" s="12" t="str">
        <f t="shared" si="28"/>
        <v>#REF!</v>
      </c>
      <c r="I17" s="194" t="str">
        <f t="shared" si="29"/>
        <v>#REF!</v>
      </c>
      <c r="J17" s="21" t="str">
        <f t="shared" si="30"/>
        <v>#REF!</v>
      </c>
      <c r="K17" s="12" t="str">
        <f t="shared" si="31"/>
        <v>#REF!</v>
      </c>
      <c r="L17" s="12" t="str">
        <f t="shared" si="32"/>
        <v>#REF!</v>
      </c>
      <c r="M17" s="12" t="str">
        <f t="shared" si="33"/>
        <v>#REF!</v>
      </c>
      <c r="N17" s="12" t="str">
        <f t="shared" si="34"/>
        <v>#REF!</v>
      </c>
      <c r="O17" s="12" t="str">
        <f t="shared" si="35"/>
        <v>#REF!</v>
      </c>
      <c r="P17" s="12" t="str">
        <f t="shared" si="36"/>
        <v>#REF!</v>
      </c>
      <c r="Q17" s="12" t="str">
        <f t="shared" si="37"/>
        <v>#REF!</v>
      </c>
      <c r="R17" s="12" t="str">
        <f t="shared" si="38"/>
        <v>#REF!</v>
      </c>
      <c r="S17" s="26"/>
      <c r="T17" s="208"/>
    </row>
    <row r="18" ht="15.75" customHeight="1">
      <c r="A18" s="12">
        <v>16</v>
      </c>
      <c r="B18" s="12">
        <v>92</v>
      </c>
      <c r="C18" s="12" t="str">
        <f t="shared" si="23"/>
        <v>#REF!</v>
      </c>
      <c r="D18" s="13" t="str">
        <f t="shared" si="24"/>
        <v>#REF!</v>
      </c>
      <c r="E18" s="12" t="str">
        <f t="shared" si="25"/>
        <v>#REF!</v>
      </c>
      <c r="F18" s="13" t="str">
        <f t="shared" si="26"/>
        <v>#REF!</v>
      </c>
      <c r="G18" s="12" t="str">
        <f t="shared" si="27"/>
        <v>#REF!</v>
      </c>
      <c r="H18" s="12" t="str">
        <f t="shared" si="28"/>
        <v>#REF!</v>
      </c>
      <c r="I18" s="194" t="str">
        <f t="shared" si="29"/>
        <v>#REF!</v>
      </c>
      <c r="J18" s="21" t="str">
        <f t="shared" si="30"/>
        <v>#REF!</v>
      </c>
      <c r="K18" s="12" t="str">
        <f t="shared" si="31"/>
        <v>#REF!</v>
      </c>
      <c r="L18" s="12" t="str">
        <f t="shared" si="32"/>
        <v>#REF!</v>
      </c>
      <c r="M18" s="12" t="str">
        <f t="shared" si="33"/>
        <v>#REF!</v>
      </c>
      <c r="N18" s="12" t="str">
        <f t="shared" si="34"/>
        <v>#REF!</v>
      </c>
      <c r="O18" s="12" t="str">
        <f t="shared" si="35"/>
        <v>#REF!</v>
      </c>
      <c r="P18" s="12" t="str">
        <f t="shared" si="36"/>
        <v>#REF!</v>
      </c>
      <c r="Q18" s="12" t="str">
        <f t="shared" si="37"/>
        <v>#REF!</v>
      </c>
      <c r="R18" s="12" t="str">
        <f t="shared" si="38"/>
        <v>#REF!</v>
      </c>
      <c r="S18" s="26"/>
      <c r="T18" s="208"/>
    </row>
    <row r="19" ht="15.75" customHeight="1">
      <c r="A19" s="12">
        <v>17</v>
      </c>
      <c r="B19" s="12">
        <v>93</v>
      </c>
      <c r="C19" s="12" t="str">
        <f t="shared" si="23"/>
        <v>#REF!</v>
      </c>
      <c r="D19" s="13" t="str">
        <f t="shared" si="24"/>
        <v>#REF!</v>
      </c>
      <c r="E19" s="12" t="str">
        <f t="shared" si="25"/>
        <v>#REF!</v>
      </c>
      <c r="F19" s="13" t="str">
        <f t="shared" si="26"/>
        <v>#REF!</v>
      </c>
      <c r="G19" s="12" t="str">
        <f t="shared" si="27"/>
        <v>#REF!</v>
      </c>
      <c r="H19" s="12" t="str">
        <f t="shared" si="28"/>
        <v>#REF!</v>
      </c>
      <c r="I19" s="194" t="str">
        <f t="shared" si="29"/>
        <v>#REF!</v>
      </c>
      <c r="J19" s="21" t="str">
        <f t="shared" si="30"/>
        <v>#REF!</v>
      </c>
      <c r="K19" s="12" t="str">
        <f t="shared" si="31"/>
        <v>#REF!</v>
      </c>
      <c r="L19" s="12" t="str">
        <f t="shared" si="32"/>
        <v>#REF!</v>
      </c>
      <c r="M19" s="12" t="str">
        <f t="shared" si="33"/>
        <v>#REF!</v>
      </c>
      <c r="N19" s="12" t="str">
        <f t="shared" si="34"/>
        <v>#REF!</v>
      </c>
      <c r="O19" s="12" t="str">
        <f t="shared" si="35"/>
        <v>#REF!</v>
      </c>
      <c r="P19" s="12" t="str">
        <f t="shared" si="36"/>
        <v>#REF!</v>
      </c>
      <c r="Q19" s="12" t="str">
        <f t="shared" si="37"/>
        <v>#REF!</v>
      </c>
      <c r="R19" s="12" t="str">
        <f t="shared" si="38"/>
        <v>#REF!</v>
      </c>
      <c r="S19" s="26"/>
      <c r="T19" s="208"/>
    </row>
    <row r="20" ht="15.75" customHeight="1">
      <c r="A20" s="12">
        <v>18</v>
      </c>
      <c r="B20" s="12">
        <v>94</v>
      </c>
      <c r="C20" s="12" t="str">
        <f t="shared" si="23"/>
        <v>#REF!</v>
      </c>
      <c r="D20" s="13" t="str">
        <f t="shared" si="24"/>
        <v>#REF!</v>
      </c>
      <c r="E20" s="12" t="str">
        <f t="shared" si="25"/>
        <v>#REF!</v>
      </c>
      <c r="F20" s="13" t="str">
        <f t="shared" si="26"/>
        <v>#REF!</v>
      </c>
      <c r="G20" s="12" t="str">
        <f t="shared" si="27"/>
        <v>#REF!</v>
      </c>
      <c r="H20" s="12" t="str">
        <f t="shared" si="28"/>
        <v>#REF!</v>
      </c>
      <c r="I20" s="194" t="str">
        <f t="shared" si="29"/>
        <v>#REF!</v>
      </c>
      <c r="J20" s="21" t="str">
        <f t="shared" si="30"/>
        <v>#REF!</v>
      </c>
      <c r="K20" s="12" t="str">
        <f t="shared" si="31"/>
        <v>#REF!</v>
      </c>
      <c r="L20" s="12" t="str">
        <f t="shared" si="32"/>
        <v>#REF!</v>
      </c>
      <c r="M20" s="12" t="str">
        <f t="shared" si="33"/>
        <v>#REF!</v>
      </c>
      <c r="N20" s="12" t="str">
        <f t="shared" si="34"/>
        <v>#REF!</v>
      </c>
      <c r="O20" s="12" t="str">
        <f t="shared" si="35"/>
        <v>#REF!</v>
      </c>
      <c r="P20" s="12" t="str">
        <f t="shared" si="36"/>
        <v>#REF!</v>
      </c>
      <c r="Q20" s="12" t="str">
        <f t="shared" si="37"/>
        <v>#REF!</v>
      </c>
      <c r="R20" s="12" t="str">
        <f t="shared" si="38"/>
        <v>#REF!</v>
      </c>
      <c r="S20" s="26"/>
      <c r="T20" s="208"/>
    </row>
    <row r="21" ht="15.75" customHeight="1">
      <c r="A21" s="12">
        <v>19</v>
      </c>
      <c r="B21" s="12">
        <v>95</v>
      </c>
      <c r="C21" s="12" t="str">
        <f t="shared" si="23"/>
        <v>#REF!</v>
      </c>
      <c r="D21" s="13" t="str">
        <f t="shared" si="24"/>
        <v>#REF!</v>
      </c>
      <c r="E21" s="12" t="str">
        <f t="shared" si="25"/>
        <v>#REF!</v>
      </c>
      <c r="F21" s="13" t="str">
        <f t="shared" si="26"/>
        <v>#REF!</v>
      </c>
      <c r="G21" s="12" t="str">
        <f t="shared" si="27"/>
        <v>#REF!</v>
      </c>
      <c r="H21" s="12" t="str">
        <f t="shared" si="28"/>
        <v>#REF!</v>
      </c>
      <c r="I21" s="194" t="str">
        <f t="shared" si="29"/>
        <v>#REF!</v>
      </c>
      <c r="J21" s="21" t="str">
        <f t="shared" si="30"/>
        <v>#REF!</v>
      </c>
      <c r="K21" s="12" t="str">
        <f t="shared" si="31"/>
        <v>#REF!</v>
      </c>
      <c r="L21" s="12" t="str">
        <f t="shared" si="32"/>
        <v>#REF!</v>
      </c>
      <c r="M21" s="12" t="str">
        <f t="shared" si="33"/>
        <v>#REF!</v>
      </c>
      <c r="N21" s="12" t="str">
        <f t="shared" si="34"/>
        <v>#REF!</v>
      </c>
      <c r="O21" s="12" t="str">
        <f t="shared" si="35"/>
        <v>#REF!</v>
      </c>
      <c r="P21" s="12" t="str">
        <f t="shared" si="36"/>
        <v>#REF!</v>
      </c>
      <c r="Q21" s="12" t="str">
        <f t="shared" si="37"/>
        <v>#REF!</v>
      </c>
      <c r="R21" s="12" t="str">
        <f t="shared" si="38"/>
        <v>#REF!</v>
      </c>
      <c r="S21" s="26"/>
      <c r="T21" s="208"/>
    </row>
    <row r="22" ht="15.75" customHeight="1">
      <c r="A22" s="12">
        <v>20</v>
      </c>
      <c r="B22" s="12">
        <v>96</v>
      </c>
      <c r="C22" s="12" t="str">
        <f t="shared" si="23"/>
        <v>#REF!</v>
      </c>
      <c r="D22" s="13" t="str">
        <f t="shared" si="24"/>
        <v>#REF!</v>
      </c>
      <c r="E22" s="12" t="str">
        <f t="shared" si="25"/>
        <v>#REF!</v>
      </c>
      <c r="F22" s="13" t="str">
        <f t="shared" si="26"/>
        <v>#REF!</v>
      </c>
      <c r="G22" s="12" t="str">
        <f t="shared" si="27"/>
        <v>#REF!</v>
      </c>
      <c r="H22" s="12" t="str">
        <f t="shared" si="28"/>
        <v>#REF!</v>
      </c>
      <c r="I22" s="194" t="str">
        <f t="shared" si="29"/>
        <v>#REF!</v>
      </c>
      <c r="J22" s="21" t="str">
        <f t="shared" si="30"/>
        <v>#REF!</v>
      </c>
      <c r="K22" s="12" t="str">
        <f t="shared" si="31"/>
        <v>#REF!</v>
      </c>
      <c r="L22" s="12" t="str">
        <f t="shared" si="32"/>
        <v>#REF!</v>
      </c>
      <c r="M22" s="12" t="str">
        <f t="shared" si="33"/>
        <v>#REF!</v>
      </c>
      <c r="N22" s="12" t="str">
        <f t="shared" si="34"/>
        <v>#REF!</v>
      </c>
      <c r="O22" s="12" t="str">
        <f t="shared" si="35"/>
        <v>#REF!</v>
      </c>
      <c r="P22" s="12" t="str">
        <f t="shared" si="36"/>
        <v>#REF!</v>
      </c>
      <c r="Q22" s="12" t="str">
        <f t="shared" si="37"/>
        <v>#REF!</v>
      </c>
      <c r="R22" s="12" t="str">
        <f t="shared" si="38"/>
        <v>#REF!</v>
      </c>
      <c r="S22" s="26"/>
      <c r="T22" s="208"/>
    </row>
    <row r="23" ht="15.75" customHeight="1">
      <c r="A23" s="12">
        <v>21</v>
      </c>
      <c r="B23" s="12">
        <v>97</v>
      </c>
      <c r="C23" s="12" t="str">
        <f t="shared" si="23"/>
        <v>#REF!</v>
      </c>
      <c r="D23" s="13" t="str">
        <f t="shared" si="24"/>
        <v>#REF!</v>
      </c>
      <c r="E23" s="12" t="str">
        <f t="shared" si="25"/>
        <v>#REF!</v>
      </c>
      <c r="F23" s="13" t="str">
        <f t="shared" si="26"/>
        <v>#REF!</v>
      </c>
      <c r="G23" s="12" t="str">
        <f t="shared" si="27"/>
        <v>#REF!</v>
      </c>
      <c r="H23" s="12" t="str">
        <f t="shared" si="28"/>
        <v>#REF!</v>
      </c>
      <c r="I23" s="194" t="str">
        <f t="shared" si="29"/>
        <v>#REF!</v>
      </c>
      <c r="J23" s="21" t="str">
        <f t="shared" si="30"/>
        <v>#REF!</v>
      </c>
      <c r="K23" s="12" t="str">
        <f t="shared" si="31"/>
        <v>#REF!</v>
      </c>
      <c r="L23" s="12" t="str">
        <f t="shared" si="32"/>
        <v>#REF!</v>
      </c>
      <c r="M23" s="12" t="str">
        <f t="shared" si="33"/>
        <v>#REF!</v>
      </c>
      <c r="N23" s="12" t="str">
        <f t="shared" si="34"/>
        <v>#REF!</v>
      </c>
      <c r="O23" s="12" t="str">
        <f t="shared" si="35"/>
        <v>#REF!</v>
      </c>
      <c r="P23" s="12" t="str">
        <f t="shared" si="36"/>
        <v>#REF!</v>
      </c>
      <c r="Q23" s="12" t="str">
        <f t="shared" si="37"/>
        <v>#REF!</v>
      </c>
      <c r="R23" s="12" t="str">
        <f t="shared" si="38"/>
        <v>#REF!</v>
      </c>
      <c r="S23" s="26"/>
      <c r="T23" s="208"/>
    </row>
    <row r="24" ht="15.75" customHeight="1">
      <c r="A24" s="12">
        <v>22</v>
      </c>
      <c r="B24" s="12">
        <v>107</v>
      </c>
      <c r="C24" s="12" t="str">
        <f t="shared" si="23"/>
        <v>#REF!</v>
      </c>
      <c r="D24" s="13" t="str">
        <f t="shared" si="24"/>
        <v>#REF!</v>
      </c>
      <c r="E24" s="12" t="str">
        <f t="shared" si="25"/>
        <v>#REF!</v>
      </c>
      <c r="F24" s="13" t="str">
        <f t="shared" si="26"/>
        <v>#REF!</v>
      </c>
      <c r="G24" s="12" t="str">
        <f t="shared" si="27"/>
        <v>#REF!</v>
      </c>
      <c r="H24" s="12" t="str">
        <f t="shared" si="28"/>
        <v>#REF!</v>
      </c>
      <c r="I24" s="194" t="str">
        <f t="shared" si="29"/>
        <v>#REF!</v>
      </c>
      <c r="J24" s="21" t="str">
        <f t="shared" si="30"/>
        <v>#REF!</v>
      </c>
      <c r="K24" s="12" t="str">
        <f t="shared" si="31"/>
        <v>#REF!</v>
      </c>
      <c r="L24" s="12" t="str">
        <f t="shared" si="32"/>
        <v>#REF!</v>
      </c>
      <c r="M24" s="12" t="str">
        <f t="shared" si="33"/>
        <v>#REF!</v>
      </c>
      <c r="N24" s="12" t="str">
        <f t="shared" si="34"/>
        <v>#REF!</v>
      </c>
      <c r="O24" s="12" t="str">
        <f t="shared" si="35"/>
        <v>#REF!</v>
      </c>
      <c r="P24" s="12" t="str">
        <f t="shared" si="36"/>
        <v>#REF!</v>
      </c>
      <c r="Q24" s="12" t="str">
        <f t="shared" si="37"/>
        <v>#REF!</v>
      </c>
      <c r="R24" s="12" t="str">
        <f t="shared" si="38"/>
        <v>#REF!</v>
      </c>
      <c r="S24" s="26"/>
      <c r="T24" s="208"/>
    </row>
    <row r="25" ht="15.75" customHeight="1">
      <c r="A25" s="12">
        <v>23</v>
      </c>
      <c r="B25" s="12">
        <v>108</v>
      </c>
      <c r="C25" s="12" t="str">
        <f t="shared" si="23"/>
        <v>#REF!</v>
      </c>
      <c r="D25" s="13" t="str">
        <f t="shared" si="24"/>
        <v>#REF!</v>
      </c>
      <c r="E25" s="12" t="str">
        <f t="shared" si="25"/>
        <v>#REF!</v>
      </c>
      <c r="F25" s="13" t="str">
        <f t="shared" si="26"/>
        <v>#REF!</v>
      </c>
      <c r="G25" s="12" t="str">
        <f t="shared" si="27"/>
        <v>#REF!</v>
      </c>
      <c r="H25" s="12" t="str">
        <f t="shared" si="28"/>
        <v>#REF!</v>
      </c>
      <c r="I25" s="194" t="str">
        <f t="shared" si="29"/>
        <v>#REF!</v>
      </c>
      <c r="J25" s="21" t="str">
        <f t="shared" si="30"/>
        <v>#REF!</v>
      </c>
      <c r="K25" s="12" t="str">
        <f t="shared" si="31"/>
        <v>#REF!</v>
      </c>
      <c r="L25" s="12" t="str">
        <f t="shared" si="32"/>
        <v>#REF!</v>
      </c>
      <c r="M25" s="12" t="str">
        <f t="shared" si="33"/>
        <v>#REF!</v>
      </c>
      <c r="N25" s="12" t="str">
        <f t="shared" si="34"/>
        <v>#REF!</v>
      </c>
      <c r="O25" s="12" t="str">
        <f t="shared" si="35"/>
        <v>#REF!</v>
      </c>
      <c r="P25" s="12" t="str">
        <f t="shared" si="36"/>
        <v>#REF!</v>
      </c>
      <c r="Q25" s="12" t="str">
        <f t="shared" si="37"/>
        <v>#REF!</v>
      </c>
      <c r="R25" s="12" t="str">
        <f t="shared" si="38"/>
        <v>#REF!</v>
      </c>
      <c r="S25" s="26"/>
      <c r="T25" s="208"/>
    </row>
    <row r="26" ht="15.75" customHeight="1">
      <c r="A26" s="12">
        <v>24</v>
      </c>
      <c r="B26" s="12">
        <v>115</v>
      </c>
      <c r="C26" s="12" t="str">
        <f t="shared" si="23"/>
        <v>#REF!</v>
      </c>
      <c r="D26" s="13" t="str">
        <f t="shared" si="24"/>
        <v>#REF!</v>
      </c>
      <c r="E26" s="12" t="str">
        <f t="shared" si="25"/>
        <v>#REF!</v>
      </c>
      <c r="F26" s="13" t="str">
        <f t="shared" si="26"/>
        <v>#REF!</v>
      </c>
      <c r="G26" s="12" t="str">
        <f t="shared" si="27"/>
        <v>#REF!</v>
      </c>
      <c r="H26" s="12" t="str">
        <f t="shared" si="28"/>
        <v>#REF!</v>
      </c>
      <c r="I26" s="194" t="str">
        <f t="shared" si="29"/>
        <v>#REF!</v>
      </c>
      <c r="J26" s="21" t="str">
        <f t="shared" si="30"/>
        <v>#REF!</v>
      </c>
      <c r="K26" s="12" t="str">
        <f t="shared" si="31"/>
        <v>#REF!</v>
      </c>
      <c r="L26" s="12" t="str">
        <f t="shared" si="32"/>
        <v>#REF!</v>
      </c>
      <c r="M26" s="12" t="str">
        <f t="shared" si="33"/>
        <v>#REF!</v>
      </c>
      <c r="N26" s="12" t="str">
        <f t="shared" si="34"/>
        <v>#REF!</v>
      </c>
      <c r="O26" s="12" t="str">
        <f t="shared" si="35"/>
        <v>#REF!</v>
      </c>
      <c r="P26" s="12" t="str">
        <f t="shared" si="36"/>
        <v>#REF!</v>
      </c>
      <c r="Q26" s="12" t="str">
        <f t="shared" si="37"/>
        <v>#REF!</v>
      </c>
      <c r="R26" s="12" t="str">
        <f t="shared" si="38"/>
        <v>#REF!</v>
      </c>
      <c r="S26" s="26"/>
      <c r="T26" s="208"/>
    </row>
    <row r="27" ht="15.75" customHeight="1">
      <c r="A27" s="12">
        <v>25</v>
      </c>
      <c r="B27" s="12">
        <v>116</v>
      </c>
      <c r="C27" s="12" t="str">
        <f t="shared" si="23"/>
        <v>#REF!</v>
      </c>
      <c r="D27" s="13" t="str">
        <f t="shared" si="24"/>
        <v>#REF!</v>
      </c>
      <c r="E27" s="12" t="str">
        <f t="shared" si="25"/>
        <v>#REF!</v>
      </c>
      <c r="F27" s="13" t="str">
        <f t="shared" si="26"/>
        <v>#REF!</v>
      </c>
      <c r="G27" s="12" t="str">
        <f t="shared" si="27"/>
        <v>#REF!</v>
      </c>
      <c r="H27" s="12" t="str">
        <f t="shared" si="28"/>
        <v>#REF!</v>
      </c>
      <c r="I27" s="194" t="str">
        <f t="shared" si="29"/>
        <v>#REF!</v>
      </c>
      <c r="J27" s="21" t="str">
        <f t="shared" si="30"/>
        <v>#REF!</v>
      </c>
      <c r="K27" s="12" t="str">
        <f t="shared" si="31"/>
        <v>#REF!</v>
      </c>
      <c r="L27" s="12" t="str">
        <f t="shared" si="32"/>
        <v>#REF!</v>
      </c>
      <c r="M27" s="12" t="str">
        <f t="shared" si="33"/>
        <v>#REF!</v>
      </c>
      <c r="N27" s="12" t="str">
        <f t="shared" si="34"/>
        <v>#REF!</v>
      </c>
      <c r="O27" s="12" t="str">
        <f t="shared" si="35"/>
        <v>#REF!</v>
      </c>
      <c r="P27" s="12" t="str">
        <f t="shared" si="36"/>
        <v>#REF!</v>
      </c>
      <c r="Q27" s="12" t="str">
        <f t="shared" si="37"/>
        <v>#REF!</v>
      </c>
      <c r="R27" s="12" t="str">
        <f t="shared" si="38"/>
        <v>#REF!</v>
      </c>
      <c r="S27" s="26"/>
      <c r="T27" s="208"/>
    </row>
    <row r="28" ht="15.75" customHeight="1">
      <c r="A28" s="12">
        <v>26</v>
      </c>
      <c r="B28" s="12">
        <v>141</v>
      </c>
      <c r="C28" s="12" t="str">
        <f t="shared" si="23"/>
        <v>#REF!</v>
      </c>
      <c r="D28" s="13" t="str">
        <f t="shared" si="24"/>
        <v>#REF!</v>
      </c>
      <c r="E28" s="12" t="str">
        <f t="shared" si="25"/>
        <v>#REF!</v>
      </c>
      <c r="F28" s="13" t="str">
        <f t="shared" si="26"/>
        <v>#REF!</v>
      </c>
      <c r="G28" s="12" t="str">
        <f t="shared" si="27"/>
        <v>#REF!</v>
      </c>
      <c r="H28" s="12" t="str">
        <f t="shared" si="28"/>
        <v>#REF!</v>
      </c>
      <c r="I28" s="194" t="str">
        <f t="shared" si="29"/>
        <v>#REF!</v>
      </c>
      <c r="J28" s="21" t="str">
        <f t="shared" si="30"/>
        <v>#REF!</v>
      </c>
      <c r="K28" s="12" t="str">
        <f t="shared" si="31"/>
        <v>#REF!</v>
      </c>
      <c r="L28" s="12" t="str">
        <f t="shared" si="32"/>
        <v>#REF!</v>
      </c>
      <c r="M28" s="12" t="str">
        <f t="shared" si="33"/>
        <v>#REF!</v>
      </c>
      <c r="N28" s="12" t="str">
        <f t="shared" si="34"/>
        <v>#REF!</v>
      </c>
      <c r="O28" s="12" t="str">
        <f t="shared" si="35"/>
        <v>#REF!</v>
      </c>
      <c r="P28" s="12" t="str">
        <f t="shared" si="36"/>
        <v>#REF!</v>
      </c>
      <c r="Q28" s="12" t="str">
        <f t="shared" si="37"/>
        <v>#REF!</v>
      </c>
      <c r="R28" s="12" t="str">
        <f t="shared" si="38"/>
        <v>#REF!</v>
      </c>
      <c r="S28" s="26"/>
      <c r="T28" s="208"/>
    </row>
    <row r="29" ht="15.75" customHeight="1">
      <c r="A29" s="12">
        <v>27</v>
      </c>
      <c r="B29" s="12">
        <v>173</v>
      </c>
      <c r="C29" s="12" t="str">
        <f t="shared" si="23"/>
        <v>#REF!</v>
      </c>
      <c r="D29" s="13" t="str">
        <f t="shared" si="24"/>
        <v>#REF!</v>
      </c>
      <c r="E29" s="12" t="str">
        <f t="shared" si="25"/>
        <v>#REF!</v>
      </c>
      <c r="F29" s="13" t="str">
        <f t="shared" si="26"/>
        <v>#REF!</v>
      </c>
      <c r="G29" s="12" t="str">
        <f t="shared" si="27"/>
        <v>#REF!</v>
      </c>
      <c r="H29" s="12" t="str">
        <f t="shared" si="28"/>
        <v>#REF!</v>
      </c>
      <c r="I29" s="194" t="str">
        <f t="shared" si="29"/>
        <v>#REF!</v>
      </c>
      <c r="J29" s="21" t="str">
        <f t="shared" si="30"/>
        <v>#REF!</v>
      </c>
      <c r="K29" s="12" t="str">
        <f t="shared" si="31"/>
        <v>#REF!</v>
      </c>
      <c r="L29" s="12" t="str">
        <f t="shared" si="32"/>
        <v>#REF!</v>
      </c>
      <c r="M29" s="12" t="str">
        <f t="shared" si="33"/>
        <v>#REF!</v>
      </c>
      <c r="N29" s="12" t="str">
        <f t="shared" si="34"/>
        <v>#REF!</v>
      </c>
      <c r="O29" s="12" t="str">
        <f t="shared" si="35"/>
        <v>#REF!</v>
      </c>
      <c r="P29" s="12" t="str">
        <f t="shared" si="36"/>
        <v>#REF!</v>
      </c>
      <c r="Q29" s="12" t="str">
        <f t="shared" si="37"/>
        <v>#REF!</v>
      </c>
      <c r="R29" s="12" t="str">
        <f t="shared" si="38"/>
        <v>#REF!</v>
      </c>
      <c r="S29" s="209" t="s">
        <v>353</v>
      </c>
      <c r="T29" s="210" t="s">
        <v>353</v>
      </c>
    </row>
    <row r="30" ht="15.75" customHeight="1">
      <c r="A30" s="12">
        <v>28</v>
      </c>
      <c r="B30" s="12">
        <v>174</v>
      </c>
      <c r="C30" s="12" t="str">
        <f t="shared" si="23"/>
        <v>#REF!</v>
      </c>
      <c r="D30" s="13" t="str">
        <f t="shared" si="24"/>
        <v>#REF!</v>
      </c>
      <c r="E30" s="12" t="str">
        <f t="shared" si="25"/>
        <v>#REF!</v>
      </c>
      <c r="F30" s="13" t="str">
        <f t="shared" si="26"/>
        <v>#REF!</v>
      </c>
      <c r="G30" s="12" t="str">
        <f t="shared" si="27"/>
        <v>#REF!</v>
      </c>
      <c r="H30" s="12" t="str">
        <f t="shared" si="28"/>
        <v>#REF!</v>
      </c>
      <c r="I30" s="194" t="str">
        <f t="shared" si="29"/>
        <v>#REF!</v>
      </c>
      <c r="J30" s="21" t="str">
        <f t="shared" si="30"/>
        <v>#REF!</v>
      </c>
      <c r="K30" s="12" t="str">
        <f t="shared" si="31"/>
        <v>#REF!</v>
      </c>
      <c r="L30" s="12" t="str">
        <f t="shared" si="32"/>
        <v>#REF!</v>
      </c>
      <c r="M30" s="12" t="str">
        <f t="shared" si="33"/>
        <v>#REF!</v>
      </c>
      <c r="N30" s="12" t="str">
        <f t="shared" si="34"/>
        <v>#REF!</v>
      </c>
      <c r="O30" s="12" t="str">
        <f t="shared" si="35"/>
        <v>#REF!</v>
      </c>
      <c r="P30" s="12" t="str">
        <f t="shared" si="36"/>
        <v>#REF!</v>
      </c>
      <c r="Q30" s="12" t="str">
        <f t="shared" si="37"/>
        <v>#REF!</v>
      </c>
      <c r="R30" s="12" t="str">
        <f t="shared" si="38"/>
        <v>#REF!</v>
      </c>
      <c r="S30" s="209">
        <v>66750000</v>
      </c>
      <c r="T30" s="210">
        <v>20025000</v>
      </c>
    </row>
    <row r="31" ht="15.75" customHeight="1">
      <c r="A31" s="12">
        <v>29</v>
      </c>
      <c r="B31" s="12">
        <v>175</v>
      </c>
      <c r="C31" s="12" t="str">
        <f t="shared" si="23"/>
        <v>#REF!</v>
      </c>
      <c r="D31" s="13" t="str">
        <f t="shared" si="24"/>
        <v>#REF!</v>
      </c>
      <c r="E31" s="12" t="str">
        <f t="shared" si="25"/>
        <v>#REF!</v>
      </c>
      <c r="F31" s="13" t="str">
        <f t="shared" si="26"/>
        <v>#REF!</v>
      </c>
      <c r="G31" s="12" t="str">
        <f t="shared" si="27"/>
        <v>#REF!</v>
      </c>
      <c r="H31" s="12" t="str">
        <f t="shared" si="28"/>
        <v>#REF!</v>
      </c>
      <c r="I31" s="194" t="str">
        <f t="shared" si="29"/>
        <v>#REF!</v>
      </c>
      <c r="J31" s="21" t="str">
        <f t="shared" si="30"/>
        <v>#REF!</v>
      </c>
      <c r="K31" s="12" t="str">
        <f t="shared" si="31"/>
        <v>#REF!</v>
      </c>
      <c r="L31" s="12" t="str">
        <f t="shared" si="32"/>
        <v>#REF!</v>
      </c>
      <c r="M31" s="12" t="str">
        <f t="shared" si="33"/>
        <v>#REF!</v>
      </c>
      <c r="N31" s="12" t="str">
        <f t="shared" si="34"/>
        <v>#REF!</v>
      </c>
      <c r="O31" s="12" t="str">
        <f t="shared" si="35"/>
        <v>#REF!</v>
      </c>
      <c r="P31" s="12" t="str">
        <f t="shared" si="36"/>
        <v>#REF!</v>
      </c>
      <c r="Q31" s="12" t="str">
        <f t="shared" si="37"/>
        <v>#REF!</v>
      </c>
      <c r="R31" s="12" t="str">
        <f t="shared" si="38"/>
        <v>#REF!</v>
      </c>
      <c r="S31" s="26" t="s">
        <v>353</v>
      </c>
      <c r="T31" s="208" t="s">
        <v>353</v>
      </c>
    </row>
    <row r="32" ht="15.75" customHeight="1">
      <c r="A32" s="12">
        <v>30</v>
      </c>
      <c r="B32" s="12">
        <v>259</v>
      </c>
      <c r="C32" s="12" t="str">
        <f t="shared" si="23"/>
        <v>#REF!</v>
      </c>
      <c r="D32" s="13" t="str">
        <f t="shared" si="24"/>
        <v>#REF!</v>
      </c>
      <c r="E32" s="12" t="str">
        <f t="shared" si="25"/>
        <v>#REF!</v>
      </c>
      <c r="F32" s="13" t="str">
        <f t="shared" si="26"/>
        <v>#REF!</v>
      </c>
      <c r="G32" s="12" t="str">
        <f t="shared" si="27"/>
        <v>#REF!</v>
      </c>
      <c r="H32" s="12" t="str">
        <f t="shared" si="28"/>
        <v>#REF!</v>
      </c>
      <c r="I32" s="194" t="str">
        <f t="shared" si="29"/>
        <v>#REF!</v>
      </c>
      <c r="J32" s="21" t="str">
        <f t="shared" si="30"/>
        <v>#REF!</v>
      </c>
      <c r="K32" s="12" t="str">
        <f t="shared" si="31"/>
        <v>#REF!</v>
      </c>
      <c r="L32" s="12" t="str">
        <f t="shared" si="32"/>
        <v>#REF!</v>
      </c>
      <c r="M32" s="12" t="str">
        <f t="shared" si="33"/>
        <v>#REF!</v>
      </c>
      <c r="N32" s="12" t="str">
        <f t="shared" si="34"/>
        <v>#REF!</v>
      </c>
      <c r="O32" s="12" t="str">
        <f t="shared" si="35"/>
        <v>#REF!</v>
      </c>
      <c r="P32" s="12" t="str">
        <f t="shared" si="36"/>
        <v>#REF!</v>
      </c>
      <c r="Q32" s="12" t="str">
        <f t="shared" si="37"/>
        <v>#REF!</v>
      </c>
      <c r="R32" s="12" t="str">
        <f t="shared" si="38"/>
        <v>#REF!</v>
      </c>
      <c r="S32" s="209">
        <v>51948072</v>
      </c>
      <c r="T32" s="210">
        <v>15584421.6</v>
      </c>
    </row>
    <row r="33" ht="15.75" customHeight="1">
      <c r="A33" s="12">
        <v>31</v>
      </c>
      <c r="B33" s="12">
        <v>260</v>
      </c>
      <c r="C33" s="12" t="str">
        <f t="shared" si="23"/>
        <v>#REF!</v>
      </c>
      <c r="D33" s="13" t="str">
        <f t="shared" si="24"/>
        <v>#REF!</v>
      </c>
      <c r="E33" s="12" t="str">
        <f t="shared" si="25"/>
        <v>#REF!</v>
      </c>
      <c r="F33" s="13" t="str">
        <f t="shared" si="26"/>
        <v>#REF!</v>
      </c>
      <c r="G33" s="12" t="str">
        <f t="shared" si="27"/>
        <v>#REF!</v>
      </c>
      <c r="H33" s="12" t="str">
        <f t="shared" si="28"/>
        <v>#REF!</v>
      </c>
      <c r="I33" s="194" t="str">
        <f t="shared" si="29"/>
        <v>#REF!</v>
      </c>
      <c r="J33" s="21" t="str">
        <f t="shared" si="30"/>
        <v>#REF!</v>
      </c>
      <c r="K33" s="12" t="str">
        <f t="shared" si="31"/>
        <v>#REF!</v>
      </c>
      <c r="L33" s="12" t="str">
        <f t="shared" si="32"/>
        <v>#REF!</v>
      </c>
      <c r="M33" s="12" t="str">
        <f t="shared" si="33"/>
        <v>#REF!</v>
      </c>
      <c r="N33" s="12" t="str">
        <f t="shared" si="34"/>
        <v>#REF!</v>
      </c>
      <c r="O33" s="12" t="str">
        <f t="shared" si="35"/>
        <v>#REF!</v>
      </c>
      <c r="P33" s="12" t="str">
        <f t="shared" si="36"/>
        <v>#REF!</v>
      </c>
      <c r="Q33" s="12" t="str">
        <f t="shared" si="37"/>
        <v>#REF!</v>
      </c>
      <c r="R33" s="12" t="str">
        <f t="shared" si="38"/>
        <v>#REF!</v>
      </c>
      <c r="S33" s="209">
        <v>45850300</v>
      </c>
      <c r="T33" s="210">
        <v>13755090</v>
      </c>
    </row>
    <row r="34" ht="15.75" customHeight="1">
      <c r="A34" s="12">
        <v>32</v>
      </c>
      <c r="B34" s="12">
        <v>261</v>
      </c>
      <c r="C34" s="12" t="str">
        <f t="shared" si="23"/>
        <v>#REF!</v>
      </c>
      <c r="D34" s="13" t="str">
        <f t="shared" si="24"/>
        <v>#REF!</v>
      </c>
      <c r="E34" s="12" t="str">
        <f t="shared" si="25"/>
        <v>#REF!</v>
      </c>
      <c r="F34" s="13" t="str">
        <f t="shared" si="26"/>
        <v>#REF!</v>
      </c>
      <c r="G34" s="12" t="str">
        <f t="shared" si="27"/>
        <v>#REF!</v>
      </c>
      <c r="H34" s="12" t="str">
        <f t="shared" si="28"/>
        <v>#REF!</v>
      </c>
      <c r="I34" s="194" t="str">
        <f t="shared" si="29"/>
        <v>#REF!</v>
      </c>
      <c r="J34" s="21" t="str">
        <f t="shared" si="30"/>
        <v>#REF!</v>
      </c>
      <c r="K34" s="12" t="str">
        <f t="shared" si="31"/>
        <v>#REF!</v>
      </c>
      <c r="L34" s="12" t="str">
        <f t="shared" si="32"/>
        <v>#REF!</v>
      </c>
      <c r="M34" s="12" t="str">
        <f t="shared" si="33"/>
        <v>#REF!</v>
      </c>
      <c r="N34" s="12" t="str">
        <f t="shared" si="34"/>
        <v>#REF!</v>
      </c>
      <c r="O34" s="12" t="str">
        <f t="shared" si="35"/>
        <v>#REF!</v>
      </c>
      <c r="P34" s="12" t="str">
        <f t="shared" si="36"/>
        <v>#REF!</v>
      </c>
      <c r="Q34" s="12" t="str">
        <f t="shared" si="37"/>
        <v>#REF!</v>
      </c>
      <c r="R34" s="12" t="str">
        <f t="shared" si="38"/>
        <v>#REF!</v>
      </c>
      <c r="S34" s="209">
        <v>45403400</v>
      </c>
      <c r="T34" s="211" t="s">
        <v>354</v>
      </c>
    </row>
    <row r="35" ht="15.75" customHeight="1">
      <c r="A35" s="12">
        <v>33</v>
      </c>
      <c r="B35" s="12">
        <v>262</v>
      </c>
      <c r="C35" s="12" t="str">
        <f t="shared" si="23"/>
        <v>#REF!</v>
      </c>
      <c r="D35" s="13" t="str">
        <f t="shared" si="24"/>
        <v>#REF!</v>
      </c>
      <c r="E35" s="12" t="str">
        <f t="shared" si="25"/>
        <v>#REF!</v>
      </c>
      <c r="F35" s="13" t="str">
        <f t="shared" si="26"/>
        <v>#REF!</v>
      </c>
      <c r="G35" s="12" t="str">
        <f t="shared" si="27"/>
        <v>#REF!</v>
      </c>
      <c r="H35" s="12" t="str">
        <f t="shared" si="28"/>
        <v>#REF!</v>
      </c>
      <c r="I35" s="194" t="str">
        <f t="shared" si="29"/>
        <v>#REF!</v>
      </c>
      <c r="J35" s="21" t="str">
        <f t="shared" si="30"/>
        <v>#REF!</v>
      </c>
      <c r="K35" s="12" t="str">
        <f t="shared" si="31"/>
        <v>#REF!</v>
      </c>
      <c r="L35" s="12" t="str">
        <f t="shared" si="32"/>
        <v>#REF!</v>
      </c>
      <c r="M35" s="12" t="str">
        <f t="shared" si="33"/>
        <v>#REF!</v>
      </c>
      <c r="N35" s="12" t="str">
        <f t="shared" si="34"/>
        <v>#REF!</v>
      </c>
      <c r="O35" s="12" t="str">
        <f t="shared" si="35"/>
        <v>#REF!</v>
      </c>
      <c r="P35" s="12" t="str">
        <f t="shared" si="36"/>
        <v>#REF!</v>
      </c>
      <c r="Q35" s="12" t="str">
        <f t="shared" si="37"/>
        <v>#REF!</v>
      </c>
      <c r="R35" s="12" t="str">
        <f t="shared" si="38"/>
        <v>#REF!</v>
      </c>
      <c r="S35" s="209">
        <v>62135691.200000003</v>
      </c>
      <c r="T35" s="210">
        <v>18640707.359999999</v>
      </c>
    </row>
    <row r="36" ht="15.75" customHeight="1">
      <c r="A36" s="12">
        <v>34</v>
      </c>
      <c r="B36" s="12">
        <v>263</v>
      </c>
      <c r="C36" s="12" t="str">
        <f t="shared" si="23"/>
        <v>#REF!</v>
      </c>
      <c r="D36" s="13" t="str">
        <f t="shared" si="24"/>
        <v>#REF!</v>
      </c>
      <c r="E36" s="12" t="str">
        <f t="shared" si="25"/>
        <v>#REF!</v>
      </c>
      <c r="F36" s="13" t="str">
        <f t="shared" si="26"/>
        <v>#REF!</v>
      </c>
      <c r="G36" s="12" t="str">
        <f t="shared" si="27"/>
        <v>#REF!</v>
      </c>
      <c r="H36" s="12" t="str">
        <f t="shared" si="28"/>
        <v>#REF!</v>
      </c>
      <c r="I36" s="194" t="str">
        <f t="shared" si="29"/>
        <v>#REF!</v>
      </c>
      <c r="J36" s="21" t="str">
        <f t="shared" si="30"/>
        <v>#REF!</v>
      </c>
      <c r="K36" s="12" t="str">
        <f t="shared" si="31"/>
        <v>#REF!</v>
      </c>
      <c r="L36" s="12" t="str">
        <f t="shared" si="32"/>
        <v>#REF!</v>
      </c>
      <c r="M36" s="12" t="str">
        <f t="shared" si="33"/>
        <v>#REF!</v>
      </c>
      <c r="N36" s="12" t="str">
        <f t="shared" si="34"/>
        <v>#REF!</v>
      </c>
      <c r="O36" s="12" t="str">
        <f t="shared" si="35"/>
        <v>#REF!</v>
      </c>
      <c r="P36" s="12" t="str">
        <f t="shared" si="36"/>
        <v>#REF!</v>
      </c>
      <c r="Q36" s="12" t="str">
        <f t="shared" si="37"/>
        <v>#REF!</v>
      </c>
      <c r="R36" s="12" t="str">
        <f t="shared" si="38"/>
        <v>#REF!</v>
      </c>
      <c r="S36" s="209"/>
      <c r="T36" s="210"/>
    </row>
    <row r="37" ht="15.75" customHeight="1">
      <c r="A37" s="12">
        <v>35</v>
      </c>
      <c r="B37" s="12">
        <v>342</v>
      </c>
      <c r="C37" s="12" t="str">
        <f t="shared" si="23"/>
        <v>#REF!</v>
      </c>
      <c r="D37" s="13" t="str">
        <f t="shared" si="24"/>
        <v>#REF!</v>
      </c>
      <c r="E37" s="12" t="str">
        <f t="shared" si="25"/>
        <v>#REF!</v>
      </c>
      <c r="F37" s="13" t="str">
        <f t="shared" si="26"/>
        <v>#REF!</v>
      </c>
      <c r="G37" s="12" t="str">
        <f t="shared" si="27"/>
        <v>#REF!</v>
      </c>
      <c r="H37" s="12" t="str">
        <f t="shared" si="28"/>
        <v>#REF!</v>
      </c>
      <c r="I37" s="194" t="s">
        <v>355</v>
      </c>
      <c r="J37" s="21" t="str">
        <f t="shared" si="30"/>
        <v>#REF!</v>
      </c>
      <c r="K37" s="12" t="str">
        <f t="shared" si="31"/>
        <v>#REF!</v>
      </c>
      <c r="L37" s="12" t="str">
        <f t="shared" si="32"/>
        <v>#REF!</v>
      </c>
      <c r="M37" s="12" t="str">
        <f t="shared" si="33"/>
        <v>#REF!</v>
      </c>
      <c r="N37" s="12" t="str">
        <f t="shared" si="34"/>
        <v>#REF!</v>
      </c>
      <c r="O37" s="12" t="str">
        <f t="shared" si="35"/>
        <v>#REF!</v>
      </c>
      <c r="P37" s="12" t="str">
        <f t="shared" si="36"/>
        <v>#REF!</v>
      </c>
      <c r="Q37" s="12" t="str">
        <f t="shared" si="37"/>
        <v>#REF!</v>
      </c>
      <c r="R37" s="12" t="str">
        <f t="shared" si="38"/>
        <v>#REF!</v>
      </c>
      <c r="S37" s="209">
        <v>35799667</v>
      </c>
      <c r="T37" s="210">
        <v>10739900.1</v>
      </c>
    </row>
    <row r="38" ht="15.75" customHeight="1">
      <c r="A38" s="12">
        <v>36</v>
      </c>
      <c r="B38" s="12">
        <v>343</v>
      </c>
      <c r="C38" s="12" t="str">
        <f t="shared" si="23"/>
        <v>#REF!</v>
      </c>
      <c r="D38" s="13" t="str">
        <f t="shared" si="24"/>
        <v>#REF!</v>
      </c>
      <c r="E38" s="12" t="str">
        <f t="shared" si="25"/>
        <v>#REF!</v>
      </c>
      <c r="F38" s="13" t="str">
        <f t="shared" si="26"/>
        <v>#REF!</v>
      </c>
      <c r="G38" s="12" t="str">
        <f t="shared" si="27"/>
        <v>#REF!</v>
      </c>
      <c r="H38" s="12" t="str">
        <f t="shared" si="28"/>
        <v>#REF!</v>
      </c>
      <c r="I38" s="194" t="s">
        <v>356</v>
      </c>
      <c r="J38" s="21" t="str">
        <f t="shared" si="30"/>
        <v>#REF!</v>
      </c>
      <c r="K38" s="12" t="str">
        <f t="shared" si="31"/>
        <v>#REF!</v>
      </c>
      <c r="L38" s="12" t="str">
        <f t="shared" si="32"/>
        <v>#REF!</v>
      </c>
      <c r="M38" s="12" t="str">
        <f t="shared" si="33"/>
        <v>#REF!</v>
      </c>
      <c r="N38" s="12" t="str">
        <f t="shared" si="34"/>
        <v>#REF!</v>
      </c>
      <c r="O38" s="12" t="str">
        <f t="shared" si="35"/>
        <v>#REF!</v>
      </c>
      <c r="P38" s="12" t="str">
        <f t="shared" si="36"/>
        <v>#REF!</v>
      </c>
      <c r="Q38" s="12" t="str">
        <f t="shared" si="37"/>
        <v>#REF!</v>
      </c>
      <c r="R38" s="12" t="str">
        <f t="shared" si="38"/>
        <v>#REF!</v>
      </c>
      <c r="S38" s="209">
        <v>72112896</v>
      </c>
      <c r="T38" s="210">
        <v>21633868.800000001</v>
      </c>
    </row>
    <row r="39" ht="15.75" customHeight="1">
      <c r="A39" s="12">
        <v>37</v>
      </c>
      <c r="B39" s="12">
        <v>344</v>
      </c>
      <c r="C39" s="12" t="str">
        <f t="shared" si="23"/>
        <v>#REF!</v>
      </c>
      <c r="D39" s="13" t="str">
        <f t="shared" si="24"/>
        <v>#REF!</v>
      </c>
      <c r="E39" s="12" t="str">
        <f t="shared" si="25"/>
        <v>#REF!</v>
      </c>
      <c r="F39" s="13" t="str">
        <f t="shared" si="26"/>
        <v>#REF!</v>
      </c>
      <c r="G39" s="12" t="str">
        <f t="shared" si="27"/>
        <v>#REF!</v>
      </c>
      <c r="H39" s="12" t="str">
        <f t="shared" si="28"/>
        <v>#REF!</v>
      </c>
      <c r="I39" s="194" t="s">
        <v>357</v>
      </c>
      <c r="J39" s="21" t="str">
        <f t="shared" si="30"/>
        <v>#REF!</v>
      </c>
      <c r="K39" s="12" t="str">
        <f t="shared" si="31"/>
        <v>#REF!</v>
      </c>
      <c r="L39" s="12" t="str">
        <f t="shared" si="32"/>
        <v>#REF!</v>
      </c>
      <c r="M39" s="12" t="str">
        <f t="shared" si="33"/>
        <v>#REF!</v>
      </c>
      <c r="N39" s="12" t="str">
        <f t="shared" si="34"/>
        <v>#REF!</v>
      </c>
      <c r="O39" s="12" t="str">
        <f t="shared" si="35"/>
        <v>#REF!</v>
      </c>
      <c r="P39" s="12" t="str">
        <f t="shared" si="36"/>
        <v>#REF!</v>
      </c>
      <c r="Q39" s="12" t="str">
        <f t="shared" si="37"/>
        <v>#REF!</v>
      </c>
      <c r="R39" s="12" t="str">
        <f t="shared" si="38"/>
        <v>#REF!</v>
      </c>
      <c r="S39" s="209">
        <v>72288000</v>
      </c>
      <c r="T39" s="212" t="s">
        <v>358</v>
      </c>
    </row>
    <row r="40" ht="15.75" customHeight="1">
      <c r="A40" s="12">
        <v>38</v>
      </c>
      <c r="B40" s="12">
        <v>346</v>
      </c>
      <c r="C40" s="12" t="str">
        <f t="shared" si="23"/>
        <v>#REF!</v>
      </c>
      <c r="D40" s="13" t="str">
        <f t="shared" si="24"/>
        <v>#REF!</v>
      </c>
      <c r="E40" s="12" t="str">
        <f t="shared" si="25"/>
        <v>#REF!</v>
      </c>
      <c r="F40" s="13" t="str">
        <f t="shared" si="26"/>
        <v>#REF!</v>
      </c>
      <c r="G40" s="12" t="str">
        <f t="shared" si="27"/>
        <v>#REF!</v>
      </c>
      <c r="H40" s="12" t="str">
        <f t="shared" si="28"/>
        <v>#REF!</v>
      </c>
      <c r="I40" s="194" t="str">
        <f t="shared" ref="I40:I96" si="39">VLOOKUP(B40,'Свод объектов'!$D$3:$V146,9,0)</f>
        <v>#REF!</v>
      </c>
      <c r="J40" s="21" t="str">
        <f t="shared" si="30"/>
        <v>#REF!</v>
      </c>
      <c r="K40" s="12" t="str">
        <f t="shared" si="31"/>
        <v>#REF!</v>
      </c>
      <c r="L40" s="12" t="str">
        <f t="shared" si="32"/>
        <v>#REF!</v>
      </c>
      <c r="M40" s="12" t="str">
        <f t="shared" si="33"/>
        <v>#REF!</v>
      </c>
      <c r="N40" s="12" t="str">
        <f t="shared" si="34"/>
        <v>#REF!</v>
      </c>
      <c r="O40" s="12" t="str">
        <f t="shared" si="35"/>
        <v>#REF!</v>
      </c>
      <c r="P40" s="12" t="str">
        <f t="shared" si="36"/>
        <v>#REF!</v>
      </c>
      <c r="Q40" s="12" t="str">
        <f t="shared" si="37"/>
        <v>#REF!</v>
      </c>
      <c r="R40" s="12" t="str">
        <f t="shared" si="38"/>
        <v>#REF!</v>
      </c>
      <c r="S40" s="209">
        <v>28808460</v>
      </c>
      <c r="T40" s="210">
        <v>8642538</v>
      </c>
    </row>
    <row r="41" ht="15.75" customHeight="1">
      <c r="A41" s="12">
        <v>39</v>
      </c>
      <c r="B41" s="12">
        <v>381</v>
      </c>
      <c r="C41" s="12" t="str">
        <f t="shared" si="23"/>
        <v>#REF!</v>
      </c>
      <c r="D41" s="13" t="str">
        <f t="shared" si="24"/>
        <v>#REF!</v>
      </c>
      <c r="E41" s="12" t="str">
        <f t="shared" si="25"/>
        <v>#REF!</v>
      </c>
      <c r="F41" s="13" t="str">
        <f t="shared" si="26"/>
        <v>#REF!</v>
      </c>
      <c r="G41" s="12" t="str">
        <f t="shared" si="27"/>
        <v>#REF!</v>
      </c>
      <c r="H41" s="12" t="str">
        <f t="shared" si="28"/>
        <v>#REF!</v>
      </c>
      <c r="I41" s="194" t="str">
        <f t="shared" si="39"/>
        <v>#REF!</v>
      </c>
      <c r="J41" s="21" t="str">
        <f t="shared" si="30"/>
        <v>#REF!</v>
      </c>
      <c r="K41" s="12" t="str">
        <f t="shared" si="31"/>
        <v>#REF!</v>
      </c>
      <c r="L41" s="12" t="str">
        <f t="shared" si="32"/>
        <v>#REF!</v>
      </c>
      <c r="M41" s="12" t="str">
        <f t="shared" si="33"/>
        <v>#REF!</v>
      </c>
      <c r="N41" s="12" t="str">
        <f t="shared" si="34"/>
        <v>#REF!</v>
      </c>
      <c r="O41" s="12" t="str">
        <f t="shared" si="35"/>
        <v>#REF!</v>
      </c>
      <c r="P41" s="12" t="str">
        <f t="shared" si="36"/>
        <v>#REF!</v>
      </c>
      <c r="Q41" s="12" t="str">
        <f t="shared" si="37"/>
        <v>#REF!</v>
      </c>
      <c r="R41" s="12" t="str">
        <f t="shared" si="38"/>
        <v>#REF!</v>
      </c>
      <c r="S41" s="26"/>
      <c r="T41" s="208"/>
    </row>
    <row r="42" ht="15.75" customHeight="1">
      <c r="A42" s="12">
        <v>40</v>
      </c>
      <c r="B42" s="12">
        <v>419</v>
      </c>
      <c r="C42" s="12" t="str">
        <f t="shared" si="23"/>
        <v>#REF!</v>
      </c>
      <c r="D42" s="13" t="str">
        <f t="shared" si="24"/>
        <v>#REF!</v>
      </c>
      <c r="E42" s="12" t="str">
        <f t="shared" si="25"/>
        <v>#REF!</v>
      </c>
      <c r="F42" s="13" t="str">
        <f t="shared" si="26"/>
        <v>#REF!</v>
      </c>
      <c r="G42" s="12" t="str">
        <f t="shared" si="27"/>
        <v>#REF!</v>
      </c>
      <c r="H42" s="12" t="str">
        <f t="shared" si="28"/>
        <v>#REF!</v>
      </c>
      <c r="I42" s="194" t="s">
        <v>359</v>
      </c>
      <c r="J42" s="21" t="str">
        <f t="shared" si="30"/>
        <v>#REF!</v>
      </c>
      <c r="K42" s="12" t="str">
        <f t="shared" si="31"/>
        <v>#REF!</v>
      </c>
      <c r="L42" s="12" t="str">
        <f t="shared" si="32"/>
        <v>#REF!</v>
      </c>
      <c r="M42" s="12" t="str">
        <f t="shared" si="33"/>
        <v>#REF!</v>
      </c>
      <c r="N42" s="12" t="str">
        <f t="shared" si="34"/>
        <v>#REF!</v>
      </c>
      <c r="O42" s="12" t="str">
        <f t="shared" si="35"/>
        <v>#REF!</v>
      </c>
      <c r="P42" s="12" t="str">
        <f t="shared" si="36"/>
        <v>#REF!</v>
      </c>
      <c r="Q42" s="12" t="str">
        <f t="shared" si="37"/>
        <v>#REF!</v>
      </c>
      <c r="R42" s="12" t="str">
        <f t="shared" si="38"/>
        <v>#REF!</v>
      </c>
      <c r="S42" s="209">
        <v>71250107.909999996</v>
      </c>
      <c r="T42" s="210">
        <v>21375032.370000001</v>
      </c>
    </row>
    <row r="43" ht="15.75" customHeight="1">
      <c r="A43" s="12">
        <v>41</v>
      </c>
      <c r="B43" s="12">
        <v>420</v>
      </c>
      <c r="C43" s="12" t="str">
        <f t="shared" si="23"/>
        <v>#REF!</v>
      </c>
      <c r="D43" s="13" t="str">
        <f t="shared" si="24"/>
        <v>#REF!</v>
      </c>
      <c r="E43" s="12" t="str">
        <f t="shared" si="25"/>
        <v>#REF!</v>
      </c>
      <c r="F43" s="13" t="str">
        <f t="shared" si="26"/>
        <v>#REF!</v>
      </c>
      <c r="G43" s="12" t="str">
        <f t="shared" si="27"/>
        <v>#REF!</v>
      </c>
      <c r="H43" s="12" t="str">
        <f t="shared" si="28"/>
        <v>#REF!</v>
      </c>
      <c r="I43" s="194" t="s">
        <v>360</v>
      </c>
      <c r="J43" s="21" t="str">
        <f t="shared" si="30"/>
        <v>#REF!</v>
      </c>
      <c r="K43" s="12" t="str">
        <f t="shared" si="31"/>
        <v>#REF!</v>
      </c>
      <c r="L43" s="12" t="str">
        <f t="shared" si="32"/>
        <v>#REF!</v>
      </c>
      <c r="M43" s="12" t="str">
        <f t="shared" si="33"/>
        <v>#REF!</v>
      </c>
      <c r="N43" s="12" t="str">
        <f t="shared" si="34"/>
        <v>#REF!</v>
      </c>
      <c r="O43" s="12" t="str">
        <f t="shared" si="35"/>
        <v>#REF!</v>
      </c>
      <c r="P43" s="12" t="str">
        <f t="shared" si="36"/>
        <v>#REF!</v>
      </c>
      <c r="Q43" s="12" t="str">
        <f t="shared" si="37"/>
        <v>#REF!</v>
      </c>
      <c r="R43" s="12" t="str">
        <f t="shared" si="38"/>
        <v>#REF!</v>
      </c>
      <c r="S43" s="209">
        <v>41533000</v>
      </c>
      <c r="T43" s="210">
        <v>12459900</v>
      </c>
    </row>
    <row r="44" ht="15.75" customHeight="1">
      <c r="A44" s="12">
        <v>42</v>
      </c>
      <c r="B44" s="12">
        <v>458</v>
      </c>
      <c r="C44" s="12" t="str">
        <f t="shared" si="23"/>
        <v>#REF!</v>
      </c>
      <c r="D44" s="13" t="str">
        <f t="shared" si="24"/>
        <v>#REF!</v>
      </c>
      <c r="E44" s="12" t="str">
        <f t="shared" si="25"/>
        <v>#REF!</v>
      </c>
      <c r="F44" s="13" t="str">
        <f t="shared" si="26"/>
        <v>#REF!</v>
      </c>
      <c r="G44" s="12" t="str">
        <f t="shared" si="27"/>
        <v>#REF!</v>
      </c>
      <c r="H44" s="12" t="str">
        <f t="shared" si="28"/>
        <v>#REF!</v>
      </c>
      <c r="I44" s="194" t="str">
        <f t="shared" si="39"/>
        <v>#REF!</v>
      </c>
      <c r="J44" s="21" t="str">
        <f t="shared" si="30"/>
        <v>#REF!</v>
      </c>
      <c r="K44" s="12" t="str">
        <f t="shared" si="31"/>
        <v>#REF!</v>
      </c>
      <c r="L44" s="12" t="str">
        <f t="shared" si="32"/>
        <v>#REF!</v>
      </c>
      <c r="M44" s="12" t="str">
        <f t="shared" si="33"/>
        <v>#REF!</v>
      </c>
      <c r="N44" s="12" t="str">
        <f t="shared" si="34"/>
        <v>#REF!</v>
      </c>
      <c r="O44" s="12" t="str">
        <f t="shared" si="35"/>
        <v>#REF!</v>
      </c>
      <c r="P44" s="12" t="str">
        <f t="shared" si="36"/>
        <v>#REF!</v>
      </c>
      <c r="Q44" s="12" t="str">
        <f t="shared" si="37"/>
        <v>#REF!</v>
      </c>
      <c r="R44" s="12" t="str">
        <f t="shared" si="38"/>
        <v>#REF!</v>
      </c>
      <c r="S44" s="209">
        <v>24838560</v>
      </c>
      <c r="T44" s="212" t="s">
        <v>358</v>
      </c>
    </row>
    <row r="45" ht="15.75" customHeight="1">
      <c r="A45" s="12">
        <v>43</v>
      </c>
      <c r="B45" s="12">
        <v>459</v>
      </c>
      <c r="C45" s="12" t="str">
        <f t="shared" si="23"/>
        <v>#REF!</v>
      </c>
      <c r="D45" s="13" t="str">
        <f t="shared" si="24"/>
        <v>#REF!</v>
      </c>
      <c r="E45" s="12" t="str">
        <f t="shared" si="25"/>
        <v>#REF!</v>
      </c>
      <c r="F45" s="13" t="str">
        <f t="shared" si="26"/>
        <v>#REF!</v>
      </c>
      <c r="G45" s="12" t="str">
        <f t="shared" si="27"/>
        <v>#REF!</v>
      </c>
      <c r="H45" s="12" t="str">
        <f t="shared" si="28"/>
        <v>#REF!</v>
      </c>
      <c r="I45" s="194" t="str">
        <f t="shared" si="39"/>
        <v>#REF!</v>
      </c>
      <c r="J45" s="21" t="str">
        <f t="shared" si="30"/>
        <v>#REF!</v>
      </c>
      <c r="K45" s="12" t="str">
        <f t="shared" si="31"/>
        <v>#REF!</v>
      </c>
      <c r="L45" s="12" t="str">
        <f t="shared" si="32"/>
        <v>#REF!</v>
      </c>
      <c r="M45" s="12" t="str">
        <f t="shared" si="33"/>
        <v>#REF!</v>
      </c>
      <c r="N45" s="12" t="str">
        <f t="shared" si="34"/>
        <v>#REF!</v>
      </c>
      <c r="O45" s="12" t="str">
        <f t="shared" si="35"/>
        <v>#REF!</v>
      </c>
      <c r="P45" s="12" t="str">
        <f t="shared" si="36"/>
        <v>#REF!</v>
      </c>
      <c r="Q45" s="12" t="str">
        <f t="shared" si="37"/>
        <v>#REF!</v>
      </c>
      <c r="R45" s="12" t="str">
        <f t="shared" si="38"/>
        <v>#REF!</v>
      </c>
      <c r="S45" s="209">
        <v>26956800</v>
      </c>
      <c r="T45" s="212" t="s">
        <v>358</v>
      </c>
    </row>
    <row r="46" ht="15.75" customHeight="1">
      <c r="A46" s="12">
        <v>44</v>
      </c>
      <c r="B46" s="12">
        <v>461</v>
      </c>
      <c r="C46" s="12" t="str">
        <f t="shared" si="23"/>
        <v>#REF!</v>
      </c>
      <c r="D46" s="13" t="str">
        <f t="shared" si="24"/>
        <v>#REF!</v>
      </c>
      <c r="E46" s="12" t="str">
        <f t="shared" si="25"/>
        <v>#REF!</v>
      </c>
      <c r="F46" s="13" t="str">
        <f t="shared" si="26"/>
        <v>#REF!</v>
      </c>
      <c r="G46" s="12" t="str">
        <f t="shared" si="27"/>
        <v>#REF!</v>
      </c>
      <c r="H46" s="12" t="str">
        <f t="shared" si="28"/>
        <v>#REF!</v>
      </c>
      <c r="I46" s="194" t="str">
        <f t="shared" si="39"/>
        <v>#REF!</v>
      </c>
      <c r="J46" s="21" t="str">
        <f t="shared" si="30"/>
        <v>#REF!</v>
      </c>
      <c r="K46" s="12" t="str">
        <f t="shared" si="31"/>
        <v>#REF!</v>
      </c>
      <c r="L46" s="12" t="str">
        <f t="shared" si="32"/>
        <v>#REF!</v>
      </c>
      <c r="M46" s="12" t="str">
        <f t="shared" si="33"/>
        <v>#REF!</v>
      </c>
      <c r="N46" s="12" t="str">
        <f t="shared" si="34"/>
        <v>#REF!</v>
      </c>
      <c r="O46" s="12" t="str">
        <f t="shared" si="35"/>
        <v>#REF!</v>
      </c>
      <c r="P46" s="12" t="str">
        <f t="shared" si="36"/>
        <v>#REF!</v>
      </c>
      <c r="Q46" s="12" t="str">
        <f t="shared" si="37"/>
        <v>#REF!</v>
      </c>
      <c r="R46" s="12" t="str">
        <f t="shared" si="38"/>
        <v>#REF!</v>
      </c>
      <c r="S46" s="209">
        <v>46177344</v>
      </c>
      <c r="T46" s="210">
        <v>13853203.199999999</v>
      </c>
    </row>
    <row r="47" ht="15.75" customHeight="1">
      <c r="A47" s="12">
        <v>45</v>
      </c>
      <c r="B47" s="12">
        <v>462</v>
      </c>
      <c r="C47" s="12" t="str">
        <f t="shared" si="23"/>
        <v>#REF!</v>
      </c>
      <c r="D47" s="13" t="str">
        <f t="shared" si="24"/>
        <v>#REF!</v>
      </c>
      <c r="E47" s="12" t="str">
        <f t="shared" si="25"/>
        <v>#REF!</v>
      </c>
      <c r="F47" s="13" t="str">
        <f t="shared" si="26"/>
        <v>#REF!</v>
      </c>
      <c r="G47" s="12" t="str">
        <f t="shared" si="27"/>
        <v>#REF!</v>
      </c>
      <c r="H47" s="12" t="str">
        <f t="shared" si="28"/>
        <v>#REF!</v>
      </c>
      <c r="I47" s="194" t="str">
        <f t="shared" si="39"/>
        <v>#REF!</v>
      </c>
      <c r="J47" s="21" t="str">
        <f t="shared" si="30"/>
        <v>#REF!</v>
      </c>
      <c r="K47" s="12" t="str">
        <f t="shared" si="31"/>
        <v>#REF!</v>
      </c>
      <c r="L47" s="12" t="str">
        <f t="shared" si="32"/>
        <v>#REF!</v>
      </c>
      <c r="M47" s="12" t="str">
        <f t="shared" si="33"/>
        <v>#REF!</v>
      </c>
      <c r="N47" s="12" t="str">
        <f t="shared" si="34"/>
        <v>#REF!</v>
      </c>
      <c r="O47" s="12" t="str">
        <f t="shared" si="35"/>
        <v>#REF!</v>
      </c>
      <c r="P47" s="12" t="str">
        <f t="shared" si="36"/>
        <v>#REF!</v>
      </c>
      <c r="Q47" s="12" t="str">
        <f t="shared" si="37"/>
        <v>#REF!</v>
      </c>
      <c r="R47" s="12" t="str">
        <f t="shared" si="38"/>
        <v>#REF!</v>
      </c>
      <c r="S47" s="209">
        <v>102893760</v>
      </c>
      <c r="T47" s="210">
        <v>30868128</v>
      </c>
    </row>
    <row r="48" ht="15.75" customHeight="1">
      <c r="A48" s="12">
        <v>46</v>
      </c>
      <c r="B48" s="12">
        <v>514</v>
      </c>
      <c r="C48" s="12" t="str">
        <f t="shared" si="23"/>
        <v>#REF!</v>
      </c>
      <c r="D48" s="13" t="str">
        <f t="shared" si="24"/>
        <v>#REF!</v>
      </c>
      <c r="E48" s="12" t="str">
        <f t="shared" si="25"/>
        <v>#REF!</v>
      </c>
      <c r="F48" s="13" t="str">
        <f t="shared" si="26"/>
        <v>#REF!</v>
      </c>
      <c r="G48" s="12" t="str">
        <f t="shared" si="27"/>
        <v>#REF!</v>
      </c>
      <c r="H48" s="12" t="str">
        <f t="shared" si="28"/>
        <v>#REF!</v>
      </c>
      <c r="I48" s="194" t="str">
        <f t="shared" si="39"/>
        <v>#REF!</v>
      </c>
      <c r="J48" s="21" t="str">
        <f t="shared" si="30"/>
        <v>#REF!</v>
      </c>
      <c r="K48" s="12" t="str">
        <f t="shared" si="31"/>
        <v>#REF!</v>
      </c>
      <c r="L48" s="12" t="str">
        <f t="shared" si="32"/>
        <v>#REF!</v>
      </c>
      <c r="M48" s="12" t="str">
        <f t="shared" si="33"/>
        <v>#REF!</v>
      </c>
      <c r="N48" s="12" t="str">
        <f t="shared" si="34"/>
        <v>#REF!</v>
      </c>
      <c r="O48" s="12" t="str">
        <f t="shared" si="35"/>
        <v>#REF!</v>
      </c>
      <c r="P48" s="12" t="str">
        <f t="shared" si="36"/>
        <v>#REF!</v>
      </c>
      <c r="Q48" s="12" t="str">
        <f t="shared" si="37"/>
        <v>#REF!</v>
      </c>
      <c r="R48" s="12" t="str">
        <f t="shared" si="38"/>
        <v>#REF!</v>
      </c>
      <c r="S48" s="26"/>
      <c r="T48" s="208"/>
    </row>
    <row r="49" ht="15.75" customHeight="1">
      <c r="A49" s="12">
        <v>47</v>
      </c>
      <c r="B49" s="12">
        <v>515</v>
      </c>
      <c r="C49" s="12" t="str">
        <f t="shared" si="23"/>
        <v>#REF!</v>
      </c>
      <c r="D49" s="13" t="str">
        <f t="shared" si="24"/>
        <v>#REF!</v>
      </c>
      <c r="E49" s="12" t="str">
        <f t="shared" si="25"/>
        <v>#REF!</v>
      </c>
      <c r="F49" s="13" t="str">
        <f t="shared" si="26"/>
        <v>#REF!</v>
      </c>
      <c r="G49" s="12" t="str">
        <f t="shared" si="27"/>
        <v>#REF!</v>
      </c>
      <c r="H49" s="12" t="str">
        <f t="shared" si="28"/>
        <v>#REF!</v>
      </c>
      <c r="I49" s="194" t="str">
        <f t="shared" si="39"/>
        <v>#REF!</v>
      </c>
      <c r="J49" s="21" t="str">
        <f t="shared" si="30"/>
        <v>#REF!</v>
      </c>
      <c r="K49" s="12" t="str">
        <f t="shared" si="31"/>
        <v>#REF!</v>
      </c>
      <c r="L49" s="12" t="str">
        <f t="shared" si="32"/>
        <v>#REF!</v>
      </c>
      <c r="M49" s="12" t="str">
        <f t="shared" si="33"/>
        <v>#REF!</v>
      </c>
      <c r="N49" s="12" t="str">
        <f t="shared" si="34"/>
        <v>#REF!</v>
      </c>
      <c r="O49" s="12" t="str">
        <f t="shared" si="35"/>
        <v>#REF!</v>
      </c>
      <c r="P49" s="12" t="str">
        <f t="shared" si="36"/>
        <v>#REF!</v>
      </c>
      <c r="Q49" s="12" t="str">
        <f t="shared" si="37"/>
        <v>#REF!</v>
      </c>
      <c r="R49" s="12" t="str">
        <f t="shared" si="38"/>
        <v>#REF!</v>
      </c>
      <c r="S49" s="26"/>
      <c r="T49" s="208"/>
    </row>
    <row r="50" ht="15.75" customHeight="1">
      <c r="A50" s="12">
        <v>48</v>
      </c>
      <c r="B50" s="12">
        <v>516</v>
      </c>
      <c r="C50" s="12" t="str">
        <f t="shared" si="23"/>
        <v>#REF!</v>
      </c>
      <c r="D50" s="13" t="str">
        <f t="shared" si="24"/>
        <v>#REF!</v>
      </c>
      <c r="E50" s="12" t="str">
        <f t="shared" si="25"/>
        <v>#REF!</v>
      </c>
      <c r="F50" s="13" t="str">
        <f t="shared" si="26"/>
        <v>#REF!</v>
      </c>
      <c r="G50" s="12" t="str">
        <f t="shared" si="27"/>
        <v>#REF!</v>
      </c>
      <c r="H50" s="12" t="str">
        <f t="shared" si="28"/>
        <v>#REF!</v>
      </c>
      <c r="I50" s="194" t="str">
        <f t="shared" si="39"/>
        <v>#REF!</v>
      </c>
      <c r="J50" s="21" t="str">
        <f t="shared" si="30"/>
        <v>#REF!</v>
      </c>
      <c r="K50" s="12" t="str">
        <f t="shared" si="31"/>
        <v>#REF!</v>
      </c>
      <c r="L50" s="12" t="str">
        <f t="shared" si="32"/>
        <v>#REF!</v>
      </c>
      <c r="M50" s="12" t="str">
        <f t="shared" si="33"/>
        <v>#REF!</v>
      </c>
      <c r="N50" s="12" t="str">
        <f t="shared" si="34"/>
        <v>#REF!</v>
      </c>
      <c r="O50" s="12" t="str">
        <f t="shared" si="35"/>
        <v>#REF!</v>
      </c>
      <c r="P50" s="12" t="str">
        <f t="shared" si="36"/>
        <v>#REF!</v>
      </c>
      <c r="Q50" s="12" t="str">
        <f t="shared" si="37"/>
        <v>#REF!</v>
      </c>
      <c r="R50" s="12" t="str">
        <f t="shared" si="38"/>
        <v>#REF!</v>
      </c>
      <c r="S50" s="26"/>
      <c r="T50" s="208"/>
    </row>
    <row r="51" ht="15.75" customHeight="1">
      <c r="A51" s="12">
        <v>49</v>
      </c>
      <c r="B51" s="12">
        <v>517</v>
      </c>
      <c r="C51" s="12" t="str">
        <f t="shared" si="23"/>
        <v>#REF!</v>
      </c>
      <c r="D51" s="13" t="str">
        <f t="shared" si="24"/>
        <v>#REF!</v>
      </c>
      <c r="E51" s="12" t="str">
        <f t="shared" si="25"/>
        <v>#REF!</v>
      </c>
      <c r="F51" s="13" t="str">
        <f t="shared" si="26"/>
        <v>#REF!</v>
      </c>
      <c r="G51" s="12" t="str">
        <f t="shared" si="27"/>
        <v>#REF!</v>
      </c>
      <c r="H51" s="12" t="str">
        <f t="shared" si="28"/>
        <v>#REF!</v>
      </c>
      <c r="I51" s="194" t="str">
        <f t="shared" si="39"/>
        <v>#REF!</v>
      </c>
      <c r="J51" s="21" t="str">
        <f t="shared" si="30"/>
        <v>#REF!</v>
      </c>
      <c r="K51" s="12" t="str">
        <f t="shared" si="31"/>
        <v>#REF!</v>
      </c>
      <c r="L51" s="12" t="str">
        <f t="shared" si="32"/>
        <v>#REF!</v>
      </c>
      <c r="M51" s="12" t="str">
        <f t="shared" si="33"/>
        <v>#REF!</v>
      </c>
      <c r="N51" s="12" t="str">
        <f t="shared" si="34"/>
        <v>#REF!</v>
      </c>
      <c r="O51" s="12" t="str">
        <f t="shared" si="35"/>
        <v>#REF!</v>
      </c>
      <c r="P51" s="12" t="str">
        <f t="shared" si="36"/>
        <v>#REF!</v>
      </c>
      <c r="Q51" s="12" t="str">
        <f t="shared" si="37"/>
        <v>#REF!</v>
      </c>
      <c r="R51" s="12" t="str">
        <f t="shared" si="38"/>
        <v>#REF!</v>
      </c>
      <c r="S51" s="26"/>
      <c r="T51" s="208"/>
    </row>
    <row r="52" ht="15.75" customHeight="1">
      <c r="A52" s="12">
        <v>50</v>
      </c>
      <c r="B52" s="12">
        <v>567</v>
      </c>
      <c r="C52" s="12" t="str">
        <f t="shared" si="23"/>
        <v>#REF!</v>
      </c>
      <c r="D52" s="13" t="str">
        <f t="shared" si="24"/>
        <v>#REF!</v>
      </c>
      <c r="E52" s="12" t="str">
        <f t="shared" si="25"/>
        <v>#REF!</v>
      </c>
      <c r="F52" s="13" t="str">
        <f t="shared" si="26"/>
        <v>#REF!</v>
      </c>
      <c r="G52" s="12" t="str">
        <f t="shared" si="27"/>
        <v>#REF!</v>
      </c>
      <c r="H52" s="12" t="str">
        <f t="shared" si="28"/>
        <v>#REF!</v>
      </c>
      <c r="I52" s="194" t="str">
        <f t="shared" si="39"/>
        <v>#REF!</v>
      </c>
      <c r="J52" s="21" t="str">
        <f t="shared" si="30"/>
        <v>#REF!</v>
      </c>
      <c r="K52" s="12" t="str">
        <f t="shared" si="31"/>
        <v>#REF!</v>
      </c>
      <c r="L52" s="12" t="str">
        <f t="shared" si="32"/>
        <v>#REF!</v>
      </c>
      <c r="M52" s="12" t="str">
        <f t="shared" si="33"/>
        <v>#REF!</v>
      </c>
      <c r="N52" s="12" t="str">
        <f t="shared" si="34"/>
        <v>#REF!</v>
      </c>
      <c r="O52" s="12" t="str">
        <f t="shared" si="35"/>
        <v>#REF!</v>
      </c>
      <c r="P52" s="12" t="str">
        <f t="shared" si="36"/>
        <v>#REF!</v>
      </c>
      <c r="Q52" s="12" t="str">
        <f t="shared" si="37"/>
        <v>#REF!</v>
      </c>
      <c r="R52" s="12" t="str">
        <f t="shared" si="38"/>
        <v>#REF!</v>
      </c>
      <c r="S52" s="209">
        <v>59856555</v>
      </c>
      <c r="T52" s="210">
        <v>17956966.5</v>
      </c>
    </row>
    <row r="53" ht="15.75" customHeight="1">
      <c r="A53" s="12">
        <v>51</v>
      </c>
      <c r="B53" s="12">
        <v>568</v>
      </c>
      <c r="C53" s="12" t="str">
        <f t="shared" si="23"/>
        <v>#REF!</v>
      </c>
      <c r="D53" s="13" t="str">
        <f t="shared" si="24"/>
        <v>#REF!</v>
      </c>
      <c r="E53" s="12" t="str">
        <f t="shared" si="25"/>
        <v>#REF!</v>
      </c>
      <c r="F53" s="13" t="str">
        <f t="shared" si="26"/>
        <v>#REF!</v>
      </c>
      <c r="G53" s="12" t="str">
        <f t="shared" si="27"/>
        <v>#REF!</v>
      </c>
      <c r="H53" s="12" t="str">
        <f t="shared" si="28"/>
        <v>#REF!</v>
      </c>
      <c r="I53" s="194" t="str">
        <f t="shared" si="39"/>
        <v>#REF!</v>
      </c>
      <c r="J53" s="21" t="str">
        <f t="shared" si="30"/>
        <v>#REF!</v>
      </c>
      <c r="K53" s="12" t="str">
        <f t="shared" si="31"/>
        <v>#REF!</v>
      </c>
      <c r="L53" s="12" t="str">
        <f t="shared" si="32"/>
        <v>#REF!</v>
      </c>
      <c r="M53" s="12" t="str">
        <f t="shared" si="33"/>
        <v>#REF!</v>
      </c>
      <c r="N53" s="12" t="str">
        <f t="shared" si="34"/>
        <v>#REF!</v>
      </c>
      <c r="O53" s="12" t="str">
        <f t="shared" si="35"/>
        <v>#REF!</v>
      </c>
      <c r="P53" s="12" t="str">
        <f t="shared" si="36"/>
        <v>#REF!</v>
      </c>
      <c r="Q53" s="12" t="str">
        <f t="shared" si="37"/>
        <v>#REF!</v>
      </c>
      <c r="R53" s="12" t="str">
        <f t="shared" si="38"/>
        <v>#REF!</v>
      </c>
      <c r="S53" s="209">
        <v>74399260</v>
      </c>
      <c r="T53" s="210">
        <v>22319778</v>
      </c>
    </row>
    <row r="54" ht="15.75" customHeight="1">
      <c r="A54" s="12">
        <v>52</v>
      </c>
      <c r="B54" s="12">
        <v>667</v>
      </c>
      <c r="C54" s="12" t="str">
        <f t="shared" si="23"/>
        <v>#REF!</v>
      </c>
      <c r="D54" s="13" t="str">
        <f t="shared" si="24"/>
        <v>#REF!</v>
      </c>
      <c r="E54" s="12" t="str">
        <f t="shared" si="25"/>
        <v>#REF!</v>
      </c>
      <c r="F54" s="13" t="str">
        <f t="shared" si="26"/>
        <v>#REF!</v>
      </c>
      <c r="G54" s="12" t="str">
        <f t="shared" si="27"/>
        <v>#REF!</v>
      </c>
      <c r="H54" s="12" t="str">
        <f t="shared" si="28"/>
        <v>#REF!</v>
      </c>
      <c r="I54" s="194" t="str">
        <f t="shared" si="39"/>
        <v>#REF!</v>
      </c>
      <c r="J54" s="21" t="str">
        <f t="shared" si="30"/>
        <v>#REF!</v>
      </c>
      <c r="K54" s="12" t="str">
        <f t="shared" si="31"/>
        <v>#REF!</v>
      </c>
      <c r="L54" s="12" t="str">
        <f t="shared" si="32"/>
        <v>#REF!</v>
      </c>
      <c r="M54" s="12" t="str">
        <f t="shared" si="33"/>
        <v>#REF!</v>
      </c>
      <c r="N54" s="12" t="str">
        <f t="shared" si="34"/>
        <v>#REF!</v>
      </c>
      <c r="O54" s="12" t="str">
        <f t="shared" si="35"/>
        <v>#REF!</v>
      </c>
      <c r="P54" s="12" t="str">
        <f t="shared" si="36"/>
        <v>#REF!</v>
      </c>
      <c r="Q54" s="12" t="str">
        <f t="shared" si="37"/>
        <v>#REF!</v>
      </c>
      <c r="R54" s="12" t="str">
        <f t="shared" si="38"/>
        <v>#REF!</v>
      </c>
      <c r="S54" s="26"/>
      <c r="T54" s="208"/>
    </row>
    <row r="55" ht="15.75" customHeight="1">
      <c r="A55" s="12">
        <v>53</v>
      </c>
      <c r="B55" s="12">
        <v>712</v>
      </c>
      <c r="C55" s="12" t="str">
        <f t="shared" si="23"/>
        <v>#REF!</v>
      </c>
      <c r="D55" s="14" t="str">
        <f t="shared" si="24"/>
        <v>#REF!</v>
      </c>
      <c r="E55" s="12" t="str">
        <f t="shared" si="25"/>
        <v>#REF!</v>
      </c>
      <c r="F55" s="13" t="str">
        <f t="shared" si="26"/>
        <v>#REF!</v>
      </c>
      <c r="G55" s="12" t="str">
        <f t="shared" si="27"/>
        <v>#REF!</v>
      </c>
      <c r="H55" s="12" t="str">
        <f t="shared" si="28"/>
        <v>#REF!</v>
      </c>
      <c r="I55" s="213" t="str">
        <f t="shared" si="39"/>
        <v>#REF!</v>
      </c>
      <c r="J55" s="21" t="str">
        <f t="shared" si="30"/>
        <v>#REF!</v>
      </c>
      <c r="K55" s="12" t="str">
        <f t="shared" si="31"/>
        <v>#REF!</v>
      </c>
      <c r="L55" s="12" t="str">
        <f t="shared" si="32"/>
        <v>#REF!</v>
      </c>
      <c r="M55" s="12" t="str">
        <f t="shared" si="33"/>
        <v>#REF!</v>
      </c>
      <c r="N55" s="12" t="str">
        <f t="shared" si="34"/>
        <v>#REF!</v>
      </c>
      <c r="O55" s="12" t="str">
        <f t="shared" si="35"/>
        <v>#REF!</v>
      </c>
      <c r="P55" s="12" t="str">
        <f t="shared" si="36"/>
        <v>#REF!</v>
      </c>
      <c r="Q55" s="12" t="str">
        <f t="shared" si="37"/>
        <v>#REF!</v>
      </c>
      <c r="R55" s="12" t="str">
        <f t="shared" si="38"/>
        <v>#REF!</v>
      </c>
      <c r="S55" s="26"/>
      <c r="T55" s="26"/>
      <c r="U55" s="34" t="s">
        <v>361</v>
      </c>
    </row>
    <row r="56" ht="15.75" customHeight="1">
      <c r="A56" s="12">
        <v>54</v>
      </c>
      <c r="B56" s="12">
        <v>721</v>
      </c>
      <c r="C56" s="12" t="str">
        <f t="shared" si="23"/>
        <v>#REF!</v>
      </c>
      <c r="D56" s="13" t="str">
        <f t="shared" si="24"/>
        <v>#REF!</v>
      </c>
      <c r="E56" s="12" t="str">
        <f t="shared" si="25"/>
        <v>#REF!</v>
      </c>
      <c r="F56" s="13" t="str">
        <f t="shared" si="26"/>
        <v>#REF!</v>
      </c>
      <c r="G56" s="12" t="str">
        <f t="shared" si="27"/>
        <v>#REF!</v>
      </c>
      <c r="H56" s="12" t="str">
        <f t="shared" si="28"/>
        <v>#REF!</v>
      </c>
      <c r="I56" s="194" t="str">
        <f t="shared" si="39"/>
        <v>#REF!</v>
      </c>
      <c r="J56" s="21" t="str">
        <f t="shared" si="30"/>
        <v>#REF!</v>
      </c>
      <c r="K56" s="12" t="str">
        <f t="shared" si="31"/>
        <v>#REF!</v>
      </c>
      <c r="L56" s="12" t="str">
        <f t="shared" si="32"/>
        <v>#REF!</v>
      </c>
      <c r="M56" s="12" t="str">
        <f t="shared" si="33"/>
        <v>#REF!</v>
      </c>
      <c r="N56" s="12" t="str">
        <f t="shared" si="34"/>
        <v>#REF!</v>
      </c>
      <c r="O56" s="12" t="str">
        <f t="shared" si="35"/>
        <v>#REF!</v>
      </c>
      <c r="P56" s="12" t="str">
        <f t="shared" si="36"/>
        <v>#REF!</v>
      </c>
      <c r="Q56" s="12" t="str">
        <f t="shared" si="37"/>
        <v>#REF!</v>
      </c>
      <c r="R56" s="12" t="str">
        <f t="shared" si="38"/>
        <v>#REF!</v>
      </c>
      <c r="S56" s="209">
        <v>89089690</v>
      </c>
      <c r="T56" s="214" t="s">
        <v>362</v>
      </c>
    </row>
    <row r="57" ht="15.75" customHeight="1">
      <c r="A57" s="12">
        <v>55</v>
      </c>
      <c r="B57" s="12">
        <v>749</v>
      </c>
      <c r="C57" s="12" t="str">
        <f t="shared" si="23"/>
        <v>#REF!</v>
      </c>
      <c r="D57" s="13" t="str">
        <f t="shared" si="24"/>
        <v>#REF!</v>
      </c>
      <c r="E57" s="12" t="str">
        <f t="shared" si="25"/>
        <v>#REF!</v>
      </c>
      <c r="F57" s="13" t="str">
        <f t="shared" si="26"/>
        <v>#REF!</v>
      </c>
      <c r="G57" s="12" t="str">
        <f t="shared" si="27"/>
        <v>#REF!</v>
      </c>
      <c r="H57" s="12" t="str">
        <f t="shared" si="28"/>
        <v>#REF!</v>
      </c>
      <c r="I57" s="194" t="str">
        <f t="shared" si="39"/>
        <v>#REF!</v>
      </c>
      <c r="J57" s="21" t="str">
        <f t="shared" si="30"/>
        <v>#REF!</v>
      </c>
      <c r="K57" s="12" t="str">
        <f t="shared" si="31"/>
        <v>#REF!</v>
      </c>
      <c r="L57" s="12" t="str">
        <f t="shared" si="32"/>
        <v>#REF!</v>
      </c>
      <c r="M57" s="12" t="str">
        <f t="shared" si="33"/>
        <v>#REF!</v>
      </c>
      <c r="N57" s="12" t="str">
        <f t="shared" si="34"/>
        <v>#REF!</v>
      </c>
      <c r="O57" s="12" t="str">
        <f t="shared" si="35"/>
        <v>#REF!</v>
      </c>
      <c r="P57" s="12" t="str">
        <f t="shared" si="36"/>
        <v>#REF!</v>
      </c>
      <c r="Q57" s="12" t="str">
        <f t="shared" si="37"/>
        <v>#REF!</v>
      </c>
      <c r="R57" s="12" t="str">
        <f t="shared" si="38"/>
        <v>#REF!</v>
      </c>
      <c r="S57" s="26"/>
      <c r="T57" s="208"/>
    </row>
    <row r="58" ht="15.75" customHeight="1">
      <c r="A58" s="12">
        <v>56</v>
      </c>
      <c r="B58" s="12">
        <v>777</v>
      </c>
      <c r="C58" s="12" t="str">
        <f t="shared" si="23"/>
        <v>#REF!</v>
      </c>
      <c r="D58" s="13" t="str">
        <f t="shared" si="24"/>
        <v>#REF!</v>
      </c>
      <c r="E58" s="12" t="str">
        <f t="shared" si="25"/>
        <v>#REF!</v>
      </c>
      <c r="F58" s="13" t="str">
        <f t="shared" si="26"/>
        <v>#REF!</v>
      </c>
      <c r="G58" s="12" t="str">
        <f t="shared" si="27"/>
        <v>#REF!</v>
      </c>
      <c r="H58" s="12" t="str">
        <f t="shared" si="28"/>
        <v>#REF!</v>
      </c>
      <c r="I58" s="194" t="str">
        <f t="shared" si="39"/>
        <v>#REF!</v>
      </c>
      <c r="J58" s="21" t="str">
        <f t="shared" si="30"/>
        <v>#REF!</v>
      </c>
      <c r="K58" s="12" t="str">
        <f t="shared" si="31"/>
        <v>#REF!</v>
      </c>
      <c r="L58" s="12" t="str">
        <f t="shared" si="32"/>
        <v>#REF!</v>
      </c>
      <c r="M58" s="12" t="str">
        <f t="shared" si="33"/>
        <v>#REF!</v>
      </c>
      <c r="N58" s="12" t="str">
        <f t="shared" si="34"/>
        <v>#REF!</v>
      </c>
      <c r="O58" s="12" t="str">
        <f t="shared" si="35"/>
        <v>#REF!</v>
      </c>
      <c r="P58" s="12" t="str">
        <f t="shared" si="36"/>
        <v>#REF!</v>
      </c>
      <c r="Q58" s="12" t="str">
        <f t="shared" si="37"/>
        <v>#REF!</v>
      </c>
      <c r="R58" s="12" t="str">
        <f t="shared" si="38"/>
        <v>#REF!</v>
      </c>
      <c r="S58" s="209"/>
      <c r="T58" s="208"/>
    </row>
    <row r="59" ht="15.75" customHeight="1">
      <c r="A59" s="12">
        <v>57</v>
      </c>
      <c r="B59" s="12">
        <v>778</v>
      </c>
      <c r="C59" s="12" t="str">
        <f t="shared" si="23"/>
        <v>#REF!</v>
      </c>
      <c r="D59" s="13" t="str">
        <f t="shared" si="24"/>
        <v>#REF!</v>
      </c>
      <c r="E59" s="12" t="str">
        <f t="shared" si="25"/>
        <v>#REF!</v>
      </c>
      <c r="F59" s="13" t="str">
        <f t="shared" si="26"/>
        <v>#REF!</v>
      </c>
      <c r="G59" s="12" t="str">
        <f t="shared" si="27"/>
        <v>#REF!</v>
      </c>
      <c r="H59" s="12" t="str">
        <f t="shared" si="28"/>
        <v>#REF!</v>
      </c>
      <c r="I59" s="194" t="str">
        <f t="shared" si="39"/>
        <v>#REF!</v>
      </c>
      <c r="J59" s="21" t="str">
        <f t="shared" si="30"/>
        <v>#REF!</v>
      </c>
      <c r="K59" s="12" t="str">
        <f t="shared" si="31"/>
        <v>#REF!</v>
      </c>
      <c r="L59" s="12" t="str">
        <f t="shared" si="32"/>
        <v>#REF!</v>
      </c>
      <c r="M59" s="12" t="str">
        <f t="shared" si="33"/>
        <v>#REF!</v>
      </c>
      <c r="N59" s="12" t="str">
        <f t="shared" si="34"/>
        <v>#REF!</v>
      </c>
      <c r="O59" s="12" t="str">
        <f t="shared" si="35"/>
        <v>#REF!</v>
      </c>
      <c r="P59" s="12" t="str">
        <f t="shared" si="36"/>
        <v>#REF!</v>
      </c>
      <c r="Q59" s="12" t="str">
        <f t="shared" si="37"/>
        <v>#REF!</v>
      </c>
      <c r="R59" s="12" t="str">
        <f t="shared" si="38"/>
        <v>#REF!</v>
      </c>
      <c r="S59" s="209"/>
      <c r="T59" s="208"/>
    </row>
    <row r="60" ht="15.75" customHeight="1">
      <c r="A60" s="12">
        <v>58</v>
      </c>
      <c r="B60" s="12">
        <v>780</v>
      </c>
      <c r="C60" s="12" t="str">
        <f t="shared" si="23"/>
        <v>#REF!</v>
      </c>
      <c r="D60" s="13" t="str">
        <f t="shared" si="24"/>
        <v>#REF!</v>
      </c>
      <c r="E60" s="12" t="str">
        <f t="shared" si="25"/>
        <v>#REF!</v>
      </c>
      <c r="F60" s="13" t="str">
        <f t="shared" si="26"/>
        <v>#REF!</v>
      </c>
      <c r="G60" s="12" t="str">
        <f t="shared" si="27"/>
        <v>#REF!</v>
      </c>
      <c r="H60" s="12" t="str">
        <f t="shared" si="28"/>
        <v>#REF!</v>
      </c>
      <c r="I60" s="194" t="str">
        <f t="shared" si="39"/>
        <v>#REF!</v>
      </c>
      <c r="J60" s="21" t="str">
        <f t="shared" si="30"/>
        <v>#REF!</v>
      </c>
      <c r="K60" s="12" t="str">
        <f t="shared" si="31"/>
        <v>#REF!</v>
      </c>
      <c r="L60" s="12" t="str">
        <f t="shared" si="32"/>
        <v>#REF!</v>
      </c>
      <c r="M60" s="12" t="str">
        <f t="shared" si="33"/>
        <v>#REF!</v>
      </c>
      <c r="N60" s="12" t="str">
        <f t="shared" si="34"/>
        <v>#REF!</v>
      </c>
      <c r="O60" s="12" t="str">
        <f t="shared" si="35"/>
        <v>#REF!</v>
      </c>
      <c r="P60" s="12" t="str">
        <f t="shared" si="36"/>
        <v>#REF!</v>
      </c>
      <c r="Q60" s="12" t="str">
        <f t="shared" si="37"/>
        <v>#REF!</v>
      </c>
      <c r="R60" s="12" t="str">
        <f t="shared" si="38"/>
        <v>#REF!</v>
      </c>
      <c r="S60" s="26"/>
      <c r="T60" s="208"/>
    </row>
    <row r="61" ht="15.75" customHeight="1">
      <c r="A61" s="12">
        <v>59</v>
      </c>
      <c r="B61" s="12">
        <v>781</v>
      </c>
      <c r="C61" s="12" t="str">
        <f t="shared" si="23"/>
        <v>#REF!</v>
      </c>
      <c r="D61" s="13" t="str">
        <f t="shared" si="24"/>
        <v>#REF!</v>
      </c>
      <c r="E61" s="12" t="str">
        <f t="shared" si="25"/>
        <v>#REF!</v>
      </c>
      <c r="F61" s="13" t="str">
        <f t="shared" si="26"/>
        <v>#REF!</v>
      </c>
      <c r="G61" s="12" t="str">
        <f t="shared" si="27"/>
        <v>#REF!</v>
      </c>
      <c r="H61" s="12" t="str">
        <f t="shared" si="28"/>
        <v>#REF!</v>
      </c>
      <c r="I61" s="194" t="str">
        <f t="shared" si="39"/>
        <v>#REF!</v>
      </c>
      <c r="J61" s="21" t="str">
        <f t="shared" si="30"/>
        <v>#REF!</v>
      </c>
      <c r="K61" s="12" t="str">
        <f t="shared" si="31"/>
        <v>#REF!</v>
      </c>
      <c r="L61" s="12" t="str">
        <f t="shared" si="32"/>
        <v>#REF!</v>
      </c>
      <c r="M61" s="12" t="str">
        <f t="shared" si="33"/>
        <v>#REF!</v>
      </c>
      <c r="N61" s="12" t="str">
        <f t="shared" si="34"/>
        <v>#REF!</v>
      </c>
      <c r="O61" s="12" t="str">
        <f t="shared" si="35"/>
        <v>#REF!</v>
      </c>
      <c r="P61" s="12" t="str">
        <f t="shared" si="36"/>
        <v>#REF!</v>
      </c>
      <c r="Q61" s="12" t="str">
        <f t="shared" si="37"/>
        <v>#REF!</v>
      </c>
      <c r="R61" s="12" t="str">
        <f t="shared" si="38"/>
        <v>#REF!</v>
      </c>
      <c r="S61" s="26"/>
      <c r="T61" s="208"/>
    </row>
    <row r="62" ht="15.75" customHeight="1">
      <c r="A62" s="12">
        <v>60</v>
      </c>
      <c r="B62" s="12">
        <v>782</v>
      </c>
      <c r="C62" s="12" t="str">
        <f t="shared" si="23"/>
        <v>#REF!</v>
      </c>
      <c r="D62" s="13" t="str">
        <f t="shared" si="24"/>
        <v>#REF!</v>
      </c>
      <c r="E62" s="12" t="str">
        <f t="shared" si="25"/>
        <v>#REF!</v>
      </c>
      <c r="F62" s="13" t="str">
        <f t="shared" si="26"/>
        <v>#REF!</v>
      </c>
      <c r="G62" s="12" t="str">
        <f t="shared" si="27"/>
        <v>#REF!</v>
      </c>
      <c r="H62" s="12" t="str">
        <f t="shared" si="28"/>
        <v>#REF!</v>
      </c>
      <c r="I62" s="194" t="str">
        <f t="shared" si="39"/>
        <v>#REF!</v>
      </c>
      <c r="J62" s="21" t="str">
        <f t="shared" si="30"/>
        <v>#REF!</v>
      </c>
      <c r="K62" s="12" t="str">
        <f t="shared" si="31"/>
        <v>#REF!</v>
      </c>
      <c r="L62" s="12" t="str">
        <f t="shared" si="32"/>
        <v>#REF!</v>
      </c>
      <c r="M62" s="12" t="str">
        <f t="shared" si="33"/>
        <v>#REF!</v>
      </c>
      <c r="N62" s="12" t="str">
        <f t="shared" si="34"/>
        <v>#REF!</v>
      </c>
      <c r="O62" s="12" t="str">
        <f t="shared" si="35"/>
        <v>#REF!</v>
      </c>
      <c r="P62" s="12" t="str">
        <f t="shared" si="36"/>
        <v>#REF!</v>
      </c>
      <c r="Q62" s="12" t="str">
        <f t="shared" si="37"/>
        <v>#REF!</v>
      </c>
      <c r="R62" s="12" t="str">
        <f t="shared" si="38"/>
        <v>#REF!</v>
      </c>
      <c r="S62" s="26"/>
      <c r="T62" s="208"/>
    </row>
    <row r="63" ht="15.75" customHeight="1">
      <c r="A63" s="58"/>
      <c r="B63" s="58"/>
      <c r="G63" s="58"/>
      <c r="H63" s="58"/>
      <c r="I63" s="18"/>
      <c r="S63" s="58"/>
      <c r="T63" s="207"/>
    </row>
    <row r="64" ht="15.75" customHeight="1">
      <c r="A64" s="58"/>
      <c r="B64" s="58"/>
      <c r="E64" s="215"/>
      <c r="G64" s="58"/>
      <c r="H64" s="58"/>
      <c r="I64" s="18"/>
      <c r="K64" s="216" t="s">
        <v>363</v>
      </c>
      <c r="S64" s="58"/>
      <c r="T64" s="207"/>
    </row>
    <row r="65" ht="15.75" customHeight="1">
      <c r="A65" s="58"/>
      <c r="B65" s="58"/>
      <c r="E65" s="34" t="s">
        <v>364</v>
      </c>
      <c r="G65" s="58"/>
      <c r="H65" s="58"/>
      <c r="I65" s="18"/>
      <c r="K65" s="217" t="str">
        <f>SUM(K3:K62)</f>
        <v>#REF!</v>
      </c>
      <c r="S65" s="58"/>
      <c r="T65" s="207"/>
    </row>
    <row r="66" ht="15.75" customHeight="1">
      <c r="A66" s="58"/>
      <c r="B66" s="58"/>
      <c r="E66" s="218"/>
      <c r="G66" s="58"/>
      <c r="H66" s="58"/>
      <c r="I66" s="18"/>
      <c r="S66" s="58"/>
      <c r="T66" s="207"/>
    </row>
    <row r="67" ht="15.75" customHeight="1">
      <c r="A67" s="58"/>
      <c r="B67" s="58"/>
      <c r="E67" s="34" t="s">
        <v>365</v>
      </c>
      <c r="G67" s="58"/>
      <c r="H67" s="58"/>
      <c r="I67" s="18"/>
      <c r="S67" s="58"/>
      <c r="T67" s="207"/>
    </row>
    <row r="68" ht="15.75" customHeight="1">
      <c r="A68" s="58"/>
      <c r="B68" s="58"/>
      <c r="E68" s="219"/>
      <c r="G68" s="58"/>
      <c r="H68" s="58"/>
      <c r="I68" s="18"/>
      <c r="S68" s="58"/>
      <c r="T68" s="207"/>
    </row>
    <row r="69" ht="15.75" customHeight="1">
      <c r="A69" s="58"/>
      <c r="B69" s="58"/>
      <c r="E69" s="34" t="s">
        <v>366</v>
      </c>
      <c r="G69" s="58"/>
      <c r="H69" s="58"/>
      <c r="I69" s="18"/>
      <c r="S69" s="58"/>
      <c r="T69" s="207"/>
    </row>
    <row r="70" ht="15.75" customHeight="1">
      <c r="A70" s="58"/>
      <c r="B70" s="58"/>
      <c r="E70" s="220"/>
      <c r="G70" s="58"/>
      <c r="H70" s="58"/>
      <c r="I70" s="18"/>
      <c r="S70" s="58"/>
      <c r="T70" s="207"/>
    </row>
    <row r="71" ht="15.75" customHeight="1">
      <c r="A71" s="58"/>
      <c r="B71" s="58"/>
      <c r="E71" s="34" t="s">
        <v>57</v>
      </c>
      <c r="G71" s="58"/>
      <c r="H71" s="58"/>
      <c r="I71" s="18"/>
      <c r="S71" s="58"/>
      <c r="T71" s="207"/>
    </row>
    <row r="72" ht="15.75" customHeight="1">
      <c r="A72" s="58"/>
      <c r="B72" s="58"/>
      <c r="G72" s="58"/>
      <c r="H72" s="58"/>
      <c r="I72" s="18"/>
      <c r="S72" s="58"/>
      <c r="T72" s="207"/>
    </row>
    <row r="73" ht="15.75" customHeight="1">
      <c r="A73" s="58"/>
      <c r="B73" s="58"/>
      <c r="G73" s="58"/>
      <c r="H73" s="58"/>
      <c r="I73" s="18"/>
      <c r="S73" s="58"/>
      <c r="T73" s="207"/>
    </row>
    <row r="74" ht="15.75" customHeight="1">
      <c r="A74" s="205" t="s">
        <v>367</v>
      </c>
      <c r="B74" s="58"/>
      <c r="F74" s="46"/>
      <c r="G74" s="206"/>
      <c r="H74" s="206"/>
      <c r="I74" s="47"/>
      <c r="S74" s="58"/>
      <c r="T74" s="207"/>
    </row>
    <row r="75" ht="49.5" customHeight="1">
      <c r="A75" s="9" t="s">
        <v>1</v>
      </c>
      <c r="B75" s="9" t="s">
        <v>342</v>
      </c>
      <c r="C75" s="9" t="s">
        <v>2</v>
      </c>
      <c r="D75" s="9" t="s">
        <v>3</v>
      </c>
      <c r="E75" s="9" t="s">
        <v>4</v>
      </c>
      <c r="F75" s="9" t="s">
        <v>5</v>
      </c>
      <c r="G75" s="192" t="s">
        <v>324</v>
      </c>
      <c r="H75" s="192" t="s">
        <v>343</v>
      </c>
      <c r="I75" s="9" t="s">
        <v>6</v>
      </c>
      <c r="J75" s="9" t="s">
        <v>7</v>
      </c>
      <c r="K75" s="145" t="s">
        <v>344</v>
      </c>
      <c r="L75" s="9" t="s">
        <v>345</v>
      </c>
      <c r="M75" s="9" t="s">
        <v>346</v>
      </c>
      <c r="N75" s="9" t="s">
        <v>9</v>
      </c>
      <c r="O75" s="9" t="s">
        <v>347</v>
      </c>
      <c r="P75" s="9" t="s">
        <v>348</v>
      </c>
      <c r="Q75" s="9" t="s">
        <v>349</v>
      </c>
      <c r="R75" s="9" t="s">
        <v>350</v>
      </c>
      <c r="S75" s="9" t="s">
        <v>351</v>
      </c>
      <c r="T75" s="9" t="s">
        <v>352</v>
      </c>
    </row>
    <row r="76" ht="15.75" customHeight="1">
      <c r="A76" s="12">
        <v>1</v>
      </c>
      <c r="B76" s="12">
        <v>78</v>
      </c>
      <c r="C76" s="12" t="str">
        <f t="shared" ref="C76:C96" si="40">VLOOKUP(B76,'Свод объектов'!$D$3:$V146,2,0)</f>
        <v>#REF!</v>
      </c>
      <c r="D76" s="13" t="str">
        <f t="shared" ref="D76:D96" si="41">VLOOKUP(B76,'Свод объектов'!$D$3:$V146,3,0)</f>
        <v>#REF!</v>
      </c>
      <c r="E76" s="12" t="str">
        <f t="shared" ref="E76:E96" si="42">VLOOKUP(B76,'Свод объектов'!$D$3:$V146,4,0)</f>
        <v>#REF!</v>
      </c>
      <c r="F76" s="13" t="str">
        <f t="shared" ref="F76:F96" si="43">VLOOKUP(B76,'Свод объектов'!$D$3:$V146,5,0)</f>
        <v>#REF!</v>
      </c>
      <c r="G76" s="12" t="str">
        <f t="shared" ref="G76:G96" si="44">VLOOKUP(B76,'Свод объектов'!$D$3:$V146,6,0)</f>
        <v>#REF!</v>
      </c>
      <c r="H76" s="12" t="str">
        <f t="shared" ref="H76:H96" si="45">VLOOKUP(B76,'Свод объектов'!$D$3:$V146,7,0)</f>
        <v>#REF!</v>
      </c>
      <c r="I76" s="194" t="str">
        <f t="shared" si="39"/>
        <v>#REF!</v>
      </c>
      <c r="J76" s="21" t="str">
        <f t="shared" ref="J76:J96" si="46">VLOOKUP(B76,'Свод объектов'!$D$3:$V146,11,0)</f>
        <v>#REF!</v>
      </c>
      <c r="K76" s="12" t="str">
        <f t="shared" ref="K76:K96" si="47">VLOOKUP(B76,'Свод объектов'!$D$3:$V146,12,0)</f>
        <v>#REF!</v>
      </c>
      <c r="L76" s="12" t="str">
        <f t="shared" ref="L76:L96" si="48">VLOOKUP(B76,'Свод объектов'!$D$3:$V146,13,0)</f>
        <v>#REF!</v>
      </c>
      <c r="M76" s="12" t="str">
        <f t="shared" ref="M76:M96" si="49">VLOOKUP(B76,'Свод объектов'!$D$3:$V146,14,0)</f>
        <v>#REF!</v>
      </c>
      <c r="N76" s="12" t="str">
        <f t="shared" ref="N76:N96" si="50">VLOOKUP(B76,'Свод объектов'!$D$3:$V146,15,0)</f>
        <v>#REF!</v>
      </c>
      <c r="O76" s="12" t="str">
        <f t="shared" ref="O76:O96" si="51">VLOOKUP(B76,'Свод объектов'!$D$3:$V146,16,0)</f>
        <v>#REF!</v>
      </c>
      <c r="P76" s="12" t="str">
        <f t="shared" ref="P76:P96" si="52">VLOOKUP(B76,'Свод объектов'!$D$3:$V146,17,0)</f>
        <v>#REF!</v>
      </c>
      <c r="Q76" s="12" t="str">
        <f t="shared" ref="Q76:Q96" si="53">VLOOKUP(B76,'Свод объектов'!$D$3:$V146,18,0)</f>
        <v>#REF!</v>
      </c>
      <c r="R76" s="12" t="str">
        <f t="shared" ref="R76:R96" si="54">VLOOKUP(B76,'Свод объектов'!$D$3:$V146,19,0)</f>
        <v>#REF!</v>
      </c>
      <c r="S76" s="12"/>
      <c r="T76" s="208"/>
    </row>
    <row r="77" ht="15.75" customHeight="1">
      <c r="A77" s="12">
        <v>2</v>
      </c>
      <c r="B77" s="12">
        <v>80</v>
      </c>
      <c r="C77" s="12" t="str">
        <f t="shared" si="40"/>
        <v>#REF!</v>
      </c>
      <c r="D77" s="13" t="str">
        <f t="shared" si="41"/>
        <v>#REF!</v>
      </c>
      <c r="E77" s="12" t="str">
        <f t="shared" si="42"/>
        <v>#REF!</v>
      </c>
      <c r="F77" s="13" t="str">
        <f t="shared" si="43"/>
        <v>#REF!</v>
      </c>
      <c r="G77" s="12" t="str">
        <f t="shared" si="44"/>
        <v>#REF!</v>
      </c>
      <c r="H77" s="12" t="str">
        <f t="shared" si="45"/>
        <v>#REF!</v>
      </c>
      <c r="I77" s="194" t="str">
        <f t="shared" si="39"/>
        <v>#REF!</v>
      </c>
      <c r="J77" s="21" t="str">
        <f t="shared" si="46"/>
        <v>#REF!</v>
      </c>
      <c r="K77" s="12" t="str">
        <f t="shared" si="47"/>
        <v>#REF!</v>
      </c>
      <c r="L77" s="12" t="str">
        <f t="shared" si="48"/>
        <v>#REF!</v>
      </c>
      <c r="M77" s="12" t="str">
        <f t="shared" si="49"/>
        <v>#REF!</v>
      </c>
      <c r="N77" s="12" t="str">
        <f t="shared" si="50"/>
        <v>#REF!</v>
      </c>
      <c r="O77" s="12" t="str">
        <f t="shared" si="51"/>
        <v>#REF!</v>
      </c>
      <c r="P77" s="12" t="str">
        <f t="shared" si="52"/>
        <v>#REF!</v>
      </c>
      <c r="Q77" s="12" t="str">
        <f t="shared" si="53"/>
        <v>#REF!</v>
      </c>
      <c r="R77" s="12" t="str">
        <f t="shared" si="54"/>
        <v>#REF!</v>
      </c>
      <c r="S77" s="26"/>
      <c r="T77" s="208"/>
    </row>
    <row r="78" ht="15.75" customHeight="1">
      <c r="A78" s="12">
        <v>3</v>
      </c>
      <c r="B78" s="12">
        <v>81</v>
      </c>
      <c r="C78" s="12" t="str">
        <f t="shared" si="40"/>
        <v>#REF!</v>
      </c>
      <c r="D78" s="13" t="str">
        <f t="shared" si="41"/>
        <v>#REF!</v>
      </c>
      <c r="E78" s="12" t="str">
        <f t="shared" si="42"/>
        <v>#REF!</v>
      </c>
      <c r="F78" s="13" t="str">
        <f t="shared" si="43"/>
        <v>#REF!</v>
      </c>
      <c r="G78" s="12" t="str">
        <f t="shared" si="44"/>
        <v>#REF!</v>
      </c>
      <c r="H78" s="12" t="str">
        <f t="shared" si="45"/>
        <v>#REF!</v>
      </c>
      <c r="I78" s="194" t="str">
        <f t="shared" si="39"/>
        <v>#REF!</v>
      </c>
      <c r="J78" s="21" t="str">
        <f t="shared" si="46"/>
        <v>#REF!</v>
      </c>
      <c r="K78" s="12" t="str">
        <f t="shared" si="47"/>
        <v>#REF!</v>
      </c>
      <c r="L78" s="12" t="str">
        <f t="shared" si="48"/>
        <v>#REF!</v>
      </c>
      <c r="M78" s="12" t="str">
        <f t="shared" si="49"/>
        <v>#REF!</v>
      </c>
      <c r="N78" s="12" t="str">
        <f t="shared" si="50"/>
        <v>#REF!</v>
      </c>
      <c r="O78" s="12" t="str">
        <f t="shared" si="51"/>
        <v>#REF!</v>
      </c>
      <c r="P78" s="12" t="str">
        <f t="shared" si="52"/>
        <v>#REF!</v>
      </c>
      <c r="Q78" s="12" t="str">
        <f t="shared" si="53"/>
        <v>#REF!</v>
      </c>
      <c r="R78" s="12" t="str">
        <f t="shared" si="54"/>
        <v>#REF!</v>
      </c>
      <c r="S78" s="26"/>
      <c r="T78" s="208"/>
    </row>
    <row r="79" ht="15.75" customHeight="1">
      <c r="A79" s="12">
        <v>4</v>
      </c>
      <c r="B79" s="12">
        <v>246</v>
      </c>
      <c r="C79" s="12" t="str">
        <f t="shared" si="40"/>
        <v>#REF!</v>
      </c>
      <c r="D79" s="13" t="str">
        <f t="shared" si="41"/>
        <v>#REF!</v>
      </c>
      <c r="E79" s="12" t="str">
        <f t="shared" si="42"/>
        <v>#REF!</v>
      </c>
      <c r="F79" s="13" t="str">
        <f t="shared" si="43"/>
        <v>#REF!</v>
      </c>
      <c r="G79" s="12" t="str">
        <f t="shared" si="44"/>
        <v>#REF!</v>
      </c>
      <c r="H79" s="12" t="str">
        <f t="shared" si="45"/>
        <v>#REF!</v>
      </c>
      <c r="I79" s="194" t="str">
        <f t="shared" si="39"/>
        <v>#REF!</v>
      </c>
      <c r="J79" s="21" t="str">
        <f t="shared" si="46"/>
        <v>#REF!</v>
      </c>
      <c r="K79" s="12" t="str">
        <f t="shared" si="47"/>
        <v>#REF!</v>
      </c>
      <c r="L79" s="12" t="str">
        <f t="shared" si="48"/>
        <v>#REF!</v>
      </c>
      <c r="M79" s="12" t="str">
        <f t="shared" si="49"/>
        <v>#REF!</v>
      </c>
      <c r="N79" s="12" t="str">
        <f t="shared" si="50"/>
        <v>#REF!</v>
      </c>
      <c r="O79" s="12" t="str">
        <f t="shared" si="51"/>
        <v>#REF!</v>
      </c>
      <c r="P79" s="12" t="str">
        <f t="shared" si="52"/>
        <v>#REF!</v>
      </c>
      <c r="Q79" s="12" t="str">
        <f t="shared" si="53"/>
        <v>#REF!</v>
      </c>
      <c r="R79" s="12" t="str">
        <f t="shared" si="54"/>
        <v>#REF!</v>
      </c>
      <c r="S79" s="26"/>
      <c r="T79" s="208"/>
    </row>
    <row r="80" ht="15.75" customHeight="1">
      <c r="A80" s="12">
        <v>5</v>
      </c>
      <c r="B80" s="12">
        <v>266</v>
      </c>
      <c r="C80" s="12" t="str">
        <f t="shared" si="40"/>
        <v>#REF!</v>
      </c>
      <c r="D80" s="13" t="str">
        <f t="shared" si="41"/>
        <v>#REF!</v>
      </c>
      <c r="E80" s="12" t="str">
        <f t="shared" si="42"/>
        <v>#REF!</v>
      </c>
      <c r="F80" s="13" t="str">
        <f t="shared" si="43"/>
        <v>#REF!</v>
      </c>
      <c r="G80" s="12" t="str">
        <f t="shared" si="44"/>
        <v>#REF!</v>
      </c>
      <c r="H80" s="12" t="str">
        <f t="shared" si="45"/>
        <v>#REF!</v>
      </c>
      <c r="I80" s="194" t="str">
        <f t="shared" si="39"/>
        <v>#REF!</v>
      </c>
      <c r="J80" s="21" t="str">
        <f t="shared" si="46"/>
        <v>#REF!</v>
      </c>
      <c r="K80" s="12" t="str">
        <f t="shared" si="47"/>
        <v>#REF!</v>
      </c>
      <c r="L80" s="12" t="str">
        <f t="shared" si="48"/>
        <v>#REF!</v>
      </c>
      <c r="M80" s="12" t="str">
        <f t="shared" si="49"/>
        <v>#REF!</v>
      </c>
      <c r="N80" s="12" t="str">
        <f t="shared" si="50"/>
        <v>#REF!</v>
      </c>
      <c r="O80" s="12" t="str">
        <f t="shared" si="51"/>
        <v>#REF!</v>
      </c>
      <c r="P80" s="12" t="str">
        <f t="shared" si="52"/>
        <v>#REF!</v>
      </c>
      <c r="Q80" s="12" t="str">
        <f t="shared" si="53"/>
        <v>#REF!</v>
      </c>
      <c r="R80" s="12" t="str">
        <f t="shared" si="54"/>
        <v>#REF!</v>
      </c>
      <c r="S80" s="26"/>
      <c r="T80" s="208"/>
    </row>
    <row r="81" ht="15.75" customHeight="1">
      <c r="A81" s="12">
        <v>6</v>
      </c>
      <c r="B81" s="12">
        <v>267</v>
      </c>
      <c r="C81" s="12" t="str">
        <f t="shared" si="40"/>
        <v>#REF!</v>
      </c>
      <c r="D81" s="13" t="str">
        <f t="shared" si="41"/>
        <v>#REF!</v>
      </c>
      <c r="E81" s="12" t="str">
        <f t="shared" si="42"/>
        <v>#REF!</v>
      </c>
      <c r="F81" s="13" t="str">
        <f t="shared" si="43"/>
        <v>#REF!</v>
      </c>
      <c r="G81" s="12" t="str">
        <f t="shared" si="44"/>
        <v>#REF!</v>
      </c>
      <c r="H81" s="12" t="str">
        <f t="shared" si="45"/>
        <v>#REF!</v>
      </c>
      <c r="I81" s="194" t="str">
        <f t="shared" si="39"/>
        <v>#REF!</v>
      </c>
      <c r="J81" s="21" t="str">
        <f t="shared" si="46"/>
        <v>#REF!</v>
      </c>
      <c r="K81" s="12" t="str">
        <f t="shared" si="47"/>
        <v>#REF!</v>
      </c>
      <c r="L81" s="12" t="str">
        <f t="shared" si="48"/>
        <v>#REF!</v>
      </c>
      <c r="M81" s="12" t="str">
        <f t="shared" si="49"/>
        <v>#REF!</v>
      </c>
      <c r="N81" s="12" t="str">
        <f t="shared" si="50"/>
        <v>#REF!</v>
      </c>
      <c r="O81" s="12" t="str">
        <f t="shared" si="51"/>
        <v>#REF!</v>
      </c>
      <c r="P81" s="12" t="str">
        <f t="shared" si="52"/>
        <v>#REF!</v>
      </c>
      <c r="Q81" s="12" t="str">
        <f t="shared" si="53"/>
        <v>#REF!</v>
      </c>
      <c r="R81" s="12" t="str">
        <f t="shared" si="54"/>
        <v>#REF!</v>
      </c>
      <c r="S81" s="26"/>
      <c r="T81" s="208"/>
    </row>
    <row r="82" ht="15.75" customHeight="1">
      <c r="A82" s="12">
        <v>7</v>
      </c>
      <c r="B82" s="12">
        <v>268</v>
      </c>
      <c r="C82" s="12" t="str">
        <f t="shared" si="40"/>
        <v>#REF!</v>
      </c>
      <c r="D82" s="13" t="str">
        <f t="shared" si="41"/>
        <v>#REF!</v>
      </c>
      <c r="E82" s="12" t="str">
        <f t="shared" si="42"/>
        <v>#REF!</v>
      </c>
      <c r="F82" s="13" t="str">
        <f t="shared" si="43"/>
        <v>#REF!</v>
      </c>
      <c r="G82" s="12" t="str">
        <f t="shared" si="44"/>
        <v>#REF!</v>
      </c>
      <c r="H82" s="12" t="str">
        <f t="shared" si="45"/>
        <v>#REF!</v>
      </c>
      <c r="I82" s="194" t="str">
        <f t="shared" si="39"/>
        <v>#REF!</v>
      </c>
      <c r="J82" s="21" t="str">
        <f t="shared" si="46"/>
        <v>#REF!</v>
      </c>
      <c r="K82" s="12" t="str">
        <f t="shared" si="47"/>
        <v>#REF!</v>
      </c>
      <c r="L82" s="12" t="str">
        <f t="shared" si="48"/>
        <v>#REF!</v>
      </c>
      <c r="M82" s="12" t="str">
        <f t="shared" si="49"/>
        <v>#REF!</v>
      </c>
      <c r="N82" s="12" t="str">
        <f t="shared" si="50"/>
        <v>#REF!</v>
      </c>
      <c r="O82" s="12" t="str">
        <f t="shared" si="51"/>
        <v>#REF!</v>
      </c>
      <c r="P82" s="12" t="str">
        <f t="shared" si="52"/>
        <v>#REF!</v>
      </c>
      <c r="Q82" s="12" t="str">
        <f t="shared" si="53"/>
        <v>#REF!</v>
      </c>
      <c r="R82" s="12" t="str">
        <f t="shared" si="54"/>
        <v>#REF!</v>
      </c>
      <c r="S82" s="26"/>
      <c r="T82" s="208"/>
    </row>
    <row r="83" ht="15.75" customHeight="1">
      <c r="A83" s="12">
        <v>8</v>
      </c>
      <c r="B83" s="12">
        <v>345</v>
      </c>
      <c r="C83" s="12" t="str">
        <f t="shared" si="40"/>
        <v>#REF!</v>
      </c>
      <c r="D83" s="13" t="str">
        <f t="shared" si="41"/>
        <v>#REF!</v>
      </c>
      <c r="E83" s="12" t="str">
        <f t="shared" si="42"/>
        <v>#REF!</v>
      </c>
      <c r="F83" s="13" t="str">
        <f t="shared" si="43"/>
        <v>#REF!</v>
      </c>
      <c r="G83" s="12" t="str">
        <f t="shared" si="44"/>
        <v>#REF!</v>
      </c>
      <c r="H83" s="12" t="str">
        <f t="shared" si="45"/>
        <v>#REF!</v>
      </c>
      <c r="I83" s="194" t="str">
        <f t="shared" si="39"/>
        <v>#REF!</v>
      </c>
      <c r="J83" s="21" t="str">
        <f t="shared" si="46"/>
        <v>#REF!</v>
      </c>
      <c r="K83" s="12" t="str">
        <f t="shared" si="47"/>
        <v>#REF!</v>
      </c>
      <c r="L83" s="12" t="str">
        <f t="shared" si="48"/>
        <v>#REF!</v>
      </c>
      <c r="M83" s="12" t="str">
        <f t="shared" si="49"/>
        <v>#REF!</v>
      </c>
      <c r="N83" s="12" t="str">
        <f t="shared" si="50"/>
        <v>#REF!</v>
      </c>
      <c r="O83" s="12" t="str">
        <f t="shared" si="51"/>
        <v>#REF!</v>
      </c>
      <c r="P83" s="12" t="str">
        <f t="shared" si="52"/>
        <v>#REF!</v>
      </c>
      <c r="Q83" s="12" t="str">
        <f t="shared" si="53"/>
        <v>#REF!</v>
      </c>
      <c r="R83" s="12" t="str">
        <f t="shared" si="54"/>
        <v>#REF!</v>
      </c>
      <c r="S83" s="26"/>
      <c r="T83" s="208"/>
    </row>
    <row r="84" ht="15.75" customHeight="1">
      <c r="A84" s="12">
        <v>9</v>
      </c>
      <c r="B84" s="12">
        <v>384</v>
      </c>
      <c r="C84" s="12" t="str">
        <f t="shared" si="40"/>
        <v>#REF!</v>
      </c>
      <c r="D84" s="13" t="str">
        <f t="shared" si="41"/>
        <v>#REF!</v>
      </c>
      <c r="E84" s="12" t="str">
        <f t="shared" si="42"/>
        <v>#REF!</v>
      </c>
      <c r="F84" s="13" t="str">
        <f t="shared" si="43"/>
        <v>#REF!</v>
      </c>
      <c r="G84" s="12" t="str">
        <f t="shared" si="44"/>
        <v>#REF!</v>
      </c>
      <c r="H84" s="12" t="str">
        <f t="shared" si="45"/>
        <v>#REF!</v>
      </c>
      <c r="I84" s="194" t="str">
        <f t="shared" si="39"/>
        <v>#REF!</v>
      </c>
      <c r="J84" s="21" t="str">
        <f t="shared" si="46"/>
        <v>#REF!</v>
      </c>
      <c r="K84" s="12" t="str">
        <f t="shared" si="47"/>
        <v>#REF!</v>
      </c>
      <c r="L84" s="12" t="str">
        <f t="shared" si="48"/>
        <v>#REF!</v>
      </c>
      <c r="M84" s="12" t="str">
        <f t="shared" si="49"/>
        <v>#REF!</v>
      </c>
      <c r="N84" s="12" t="str">
        <f t="shared" si="50"/>
        <v>#REF!</v>
      </c>
      <c r="O84" s="12" t="str">
        <f t="shared" si="51"/>
        <v>#REF!</v>
      </c>
      <c r="P84" s="12" t="str">
        <f t="shared" si="52"/>
        <v>#REF!</v>
      </c>
      <c r="Q84" s="12" t="str">
        <f t="shared" si="53"/>
        <v>#REF!</v>
      </c>
      <c r="R84" s="12" t="str">
        <f t="shared" si="54"/>
        <v>#REF!</v>
      </c>
      <c r="S84" s="26"/>
      <c r="T84" s="208"/>
    </row>
    <row r="85" ht="15.75" customHeight="1">
      <c r="A85" s="12">
        <v>10</v>
      </c>
      <c r="B85" s="12">
        <v>385</v>
      </c>
      <c r="C85" s="12" t="str">
        <f t="shared" si="40"/>
        <v>#REF!</v>
      </c>
      <c r="D85" s="13" t="str">
        <f t="shared" si="41"/>
        <v>#REF!</v>
      </c>
      <c r="E85" s="12" t="str">
        <f t="shared" si="42"/>
        <v>#REF!</v>
      </c>
      <c r="F85" s="13" t="str">
        <f t="shared" si="43"/>
        <v>#REF!</v>
      </c>
      <c r="G85" s="12" t="str">
        <f t="shared" si="44"/>
        <v>#REF!</v>
      </c>
      <c r="H85" s="12" t="str">
        <f t="shared" si="45"/>
        <v>#REF!</v>
      </c>
      <c r="I85" s="194" t="str">
        <f t="shared" si="39"/>
        <v>#REF!</v>
      </c>
      <c r="J85" s="21" t="str">
        <f t="shared" si="46"/>
        <v>#REF!</v>
      </c>
      <c r="K85" s="12" t="str">
        <f t="shared" si="47"/>
        <v>#REF!</v>
      </c>
      <c r="L85" s="12" t="str">
        <f t="shared" si="48"/>
        <v>#REF!</v>
      </c>
      <c r="M85" s="12" t="str">
        <f t="shared" si="49"/>
        <v>#REF!</v>
      </c>
      <c r="N85" s="12" t="str">
        <f t="shared" si="50"/>
        <v>#REF!</v>
      </c>
      <c r="O85" s="12" t="str">
        <f t="shared" si="51"/>
        <v>#REF!</v>
      </c>
      <c r="P85" s="12" t="str">
        <f t="shared" si="52"/>
        <v>#REF!</v>
      </c>
      <c r="Q85" s="12" t="str">
        <f t="shared" si="53"/>
        <v>#REF!</v>
      </c>
      <c r="R85" s="12" t="str">
        <f t="shared" si="54"/>
        <v>#REF!</v>
      </c>
      <c r="S85" s="26"/>
      <c r="T85" s="208"/>
    </row>
    <row r="86" ht="15.75" customHeight="1">
      <c r="A86" s="12">
        <v>11</v>
      </c>
      <c r="B86" s="12">
        <v>396</v>
      </c>
      <c r="C86" s="12" t="str">
        <f t="shared" si="40"/>
        <v>#REF!</v>
      </c>
      <c r="D86" s="13" t="str">
        <f t="shared" si="41"/>
        <v>#REF!</v>
      </c>
      <c r="E86" s="12" t="str">
        <f t="shared" si="42"/>
        <v>#REF!</v>
      </c>
      <c r="F86" s="13" t="str">
        <f t="shared" si="43"/>
        <v>#REF!</v>
      </c>
      <c r="G86" s="12" t="str">
        <f t="shared" si="44"/>
        <v>#REF!</v>
      </c>
      <c r="H86" s="12" t="str">
        <f t="shared" si="45"/>
        <v>#REF!</v>
      </c>
      <c r="I86" s="194" t="str">
        <f t="shared" si="39"/>
        <v>#REF!</v>
      </c>
      <c r="J86" s="21" t="str">
        <f t="shared" si="46"/>
        <v>#REF!</v>
      </c>
      <c r="K86" s="12" t="str">
        <f t="shared" si="47"/>
        <v>#REF!</v>
      </c>
      <c r="L86" s="12" t="str">
        <f t="shared" si="48"/>
        <v>#REF!</v>
      </c>
      <c r="M86" s="12" t="str">
        <f t="shared" si="49"/>
        <v>#REF!</v>
      </c>
      <c r="N86" s="12" t="str">
        <f t="shared" si="50"/>
        <v>#REF!</v>
      </c>
      <c r="O86" s="12" t="str">
        <f t="shared" si="51"/>
        <v>#REF!</v>
      </c>
      <c r="P86" s="12" t="str">
        <f t="shared" si="52"/>
        <v>#REF!</v>
      </c>
      <c r="Q86" s="12" t="str">
        <f t="shared" si="53"/>
        <v>#REF!</v>
      </c>
      <c r="R86" s="12" t="str">
        <f t="shared" si="54"/>
        <v>#REF!</v>
      </c>
      <c r="S86" s="26"/>
      <c r="T86" s="208"/>
    </row>
    <row r="87" ht="15.75" customHeight="1">
      <c r="A87" s="12">
        <v>12</v>
      </c>
      <c r="B87" s="12">
        <v>421</v>
      </c>
      <c r="C87" s="12" t="str">
        <f t="shared" si="40"/>
        <v>#REF!</v>
      </c>
      <c r="D87" s="13" t="str">
        <f t="shared" si="41"/>
        <v>#REF!</v>
      </c>
      <c r="E87" s="12" t="str">
        <f t="shared" si="42"/>
        <v>#REF!</v>
      </c>
      <c r="F87" s="13" t="str">
        <f t="shared" si="43"/>
        <v>#REF!</v>
      </c>
      <c r="G87" s="12" t="str">
        <f t="shared" si="44"/>
        <v>#REF!</v>
      </c>
      <c r="H87" s="12" t="str">
        <f t="shared" si="45"/>
        <v>#REF!</v>
      </c>
      <c r="I87" s="194" t="s">
        <v>368</v>
      </c>
      <c r="J87" s="21" t="str">
        <f t="shared" si="46"/>
        <v>#REF!</v>
      </c>
      <c r="K87" s="12" t="str">
        <f t="shared" si="47"/>
        <v>#REF!</v>
      </c>
      <c r="L87" s="12" t="str">
        <f t="shared" si="48"/>
        <v>#REF!</v>
      </c>
      <c r="M87" s="12" t="str">
        <f t="shared" si="49"/>
        <v>#REF!</v>
      </c>
      <c r="N87" s="12" t="str">
        <f t="shared" si="50"/>
        <v>#REF!</v>
      </c>
      <c r="O87" s="12" t="str">
        <f t="shared" si="51"/>
        <v>#REF!</v>
      </c>
      <c r="P87" s="12" t="str">
        <f t="shared" si="52"/>
        <v>#REF!</v>
      </c>
      <c r="Q87" s="12" t="str">
        <f t="shared" si="53"/>
        <v>#REF!</v>
      </c>
      <c r="R87" s="12" t="str">
        <f t="shared" si="54"/>
        <v>#REF!</v>
      </c>
      <c r="S87" s="209">
        <v>31799600</v>
      </c>
      <c r="T87" s="211" t="s">
        <v>354</v>
      </c>
    </row>
    <row r="88" ht="15.75" customHeight="1">
      <c r="A88" s="12">
        <v>13</v>
      </c>
      <c r="B88" s="12">
        <v>422</v>
      </c>
      <c r="C88" s="12" t="str">
        <f t="shared" si="40"/>
        <v>#REF!</v>
      </c>
      <c r="D88" s="13" t="str">
        <f t="shared" si="41"/>
        <v>#REF!</v>
      </c>
      <c r="E88" s="12" t="str">
        <f t="shared" si="42"/>
        <v>#REF!</v>
      </c>
      <c r="F88" s="13" t="str">
        <f t="shared" si="43"/>
        <v>#REF!</v>
      </c>
      <c r="G88" s="12" t="str">
        <f t="shared" si="44"/>
        <v>#REF!</v>
      </c>
      <c r="H88" s="12" t="str">
        <f t="shared" si="45"/>
        <v>#REF!</v>
      </c>
      <c r="I88" s="194" t="s">
        <v>369</v>
      </c>
      <c r="J88" s="21" t="str">
        <f t="shared" si="46"/>
        <v>#REF!</v>
      </c>
      <c r="K88" s="12" t="str">
        <f t="shared" si="47"/>
        <v>#REF!</v>
      </c>
      <c r="L88" s="12" t="str">
        <f t="shared" si="48"/>
        <v>#REF!</v>
      </c>
      <c r="M88" s="12" t="str">
        <f t="shared" si="49"/>
        <v>#REF!</v>
      </c>
      <c r="N88" s="12" t="str">
        <f t="shared" si="50"/>
        <v>#REF!</v>
      </c>
      <c r="O88" s="12" t="str">
        <f t="shared" si="51"/>
        <v>#REF!</v>
      </c>
      <c r="P88" s="12" t="str">
        <f t="shared" si="52"/>
        <v>#REF!</v>
      </c>
      <c r="Q88" s="12" t="str">
        <f t="shared" si="53"/>
        <v>#REF!</v>
      </c>
      <c r="R88" s="12" t="str">
        <f t="shared" si="54"/>
        <v>#REF!</v>
      </c>
      <c r="S88" s="209">
        <v>58399909.899999999</v>
      </c>
      <c r="T88" s="210">
        <v>17519972.969999999</v>
      </c>
      <c r="U88" s="221"/>
    </row>
    <row r="89" ht="15.75" customHeight="1">
      <c r="A89" s="12">
        <v>14</v>
      </c>
      <c r="B89" s="12">
        <v>423</v>
      </c>
      <c r="C89" s="12" t="str">
        <f t="shared" si="40"/>
        <v>#REF!</v>
      </c>
      <c r="D89" s="13" t="str">
        <f t="shared" si="41"/>
        <v>#REF!</v>
      </c>
      <c r="E89" s="12" t="str">
        <f t="shared" si="42"/>
        <v>#REF!</v>
      </c>
      <c r="F89" s="13" t="str">
        <f t="shared" si="43"/>
        <v>#REF!</v>
      </c>
      <c r="G89" s="12" t="str">
        <f t="shared" si="44"/>
        <v>#REF!</v>
      </c>
      <c r="H89" s="12" t="str">
        <f t="shared" si="45"/>
        <v>#REF!</v>
      </c>
      <c r="I89" s="194" t="s">
        <v>370</v>
      </c>
      <c r="J89" s="21" t="str">
        <f t="shared" si="46"/>
        <v>#REF!</v>
      </c>
      <c r="K89" s="12" t="str">
        <f t="shared" si="47"/>
        <v>#REF!</v>
      </c>
      <c r="L89" s="12" t="str">
        <f t="shared" si="48"/>
        <v>#REF!</v>
      </c>
      <c r="M89" s="12" t="str">
        <f t="shared" si="49"/>
        <v>#REF!</v>
      </c>
      <c r="N89" s="12" t="str">
        <f t="shared" si="50"/>
        <v>#REF!</v>
      </c>
      <c r="O89" s="12" t="str">
        <f t="shared" si="51"/>
        <v>#REF!</v>
      </c>
      <c r="P89" s="12" t="str">
        <f t="shared" si="52"/>
        <v>#REF!</v>
      </c>
      <c r="Q89" s="12" t="str">
        <f t="shared" si="53"/>
        <v>#REF!</v>
      </c>
      <c r="R89" s="12" t="str">
        <f t="shared" si="54"/>
        <v>#REF!</v>
      </c>
      <c r="S89" s="209">
        <v>53850013.399999999</v>
      </c>
      <c r="T89" s="210">
        <v>16155004.02</v>
      </c>
    </row>
    <row r="90" ht="15.75" customHeight="1">
      <c r="A90" s="12">
        <v>15</v>
      </c>
      <c r="B90" s="12">
        <v>460</v>
      </c>
      <c r="C90" s="12" t="str">
        <f t="shared" si="40"/>
        <v>#REF!</v>
      </c>
      <c r="D90" s="13" t="str">
        <f t="shared" si="41"/>
        <v>#REF!</v>
      </c>
      <c r="E90" s="12" t="str">
        <f t="shared" si="42"/>
        <v>#REF!</v>
      </c>
      <c r="F90" s="13" t="str">
        <f t="shared" si="43"/>
        <v>#REF!</v>
      </c>
      <c r="G90" s="12" t="str">
        <f t="shared" si="44"/>
        <v>#REF!</v>
      </c>
      <c r="H90" s="12" t="str">
        <f t="shared" si="45"/>
        <v>#REF!</v>
      </c>
      <c r="I90" s="194" t="str">
        <f t="shared" si="39"/>
        <v>#REF!</v>
      </c>
      <c r="J90" s="15" t="str">
        <f t="shared" si="46"/>
        <v>#REF!</v>
      </c>
      <c r="K90" s="12" t="str">
        <f t="shared" si="47"/>
        <v>#REF!</v>
      </c>
      <c r="L90" s="12" t="str">
        <f t="shared" si="48"/>
        <v>#REF!</v>
      </c>
      <c r="M90" s="12" t="str">
        <f t="shared" si="49"/>
        <v>#REF!</v>
      </c>
      <c r="N90" s="12" t="str">
        <f t="shared" si="50"/>
        <v>#REF!</v>
      </c>
      <c r="O90" s="12" t="str">
        <f t="shared" si="51"/>
        <v>#REF!</v>
      </c>
      <c r="P90" s="12" t="str">
        <f t="shared" si="52"/>
        <v>#REF!</v>
      </c>
      <c r="Q90" s="12" t="str">
        <f t="shared" si="53"/>
        <v>#REF!</v>
      </c>
      <c r="R90" s="12" t="str">
        <f t="shared" si="54"/>
        <v>#REF!</v>
      </c>
      <c r="S90" s="212" t="s">
        <v>353</v>
      </c>
      <c r="T90" s="222" t="s">
        <v>353</v>
      </c>
    </row>
    <row r="91" ht="15.75" customHeight="1">
      <c r="A91" s="12">
        <v>16</v>
      </c>
      <c r="B91" s="12">
        <v>630</v>
      </c>
      <c r="C91" s="12" t="str">
        <f t="shared" si="40"/>
        <v>#REF!</v>
      </c>
      <c r="D91" s="13" t="str">
        <f t="shared" si="41"/>
        <v>#REF!</v>
      </c>
      <c r="E91" s="12" t="str">
        <f t="shared" si="42"/>
        <v>#REF!</v>
      </c>
      <c r="F91" s="13" t="str">
        <f t="shared" si="43"/>
        <v>#REF!</v>
      </c>
      <c r="G91" s="12" t="str">
        <f t="shared" si="44"/>
        <v>#REF!</v>
      </c>
      <c r="H91" s="12" t="str">
        <f t="shared" si="45"/>
        <v>#REF!</v>
      </c>
      <c r="I91" s="194" t="s">
        <v>371</v>
      </c>
      <c r="J91" s="21" t="str">
        <f t="shared" si="46"/>
        <v>#REF!</v>
      </c>
      <c r="K91" s="12" t="str">
        <f t="shared" si="47"/>
        <v>#REF!</v>
      </c>
      <c r="L91" s="12" t="str">
        <f t="shared" si="48"/>
        <v>#REF!</v>
      </c>
      <c r="M91" s="12" t="str">
        <f t="shared" si="49"/>
        <v>#REF!</v>
      </c>
      <c r="N91" s="12" t="str">
        <f t="shared" si="50"/>
        <v>#REF!</v>
      </c>
      <c r="O91" s="12" t="str">
        <f t="shared" si="51"/>
        <v>#REF!</v>
      </c>
      <c r="P91" s="12" t="str">
        <f t="shared" si="52"/>
        <v>#REF!</v>
      </c>
      <c r="Q91" s="12" t="str">
        <f t="shared" si="53"/>
        <v>#REF!</v>
      </c>
      <c r="R91" s="12" t="str">
        <f t="shared" si="54"/>
        <v>#REF!</v>
      </c>
      <c r="S91" s="26"/>
      <c r="T91" s="208"/>
    </row>
    <row r="92" ht="15.75" customHeight="1">
      <c r="A92" s="12">
        <v>17</v>
      </c>
      <c r="B92" s="12">
        <v>747</v>
      </c>
      <c r="C92" s="12" t="str">
        <f t="shared" si="40"/>
        <v>#REF!</v>
      </c>
      <c r="D92" s="13" t="str">
        <f t="shared" si="41"/>
        <v>#REF!</v>
      </c>
      <c r="E92" s="12" t="str">
        <f t="shared" si="42"/>
        <v>#REF!</v>
      </c>
      <c r="F92" s="13" t="str">
        <f t="shared" si="43"/>
        <v>#REF!</v>
      </c>
      <c r="G92" s="12" t="str">
        <f t="shared" si="44"/>
        <v>#REF!</v>
      </c>
      <c r="H92" s="12" t="str">
        <f t="shared" si="45"/>
        <v>#REF!</v>
      </c>
      <c r="I92" s="194" t="str">
        <f t="shared" si="39"/>
        <v>#REF!</v>
      </c>
      <c r="J92" s="15" t="str">
        <f t="shared" si="46"/>
        <v>#REF!</v>
      </c>
      <c r="K92" s="12" t="str">
        <f t="shared" si="47"/>
        <v>#REF!</v>
      </c>
      <c r="L92" s="12" t="str">
        <f t="shared" si="48"/>
        <v>#REF!</v>
      </c>
      <c r="M92" s="12" t="str">
        <f t="shared" si="49"/>
        <v>#REF!</v>
      </c>
      <c r="N92" s="12" t="str">
        <f t="shared" si="50"/>
        <v>#REF!</v>
      </c>
      <c r="O92" s="12" t="str">
        <f t="shared" si="51"/>
        <v>#REF!</v>
      </c>
      <c r="P92" s="12" t="str">
        <f t="shared" si="52"/>
        <v>#REF!</v>
      </c>
      <c r="Q92" s="12" t="str">
        <f t="shared" si="53"/>
        <v>#REF!</v>
      </c>
      <c r="R92" s="12" t="str">
        <f t="shared" si="54"/>
        <v>#REF!</v>
      </c>
      <c r="S92" s="26"/>
      <c r="T92" s="208"/>
    </row>
    <row r="93" ht="15.75" customHeight="1">
      <c r="A93" s="12">
        <v>18</v>
      </c>
      <c r="B93" s="12">
        <v>779</v>
      </c>
      <c r="C93" s="12" t="str">
        <f t="shared" si="40"/>
        <v>#REF!</v>
      </c>
      <c r="D93" s="13" t="str">
        <f t="shared" si="41"/>
        <v>#REF!</v>
      </c>
      <c r="E93" s="12" t="str">
        <f t="shared" si="42"/>
        <v>#REF!</v>
      </c>
      <c r="F93" s="13" t="str">
        <f t="shared" si="43"/>
        <v>#REF!</v>
      </c>
      <c r="G93" s="12" t="str">
        <f t="shared" si="44"/>
        <v>#REF!</v>
      </c>
      <c r="H93" s="12" t="str">
        <f t="shared" si="45"/>
        <v>#REF!</v>
      </c>
      <c r="I93" s="194" t="str">
        <f t="shared" si="39"/>
        <v>#REF!</v>
      </c>
      <c r="J93" s="15" t="str">
        <f t="shared" si="46"/>
        <v>#REF!</v>
      </c>
      <c r="K93" s="12" t="str">
        <f t="shared" si="47"/>
        <v>#REF!</v>
      </c>
      <c r="L93" s="12" t="str">
        <f t="shared" si="48"/>
        <v>#REF!</v>
      </c>
      <c r="M93" s="12" t="str">
        <f t="shared" si="49"/>
        <v>#REF!</v>
      </c>
      <c r="N93" s="12" t="str">
        <f t="shared" si="50"/>
        <v>#REF!</v>
      </c>
      <c r="O93" s="12" t="str">
        <f t="shared" si="51"/>
        <v>#REF!</v>
      </c>
      <c r="P93" s="12" t="str">
        <f t="shared" si="52"/>
        <v>#REF!</v>
      </c>
      <c r="Q93" s="12" t="str">
        <f t="shared" si="53"/>
        <v>#REF!</v>
      </c>
      <c r="R93" s="12" t="str">
        <f t="shared" si="54"/>
        <v>#REF!</v>
      </c>
      <c r="S93" s="26"/>
      <c r="T93" s="208"/>
    </row>
    <row r="94" ht="15.75" customHeight="1">
      <c r="A94" s="12">
        <v>19</v>
      </c>
      <c r="B94" s="12">
        <v>785</v>
      </c>
      <c r="C94" s="12" t="str">
        <f t="shared" si="40"/>
        <v>#REF!</v>
      </c>
      <c r="D94" s="13" t="str">
        <f t="shared" si="41"/>
        <v>#REF!</v>
      </c>
      <c r="E94" s="12" t="str">
        <f t="shared" si="42"/>
        <v>#REF!</v>
      </c>
      <c r="F94" s="13" t="str">
        <f t="shared" si="43"/>
        <v>#REF!</v>
      </c>
      <c r="G94" s="12" t="str">
        <f t="shared" si="44"/>
        <v>#REF!</v>
      </c>
      <c r="H94" s="12" t="str">
        <f t="shared" si="45"/>
        <v>#REF!</v>
      </c>
      <c r="I94" s="194" t="str">
        <f t="shared" si="39"/>
        <v>#REF!</v>
      </c>
      <c r="J94" s="21" t="str">
        <f t="shared" si="46"/>
        <v>#REF!</v>
      </c>
      <c r="K94" s="12" t="str">
        <f t="shared" si="47"/>
        <v>#REF!</v>
      </c>
      <c r="L94" s="12" t="str">
        <f t="shared" si="48"/>
        <v>#REF!</v>
      </c>
      <c r="M94" s="12" t="str">
        <f t="shared" si="49"/>
        <v>#REF!</v>
      </c>
      <c r="N94" s="12" t="str">
        <f t="shared" si="50"/>
        <v>#REF!</v>
      </c>
      <c r="O94" s="12" t="str">
        <f t="shared" si="51"/>
        <v>#REF!</v>
      </c>
      <c r="P94" s="12" t="str">
        <f t="shared" si="52"/>
        <v>#REF!</v>
      </c>
      <c r="Q94" s="12" t="str">
        <f t="shared" si="53"/>
        <v>#REF!</v>
      </c>
      <c r="R94" s="12" t="str">
        <f t="shared" si="54"/>
        <v>#REF!</v>
      </c>
      <c r="S94" s="26"/>
      <c r="T94" s="208"/>
    </row>
    <row r="95" ht="15.75" customHeight="1">
      <c r="A95" s="12">
        <v>20</v>
      </c>
      <c r="B95" s="12">
        <v>786</v>
      </c>
      <c r="C95" s="12" t="str">
        <f t="shared" si="40"/>
        <v>#REF!</v>
      </c>
      <c r="D95" s="13" t="str">
        <f t="shared" si="41"/>
        <v>#REF!</v>
      </c>
      <c r="E95" s="12" t="str">
        <f t="shared" si="42"/>
        <v>#REF!</v>
      </c>
      <c r="F95" s="13" t="str">
        <f t="shared" si="43"/>
        <v>#REF!</v>
      </c>
      <c r="G95" s="12" t="str">
        <f t="shared" si="44"/>
        <v>#REF!</v>
      </c>
      <c r="H95" s="12" t="str">
        <f t="shared" si="45"/>
        <v>#REF!</v>
      </c>
      <c r="I95" s="194" t="str">
        <f t="shared" si="39"/>
        <v>#REF!</v>
      </c>
      <c r="J95" s="21" t="str">
        <f t="shared" si="46"/>
        <v>#REF!</v>
      </c>
      <c r="K95" s="12" t="str">
        <f t="shared" si="47"/>
        <v>#REF!</v>
      </c>
      <c r="L95" s="12" t="str">
        <f t="shared" si="48"/>
        <v>#REF!</v>
      </c>
      <c r="M95" s="12" t="str">
        <f t="shared" si="49"/>
        <v>#REF!</v>
      </c>
      <c r="N95" s="12" t="str">
        <f t="shared" si="50"/>
        <v>#REF!</v>
      </c>
      <c r="O95" s="12" t="str">
        <f t="shared" si="51"/>
        <v>#REF!</v>
      </c>
      <c r="P95" s="12" t="str">
        <f t="shared" si="52"/>
        <v>#REF!</v>
      </c>
      <c r="Q95" s="12" t="str">
        <f t="shared" si="53"/>
        <v>#REF!</v>
      </c>
      <c r="R95" s="12" t="str">
        <f t="shared" si="54"/>
        <v>#REF!</v>
      </c>
      <c r="S95" s="26"/>
      <c r="T95" s="208"/>
    </row>
    <row r="96" ht="15.75" customHeight="1">
      <c r="A96" s="12">
        <v>21</v>
      </c>
      <c r="B96" s="12">
        <v>810</v>
      </c>
      <c r="C96" s="12" t="str">
        <f t="shared" si="40"/>
        <v>#REF!</v>
      </c>
      <c r="D96" s="13" t="str">
        <f t="shared" si="41"/>
        <v>#REF!</v>
      </c>
      <c r="E96" s="12" t="str">
        <f t="shared" si="42"/>
        <v>#REF!</v>
      </c>
      <c r="F96" s="13" t="str">
        <f t="shared" si="43"/>
        <v>#REF!</v>
      </c>
      <c r="G96" s="12" t="str">
        <f t="shared" si="44"/>
        <v>#REF!</v>
      </c>
      <c r="H96" s="12" t="str">
        <f t="shared" si="45"/>
        <v>#REF!</v>
      </c>
      <c r="I96" s="194" t="str">
        <f t="shared" si="39"/>
        <v>#REF!</v>
      </c>
      <c r="J96" s="15" t="str">
        <f t="shared" si="46"/>
        <v>#REF!</v>
      </c>
      <c r="K96" s="12" t="str">
        <f t="shared" si="47"/>
        <v>#REF!</v>
      </c>
      <c r="L96" s="12" t="str">
        <f t="shared" si="48"/>
        <v>#REF!</v>
      </c>
      <c r="M96" s="12" t="str">
        <f t="shared" si="49"/>
        <v>#REF!</v>
      </c>
      <c r="N96" s="12" t="str">
        <f t="shared" si="50"/>
        <v>#REF!</v>
      </c>
      <c r="O96" s="12" t="str">
        <f t="shared" si="51"/>
        <v>#REF!</v>
      </c>
      <c r="P96" s="12" t="str">
        <f t="shared" si="52"/>
        <v>#REF!</v>
      </c>
      <c r="Q96" s="12" t="str">
        <f t="shared" si="53"/>
        <v>#REF!</v>
      </c>
      <c r="R96" s="12" t="str">
        <f t="shared" si="54"/>
        <v>#REF!</v>
      </c>
      <c r="S96" s="12"/>
      <c r="T96" s="208"/>
      <c r="U96" s="34" t="s">
        <v>372</v>
      </c>
    </row>
    <row r="97" ht="15.75" customHeight="1">
      <c r="A97" s="58"/>
      <c r="B97" s="58"/>
      <c r="G97" s="58"/>
      <c r="H97" s="58"/>
      <c r="I97" s="18"/>
      <c r="S97" s="58"/>
      <c r="T97" s="207"/>
    </row>
    <row r="98" ht="15.75" customHeight="1">
      <c r="A98" s="58"/>
      <c r="B98" s="58"/>
      <c r="E98" s="215"/>
      <c r="G98" s="58"/>
      <c r="H98" s="58"/>
      <c r="I98" s="18"/>
      <c r="K98" s="216" t="s">
        <v>363</v>
      </c>
      <c r="S98" s="58"/>
      <c r="T98" s="207"/>
    </row>
    <row r="99" ht="15.75" customHeight="1">
      <c r="A99" s="58"/>
      <c r="B99" s="58"/>
      <c r="E99" s="34" t="s">
        <v>364</v>
      </c>
      <c r="G99" s="58"/>
      <c r="H99" s="58"/>
      <c r="I99" s="18"/>
      <c r="K99" s="223" t="str">
        <f>SUM(K76:K96)</f>
        <v>#REF!</v>
      </c>
      <c r="S99" s="58"/>
      <c r="T99" s="207"/>
    </row>
    <row r="100" ht="15.75" customHeight="1">
      <c r="A100" s="58"/>
      <c r="B100" s="58"/>
      <c r="E100" s="218"/>
      <c r="G100" s="58"/>
      <c r="H100" s="58"/>
      <c r="I100" s="18"/>
      <c r="S100" s="58"/>
      <c r="T100" s="207"/>
    </row>
    <row r="101" ht="15.75" customHeight="1">
      <c r="A101" s="58"/>
      <c r="B101" s="58"/>
      <c r="E101" s="34" t="s">
        <v>365</v>
      </c>
      <c r="G101" s="58"/>
      <c r="H101" s="58"/>
      <c r="I101" s="18"/>
      <c r="S101" s="58"/>
      <c r="T101" s="207"/>
    </row>
    <row r="102" ht="15.75" customHeight="1">
      <c r="A102" s="58"/>
      <c r="B102" s="58"/>
      <c r="E102" s="219"/>
      <c r="G102" s="58"/>
      <c r="H102" s="58"/>
      <c r="I102" s="18"/>
      <c r="S102" s="58"/>
      <c r="T102" s="207"/>
    </row>
    <row r="103" ht="15.75" customHeight="1">
      <c r="A103" s="58"/>
      <c r="B103" s="58"/>
      <c r="E103" s="34" t="s">
        <v>366</v>
      </c>
      <c r="G103" s="58"/>
      <c r="H103" s="58"/>
      <c r="I103" s="18"/>
      <c r="S103" s="58"/>
      <c r="T103" s="207"/>
    </row>
    <row r="104" ht="15.75" customHeight="1">
      <c r="A104" s="58"/>
      <c r="B104" s="58"/>
      <c r="E104" s="220"/>
      <c r="G104" s="58"/>
      <c r="H104" s="58"/>
      <c r="I104" s="18"/>
      <c r="S104" s="58"/>
      <c r="T104" s="207"/>
    </row>
    <row r="105" ht="15.75" customHeight="1">
      <c r="A105" s="58"/>
      <c r="B105" s="58"/>
      <c r="E105" s="34" t="s">
        <v>57</v>
      </c>
      <c r="G105" s="58"/>
      <c r="H105" s="58"/>
      <c r="I105" s="18"/>
      <c r="S105" s="58"/>
      <c r="T105" s="207"/>
    </row>
    <row r="106" ht="15.75" customHeight="1">
      <c r="A106" s="58"/>
      <c r="B106" s="58"/>
      <c r="G106" s="58"/>
      <c r="H106" s="58"/>
      <c r="I106" s="18"/>
      <c r="S106" s="58"/>
      <c r="T106" s="207"/>
    </row>
    <row r="107" ht="15.75" customHeight="1">
      <c r="A107" s="58"/>
      <c r="B107" s="58"/>
      <c r="G107" s="58"/>
      <c r="H107" s="58"/>
      <c r="I107" s="18"/>
      <c r="S107" s="58"/>
      <c r="T107" s="207"/>
    </row>
    <row r="108" ht="15.75" customHeight="1">
      <c r="A108" s="205" t="s">
        <v>373</v>
      </c>
      <c r="B108" s="58"/>
      <c r="G108" s="58"/>
      <c r="H108" s="58"/>
      <c r="I108" s="18"/>
      <c r="S108" s="58"/>
      <c r="T108" s="207"/>
    </row>
    <row r="109" ht="15.75" customHeight="1">
      <c r="A109" s="9" t="s">
        <v>1</v>
      </c>
      <c r="B109" s="9" t="s">
        <v>342</v>
      </c>
      <c r="C109" s="9" t="s">
        <v>2</v>
      </c>
      <c r="D109" s="9" t="s">
        <v>3</v>
      </c>
      <c r="E109" s="9" t="s">
        <v>4</v>
      </c>
      <c r="F109" s="9" t="s">
        <v>5</v>
      </c>
      <c r="G109" s="192" t="s">
        <v>324</v>
      </c>
      <c r="H109" s="192" t="s">
        <v>343</v>
      </c>
      <c r="I109" s="9" t="s">
        <v>6</v>
      </c>
      <c r="J109" s="9" t="s">
        <v>7</v>
      </c>
      <c r="K109" s="145" t="s">
        <v>344</v>
      </c>
      <c r="L109" s="9" t="s">
        <v>345</v>
      </c>
      <c r="M109" s="9" t="s">
        <v>346</v>
      </c>
      <c r="N109" s="9" t="s">
        <v>9</v>
      </c>
      <c r="O109" s="9" t="s">
        <v>347</v>
      </c>
      <c r="P109" s="9" t="s">
        <v>348</v>
      </c>
      <c r="Q109" s="9" t="s">
        <v>349</v>
      </c>
      <c r="R109" s="9" t="s">
        <v>350</v>
      </c>
      <c r="S109" s="9" t="s">
        <v>351</v>
      </c>
      <c r="T109" s="9" t="s">
        <v>352</v>
      </c>
    </row>
    <row r="110" ht="15.75" customHeight="1">
      <c r="A110" s="12">
        <v>1</v>
      </c>
      <c r="B110" s="12">
        <v>82</v>
      </c>
      <c r="C110" s="12" t="str">
        <f t="shared" ref="C110:C142" si="55">VLOOKUP(B110,'Свод объектов'!$D$3:$V146,2,0)</f>
        <v>#REF!</v>
      </c>
      <c r="D110" s="13" t="str">
        <f t="shared" ref="D110:D142" si="56">VLOOKUP(B110,'Свод объектов'!$D$3:$V146,3,0)</f>
        <v>#REF!</v>
      </c>
      <c r="E110" s="12" t="str">
        <f t="shared" ref="E110:E142" si="57">VLOOKUP(B110,'Свод объектов'!$D$3:$V146,4,0)</f>
        <v>#REF!</v>
      </c>
      <c r="F110" s="13" t="str">
        <f t="shared" ref="F110:F142" si="58">VLOOKUP(B110,'Свод объектов'!$D$3:$V146,5,0)</f>
        <v>#REF!</v>
      </c>
      <c r="G110" s="12" t="str">
        <f t="shared" ref="G110:G142" si="59">VLOOKUP(B110,'Свод объектов'!$D$3:$V146,6,0)</f>
        <v>#REF!</v>
      </c>
      <c r="H110" s="12" t="str">
        <f t="shared" ref="H110:H142" si="60">VLOOKUP(B110,'Свод объектов'!$D$3:$V146,7,0)</f>
        <v>#REF!</v>
      </c>
      <c r="I110" s="194" t="str">
        <f t="shared" ref="I110:I140" si="61">VLOOKUP(B110,'Свод объектов'!$D$3:$V146,9,0)</f>
        <v>#REF!</v>
      </c>
      <c r="J110" s="224" t="str">
        <f t="shared" ref="J110:J142" si="62">VLOOKUP(B110,'Свод объектов'!$D$3:$V146,11,0)</f>
        <v>#REF!</v>
      </c>
      <c r="K110" s="12" t="str">
        <f t="shared" ref="K110:K122" si="63">VLOOKUP(B110,'Свод объектов'!$D$3:$V146,12,0)</f>
        <v>#REF!</v>
      </c>
      <c r="L110" s="12" t="str">
        <f t="shared" ref="L110:L142" si="64">VLOOKUP(B110,'Свод объектов'!$D$3:$V146,13,0)</f>
        <v>#REF!</v>
      </c>
      <c r="M110" s="12" t="str">
        <f t="shared" ref="M110:M142" si="65">VLOOKUP(B110,'Свод объектов'!$D$3:$V146,14,0)</f>
        <v>#REF!</v>
      </c>
      <c r="N110" s="12" t="str">
        <f t="shared" ref="N110:N142" si="66">VLOOKUP(B110,'Свод объектов'!$D$3:$V146,15,0)</f>
        <v>#REF!</v>
      </c>
      <c r="O110" s="12" t="str">
        <f t="shared" ref="O110:O142" si="67">VLOOKUP(B110,'Свод объектов'!$D$3:$V146,16,0)</f>
        <v>#REF!</v>
      </c>
      <c r="P110" s="12" t="str">
        <f t="shared" ref="P110:P142" si="68">VLOOKUP(B110,'Свод объектов'!$D$3:$V146,17,0)</f>
        <v>#REF!</v>
      </c>
      <c r="Q110" s="12" t="str">
        <f t="shared" ref="Q110:Q142" si="69">VLOOKUP(B110,'Свод объектов'!$D$3:$V146,18,0)</f>
        <v>#REF!</v>
      </c>
      <c r="R110" s="12" t="str">
        <f t="shared" ref="R110:R142" si="70">VLOOKUP(B110,'Свод объектов'!$D$3:$V146,19,0)</f>
        <v>#REF!</v>
      </c>
      <c r="S110" s="209">
        <v>47666476.799999997</v>
      </c>
      <c r="T110" s="210">
        <v>14299943.039999999</v>
      </c>
    </row>
    <row r="111" ht="15.75" customHeight="1">
      <c r="A111" s="12">
        <v>2</v>
      </c>
      <c r="B111" s="12">
        <v>85</v>
      </c>
      <c r="C111" s="12" t="str">
        <f t="shared" si="55"/>
        <v>#REF!</v>
      </c>
      <c r="D111" s="13" t="str">
        <f t="shared" si="56"/>
        <v>#REF!</v>
      </c>
      <c r="E111" s="12" t="str">
        <f t="shared" si="57"/>
        <v>#REF!</v>
      </c>
      <c r="F111" s="13" t="str">
        <f t="shared" si="58"/>
        <v>#REF!</v>
      </c>
      <c r="G111" s="12" t="str">
        <f t="shared" si="59"/>
        <v>#REF!</v>
      </c>
      <c r="H111" s="12" t="str">
        <f t="shared" si="60"/>
        <v>#REF!</v>
      </c>
      <c r="I111" s="194" t="str">
        <f t="shared" si="61"/>
        <v>#REF!</v>
      </c>
      <c r="J111" s="224" t="str">
        <f t="shared" si="62"/>
        <v>#REF!</v>
      </c>
      <c r="K111" s="12" t="str">
        <f t="shared" si="63"/>
        <v>#REF!</v>
      </c>
      <c r="L111" s="12" t="str">
        <f t="shared" si="64"/>
        <v>#REF!</v>
      </c>
      <c r="M111" s="12" t="str">
        <f t="shared" si="65"/>
        <v>#REF!</v>
      </c>
      <c r="N111" s="12" t="str">
        <f t="shared" si="66"/>
        <v>#REF!</v>
      </c>
      <c r="O111" s="12" t="str">
        <f t="shared" si="67"/>
        <v>#REF!</v>
      </c>
      <c r="P111" s="12" t="str">
        <f t="shared" si="68"/>
        <v>#REF!</v>
      </c>
      <c r="Q111" s="12" t="str">
        <f t="shared" si="69"/>
        <v>#REF!</v>
      </c>
      <c r="R111" s="12" t="str">
        <f t="shared" si="70"/>
        <v>#REF!</v>
      </c>
      <c r="S111" s="209">
        <v>39519305</v>
      </c>
      <c r="T111" s="210">
        <v>11855791.5</v>
      </c>
    </row>
    <row r="112" ht="15.75" customHeight="1">
      <c r="A112" s="12">
        <v>3</v>
      </c>
      <c r="B112" s="12">
        <v>86</v>
      </c>
      <c r="C112" s="12" t="str">
        <f t="shared" si="55"/>
        <v>#REF!</v>
      </c>
      <c r="D112" s="13" t="str">
        <f t="shared" si="56"/>
        <v>#REF!</v>
      </c>
      <c r="E112" s="12" t="str">
        <f t="shared" si="57"/>
        <v>#REF!</v>
      </c>
      <c r="F112" s="13" t="str">
        <f t="shared" si="58"/>
        <v>#REF!</v>
      </c>
      <c r="G112" s="12" t="str">
        <f t="shared" si="59"/>
        <v>#REF!</v>
      </c>
      <c r="H112" s="12" t="str">
        <f t="shared" si="60"/>
        <v>#REF!</v>
      </c>
      <c r="I112" s="194" t="s">
        <v>374</v>
      </c>
      <c r="J112" s="224" t="str">
        <f t="shared" si="62"/>
        <v>#REF!</v>
      </c>
      <c r="K112" s="12" t="str">
        <f t="shared" si="63"/>
        <v>#REF!</v>
      </c>
      <c r="L112" s="12" t="str">
        <f t="shared" si="64"/>
        <v>#REF!</v>
      </c>
      <c r="M112" s="12" t="str">
        <f t="shared" si="65"/>
        <v>#REF!</v>
      </c>
      <c r="N112" s="12" t="str">
        <f t="shared" si="66"/>
        <v>#REF!</v>
      </c>
      <c r="O112" s="12" t="str">
        <f t="shared" si="67"/>
        <v>#REF!</v>
      </c>
      <c r="P112" s="12" t="str">
        <f t="shared" si="68"/>
        <v>#REF!</v>
      </c>
      <c r="Q112" s="12" t="str">
        <f t="shared" si="69"/>
        <v>#REF!</v>
      </c>
      <c r="R112" s="12" t="str">
        <f t="shared" si="70"/>
        <v>#REF!</v>
      </c>
      <c r="S112" s="209">
        <v>96222777.400000006</v>
      </c>
      <c r="T112" s="210">
        <v>19244555.48</v>
      </c>
    </row>
    <row r="113" ht="15.75" customHeight="1">
      <c r="A113" s="12">
        <v>4</v>
      </c>
      <c r="B113" s="12">
        <v>342</v>
      </c>
      <c r="C113" s="12" t="str">
        <f t="shared" si="55"/>
        <v>#REF!</v>
      </c>
      <c r="D113" s="13" t="str">
        <f t="shared" si="56"/>
        <v>#REF!</v>
      </c>
      <c r="E113" s="12" t="str">
        <f t="shared" si="57"/>
        <v>#REF!</v>
      </c>
      <c r="F113" s="13" t="str">
        <f t="shared" si="58"/>
        <v>#REF!</v>
      </c>
      <c r="G113" s="12" t="str">
        <f t="shared" si="59"/>
        <v>#REF!</v>
      </c>
      <c r="H113" s="12" t="str">
        <f t="shared" si="60"/>
        <v>#REF!</v>
      </c>
      <c r="I113" s="225" t="s">
        <v>355</v>
      </c>
      <c r="J113" s="224" t="str">
        <f t="shared" si="62"/>
        <v>#REF!</v>
      </c>
      <c r="K113" s="12" t="str">
        <f t="shared" si="63"/>
        <v>#REF!</v>
      </c>
      <c r="L113" s="12" t="str">
        <f t="shared" si="64"/>
        <v>#REF!</v>
      </c>
      <c r="M113" s="12" t="str">
        <f t="shared" si="65"/>
        <v>#REF!</v>
      </c>
      <c r="N113" s="12" t="str">
        <f t="shared" si="66"/>
        <v>#REF!</v>
      </c>
      <c r="O113" s="12" t="str">
        <f t="shared" si="67"/>
        <v>#REF!</v>
      </c>
      <c r="P113" s="12" t="str">
        <f t="shared" si="68"/>
        <v>#REF!</v>
      </c>
      <c r="Q113" s="12" t="str">
        <f t="shared" si="69"/>
        <v>#REF!</v>
      </c>
      <c r="R113" s="12" t="str">
        <f t="shared" si="70"/>
        <v>#REF!</v>
      </c>
      <c r="S113" s="209">
        <v>35799667</v>
      </c>
      <c r="T113" s="210">
        <v>10739900.1</v>
      </c>
    </row>
    <row r="114" ht="15.75" customHeight="1">
      <c r="A114" s="12">
        <v>5</v>
      </c>
      <c r="B114" s="12">
        <v>343</v>
      </c>
      <c r="C114" s="12" t="str">
        <f t="shared" si="55"/>
        <v>#REF!</v>
      </c>
      <c r="D114" s="13" t="str">
        <f t="shared" si="56"/>
        <v>#REF!</v>
      </c>
      <c r="E114" s="12" t="str">
        <f t="shared" si="57"/>
        <v>#REF!</v>
      </c>
      <c r="F114" s="13" t="str">
        <f t="shared" si="58"/>
        <v>#REF!</v>
      </c>
      <c r="G114" s="12" t="str">
        <f t="shared" si="59"/>
        <v>#REF!</v>
      </c>
      <c r="H114" s="12" t="str">
        <f t="shared" si="60"/>
        <v>#REF!</v>
      </c>
      <c r="I114" s="225" t="s">
        <v>356</v>
      </c>
      <c r="J114" s="224" t="str">
        <f t="shared" si="62"/>
        <v>#REF!</v>
      </c>
      <c r="K114" s="12" t="str">
        <f t="shared" si="63"/>
        <v>#REF!</v>
      </c>
      <c r="L114" s="12" t="str">
        <f t="shared" si="64"/>
        <v>#REF!</v>
      </c>
      <c r="M114" s="12" t="str">
        <f t="shared" si="65"/>
        <v>#REF!</v>
      </c>
      <c r="N114" s="12" t="str">
        <f t="shared" si="66"/>
        <v>#REF!</v>
      </c>
      <c r="O114" s="12" t="str">
        <f t="shared" si="67"/>
        <v>#REF!</v>
      </c>
      <c r="P114" s="12" t="str">
        <f t="shared" si="68"/>
        <v>#REF!</v>
      </c>
      <c r="Q114" s="12" t="str">
        <f t="shared" si="69"/>
        <v>#REF!</v>
      </c>
      <c r="R114" s="12" t="str">
        <f t="shared" si="70"/>
        <v>#REF!</v>
      </c>
      <c r="S114" s="209">
        <v>72112896</v>
      </c>
      <c r="T114" s="210">
        <v>21633868.800000001</v>
      </c>
      <c r="U114" s="226" t="s">
        <v>375</v>
      </c>
    </row>
    <row r="115" ht="15.75" customHeight="1">
      <c r="A115" s="12">
        <v>6</v>
      </c>
      <c r="B115" s="12">
        <v>344</v>
      </c>
      <c r="C115" s="12" t="str">
        <f t="shared" si="55"/>
        <v>#REF!</v>
      </c>
      <c r="D115" s="13" t="str">
        <f t="shared" si="56"/>
        <v>#REF!</v>
      </c>
      <c r="E115" s="12" t="str">
        <f t="shared" si="57"/>
        <v>#REF!</v>
      </c>
      <c r="F115" s="13" t="str">
        <f t="shared" si="58"/>
        <v>#REF!</v>
      </c>
      <c r="G115" s="12" t="str">
        <f t="shared" si="59"/>
        <v>#REF!</v>
      </c>
      <c r="H115" s="12" t="str">
        <f t="shared" si="60"/>
        <v>#REF!</v>
      </c>
      <c r="I115" s="225" t="s">
        <v>357</v>
      </c>
      <c r="J115" s="224" t="str">
        <f t="shared" si="62"/>
        <v>#REF!</v>
      </c>
      <c r="K115" s="12" t="str">
        <f t="shared" si="63"/>
        <v>#REF!</v>
      </c>
      <c r="L115" s="12" t="str">
        <f t="shared" si="64"/>
        <v>#REF!</v>
      </c>
      <c r="M115" s="12" t="str">
        <f t="shared" si="65"/>
        <v>#REF!</v>
      </c>
      <c r="N115" s="12" t="str">
        <f t="shared" si="66"/>
        <v>#REF!</v>
      </c>
      <c r="O115" s="12" t="str">
        <f t="shared" si="67"/>
        <v>#REF!</v>
      </c>
      <c r="P115" s="12" t="str">
        <f t="shared" si="68"/>
        <v>#REF!</v>
      </c>
      <c r="Q115" s="12" t="str">
        <f t="shared" si="69"/>
        <v>#REF!</v>
      </c>
      <c r="R115" s="12" t="str">
        <f t="shared" si="70"/>
        <v>#REF!</v>
      </c>
      <c r="S115" s="209">
        <v>72288000</v>
      </c>
      <c r="T115" s="212" t="s">
        <v>358</v>
      </c>
    </row>
    <row r="116" ht="15.75" customHeight="1">
      <c r="A116" s="12">
        <v>7</v>
      </c>
      <c r="B116" s="12">
        <v>346</v>
      </c>
      <c r="C116" s="12" t="str">
        <f t="shared" si="55"/>
        <v>#REF!</v>
      </c>
      <c r="D116" s="13" t="str">
        <f t="shared" si="56"/>
        <v>#REF!</v>
      </c>
      <c r="E116" s="12" t="str">
        <f t="shared" si="57"/>
        <v>#REF!</v>
      </c>
      <c r="F116" s="13" t="str">
        <f t="shared" si="58"/>
        <v>#REF!</v>
      </c>
      <c r="G116" s="12" t="str">
        <f t="shared" si="59"/>
        <v>#REF!</v>
      </c>
      <c r="H116" s="12" t="str">
        <f t="shared" si="60"/>
        <v>#REF!</v>
      </c>
      <c r="I116" s="225" t="s">
        <v>376</v>
      </c>
      <c r="J116" s="227" t="str">
        <f t="shared" si="62"/>
        <v>#REF!</v>
      </c>
      <c r="K116" s="12" t="str">
        <f t="shared" si="63"/>
        <v>#REF!</v>
      </c>
      <c r="L116" s="12" t="str">
        <f t="shared" si="64"/>
        <v>#REF!</v>
      </c>
      <c r="M116" s="12" t="str">
        <f t="shared" si="65"/>
        <v>#REF!</v>
      </c>
      <c r="N116" s="12" t="str">
        <f t="shared" si="66"/>
        <v>#REF!</v>
      </c>
      <c r="O116" s="12" t="str">
        <f t="shared" si="67"/>
        <v>#REF!</v>
      </c>
      <c r="P116" s="12" t="str">
        <f t="shared" si="68"/>
        <v>#REF!</v>
      </c>
      <c r="Q116" s="12" t="str">
        <f t="shared" si="69"/>
        <v>#REF!</v>
      </c>
      <c r="R116" s="12" t="str">
        <f t="shared" si="70"/>
        <v>#REF!</v>
      </c>
      <c r="S116" s="209">
        <v>28808460</v>
      </c>
      <c r="T116" s="210">
        <v>8642538</v>
      </c>
      <c r="V116" s="228" t="s">
        <v>377</v>
      </c>
    </row>
    <row r="117" ht="15.75" customHeight="1">
      <c r="A117" s="12">
        <v>8</v>
      </c>
      <c r="B117" s="12">
        <v>458</v>
      </c>
      <c r="C117" s="12" t="str">
        <f t="shared" si="55"/>
        <v>#REF!</v>
      </c>
      <c r="D117" s="13" t="str">
        <f t="shared" si="56"/>
        <v>#REF!</v>
      </c>
      <c r="E117" s="12" t="str">
        <f t="shared" si="57"/>
        <v>#REF!</v>
      </c>
      <c r="F117" s="13" t="str">
        <f t="shared" si="58"/>
        <v>#REF!</v>
      </c>
      <c r="G117" s="12" t="str">
        <f t="shared" si="59"/>
        <v>#REF!</v>
      </c>
      <c r="H117" s="12" t="str">
        <f t="shared" si="60"/>
        <v>#REF!</v>
      </c>
      <c r="I117" s="225" t="s">
        <v>378</v>
      </c>
      <c r="J117" s="224" t="str">
        <f t="shared" si="62"/>
        <v>#REF!</v>
      </c>
      <c r="K117" s="12" t="str">
        <f t="shared" si="63"/>
        <v>#REF!</v>
      </c>
      <c r="L117" s="12" t="str">
        <f t="shared" si="64"/>
        <v>#REF!</v>
      </c>
      <c r="M117" s="12" t="str">
        <f t="shared" si="65"/>
        <v>#REF!</v>
      </c>
      <c r="N117" s="12" t="str">
        <f t="shared" si="66"/>
        <v>#REF!</v>
      </c>
      <c r="O117" s="12" t="str">
        <f t="shared" si="67"/>
        <v>#REF!</v>
      </c>
      <c r="P117" s="12" t="str">
        <f t="shared" si="68"/>
        <v>#REF!</v>
      </c>
      <c r="Q117" s="12" t="str">
        <f t="shared" si="69"/>
        <v>#REF!</v>
      </c>
      <c r="R117" s="12" t="str">
        <f t="shared" si="70"/>
        <v>#REF!</v>
      </c>
      <c r="S117" s="209">
        <v>24838560</v>
      </c>
      <c r="T117" s="212" t="s">
        <v>358</v>
      </c>
      <c r="U117" s="34" t="s">
        <v>379</v>
      </c>
    </row>
    <row r="118" ht="15.75" customHeight="1">
      <c r="A118" s="12">
        <v>9</v>
      </c>
      <c r="B118" s="12">
        <v>459</v>
      </c>
      <c r="C118" s="12" t="str">
        <f t="shared" si="55"/>
        <v>#REF!</v>
      </c>
      <c r="D118" s="13" t="str">
        <f t="shared" si="56"/>
        <v>#REF!</v>
      </c>
      <c r="E118" s="12" t="str">
        <f t="shared" si="57"/>
        <v>#REF!</v>
      </c>
      <c r="F118" s="13" t="str">
        <f t="shared" si="58"/>
        <v>#REF!</v>
      </c>
      <c r="G118" s="12" t="str">
        <f t="shared" si="59"/>
        <v>#REF!</v>
      </c>
      <c r="H118" s="12" t="str">
        <f t="shared" si="60"/>
        <v>#REF!</v>
      </c>
      <c r="I118" s="225" t="s">
        <v>380</v>
      </c>
      <c r="J118" s="227" t="str">
        <f t="shared" si="62"/>
        <v>#REF!</v>
      </c>
      <c r="K118" s="12" t="str">
        <f t="shared" si="63"/>
        <v>#REF!</v>
      </c>
      <c r="L118" s="12" t="str">
        <f t="shared" si="64"/>
        <v>#REF!</v>
      </c>
      <c r="M118" s="12" t="str">
        <f t="shared" si="65"/>
        <v>#REF!</v>
      </c>
      <c r="N118" s="12" t="str">
        <f t="shared" si="66"/>
        <v>#REF!</v>
      </c>
      <c r="O118" s="12" t="str">
        <f t="shared" si="67"/>
        <v>#REF!</v>
      </c>
      <c r="P118" s="12" t="str">
        <f t="shared" si="68"/>
        <v>#REF!</v>
      </c>
      <c r="Q118" s="12" t="str">
        <f t="shared" si="69"/>
        <v>#REF!</v>
      </c>
      <c r="R118" s="12" t="str">
        <f t="shared" si="70"/>
        <v>#REF!</v>
      </c>
      <c r="S118" s="209">
        <v>26956800</v>
      </c>
      <c r="T118" s="212" t="s">
        <v>358</v>
      </c>
      <c r="U118" s="229" t="s">
        <v>381</v>
      </c>
      <c r="V118" s="230" t="s">
        <v>382</v>
      </c>
    </row>
    <row r="119" ht="15.75" customHeight="1">
      <c r="A119" s="12">
        <v>10</v>
      </c>
      <c r="B119" s="12">
        <v>460</v>
      </c>
      <c r="C119" s="12" t="str">
        <f t="shared" si="55"/>
        <v>#REF!</v>
      </c>
      <c r="D119" s="13" t="str">
        <f t="shared" si="56"/>
        <v>#REF!</v>
      </c>
      <c r="E119" s="12" t="str">
        <f t="shared" si="57"/>
        <v>#REF!</v>
      </c>
      <c r="F119" s="13" t="str">
        <f t="shared" si="58"/>
        <v>#REF!</v>
      </c>
      <c r="G119" s="12" t="str">
        <f t="shared" si="59"/>
        <v>#REF!</v>
      </c>
      <c r="H119" s="12" t="str">
        <f t="shared" si="60"/>
        <v>#REF!</v>
      </c>
      <c r="I119" s="225" t="s">
        <v>383</v>
      </c>
      <c r="J119" s="231" t="str">
        <f t="shared" si="62"/>
        <v>#REF!</v>
      </c>
      <c r="K119" s="12" t="str">
        <f t="shared" si="63"/>
        <v>#REF!</v>
      </c>
      <c r="L119" s="12" t="str">
        <f t="shared" si="64"/>
        <v>#REF!</v>
      </c>
      <c r="M119" s="12" t="str">
        <f t="shared" si="65"/>
        <v>#REF!</v>
      </c>
      <c r="N119" s="12" t="str">
        <f t="shared" si="66"/>
        <v>#REF!</v>
      </c>
      <c r="O119" s="12" t="str">
        <f t="shared" si="67"/>
        <v>#REF!</v>
      </c>
      <c r="P119" s="12" t="str">
        <f t="shared" si="68"/>
        <v>#REF!</v>
      </c>
      <c r="Q119" s="12" t="str">
        <f t="shared" si="69"/>
        <v>#REF!</v>
      </c>
      <c r="R119" s="12" t="str">
        <f t="shared" si="70"/>
        <v>#REF!</v>
      </c>
      <c r="S119" s="209"/>
      <c r="T119" s="222" t="s">
        <v>353</v>
      </c>
    </row>
    <row r="120" ht="15.75" customHeight="1">
      <c r="A120" s="12">
        <v>11</v>
      </c>
      <c r="B120" s="12">
        <v>461</v>
      </c>
      <c r="C120" s="12" t="str">
        <f t="shared" si="55"/>
        <v>#REF!</v>
      </c>
      <c r="D120" s="13" t="str">
        <f t="shared" si="56"/>
        <v>#REF!</v>
      </c>
      <c r="E120" s="12" t="str">
        <f t="shared" si="57"/>
        <v>#REF!</v>
      </c>
      <c r="F120" s="13" t="str">
        <f t="shared" si="58"/>
        <v>#REF!</v>
      </c>
      <c r="G120" s="12" t="str">
        <f t="shared" si="59"/>
        <v>#REF!</v>
      </c>
      <c r="H120" s="12" t="str">
        <f t="shared" si="60"/>
        <v>#REF!</v>
      </c>
      <c r="I120" s="225" t="str">
        <f t="shared" si="61"/>
        <v>#REF!</v>
      </c>
      <c r="J120" s="227" t="str">
        <f t="shared" si="62"/>
        <v>#REF!</v>
      </c>
      <c r="K120" s="12" t="str">
        <f t="shared" si="63"/>
        <v>#REF!</v>
      </c>
      <c r="L120" s="12" t="str">
        <f t="shared" si="64"/>
        <v>#REF!</v>
      </c>
      <c r="M120" s="12" t="str">
        <f t="shared" si="65"/>
        <v>#REF!</v>
      </c>
      <c r="N120" s="12" t="str">
        <f t="shared" si="66"/>
        <v>#REF!</v>
      </c>
      <c r="O120" s="12" t="str">
        <f t="shared" si="67"/>
        <v>#REF!</v>
      </c>
      <c r="P120" s="12" t="str">
        <f t="shared" si="68"/>
        <v>#REF!</v>
      </c>
      <c r="Q120" s="12" t="str">
        <f t="shared" si="69"/>
        <v>#REF!</v>
      </c>
      <c r="R120" s="12" t="str">
        <f t="shared" si="70"/>
        <v>#REF!</v>
      </c>
      <c r="S120" s="209">
        <v>46177344</v>
      </c>
      <c r="T120" s="210">
        <v>13853203.199999999</v>
      </c>
      <c r="U120" s="226" t="s">
        <v>375</v>
      </c>
      <c r="V120" s="230" t="s">
        <v>382</v>
      </c>
    </row>
    <row r="121" ht="15.75" customHeight="1">
      <c r="A121" s="12">
        <v>12</v>
      </c>
      <c r="B121" s="12">
        <v>462</v>
      </c>
      <c r="C121" s="12" t="str">
        <f t="shared" si="55"/>
        <v>#REF!</v>
      </c>
      <c r="D121" s="13" t="str">
        <f t="shared" si="56"/>
        <v>#REF!</v>
      </c>
      <c r="E121" s="12" t="str">
        <f t="shared" si="57"/>
        <v>#REF!</v>
      </c>
      <c r="F121" s="13" t="str">
        <f t="shared" si="58"/>
        <v>#REF!</v>
      </c>
      <c r="G121" s="12" t="str">
        <f t="shared" si="59"/>
        <v>#REF!</v>
      </c>
      <c r="H121" s="12" t="str">
        <f t="shared" si="60"/>
        <v>#REF!</v>
      </c>
      <c r="I121" s="225" t="str">
        <f t="shared" si="61"/>
        <v>#REF!</v>
      </c>
      <c r="J121" s="227" t="str">
        <f t="shared" si="62"/>
        <v>#REF!</v>
      </c>
      <c r="K121" s="12" t="str">
        <f t="shared" si="63"/>
        <v>#REF!</v>
      </c>
      <c r="L121" s="12" t="str">
        <f t="shared" si="64"/>
        <v>#REF!</v>
      </c>
      <c r="M121" s="12" t="str">
        <f t="shared" si="65"/>
        <v>#REF!</v>
      </c>
      <c r="N121" s="12" t="str">
        <f t="shared" si="66"/>
        <v>#REF!</v>
      </c>
      <c r="O121" s="12" t="str">
        <f t="shared" si="67"/>
        <v>#REF!</v>
      </c>
      <c r="P121" s="12" t="str">
        <f t="shared" si="68"/>
        <v>#REF!</v>
      </c>
      <c r="Q121" s="12" t="str">
        <f t="shared" si="69"/>
        <v>#REF!</v>
      </c>
      <c r="R121" s="12" t="str">
        <f t="shared" si="70"/>
        <v>#REF!</v>
      </c>
      <c r="S121" s="209">
        <v>102893760</v>
      </c>
      <c r="T121" s="210">
        <v>30868128</v>
      </c>
      <c r="U121" s="34" t="s">
        <v>384</v>
      </c>
      <c r="V121" s="230" t="s">
        <v>382</v>
      </c>
    </row>
    <row r="122" ht="15.75" customHeight="1">
      <c r="A122" s="12">
        <v>13</v>
      </c>
      <c r="B122" s="12">
        <v>721</v>
      </c>
      <c r="C122" s="12" t="str">
        <f t="shared" si="55"/>
        <v>#REF!</v>
      </c>
      <c r="D122" s="13" t="str">
        <f t="shared" si="56"/>
        <v>#REF!</v>
      </c>
      <c r="E122" s="12" t="str">
        <f t="shared" si="57"/>
        <v>#REF!</v>
      </c>
      <c r="F122" s="13" t="str">
        <f t="shared" si="58"/>
        <v>#REF!</v>
      </c>
      <c r="G122" s="12" t="str">
        <f t="shared" si="59"/>
        <v>#REF!</v>
      </c>
      <c r="H122" s="12" t="str">
        <f t="shared" si="60"/>
        <v>#REF!</v>
      </c>
      <c r="I122" s="225" t="str">
        <f t="shared" si="61"/>
        <v>#REF!</v>
      </c>
      <c r="J122" s="224" t="str">
        <f t="shared" si="62"/>
        <v>#REF!</v>
      </c>
      <c r="K122" s="12" t="str">
        <f t="shared" si="63"/>
        <v>#REF!</v>
      </c>
      <c r="L122" s="12" t="str">
        <f t="shared" si="64"/>
        <v>#REF!</v>
      </c>
      <c r="M122" s="12" t="str">
        <f t="shared" si="65"/>
        <v>#REF!</v>
      </c>
      <c r="N122" s="12" t="str">
        <f t="shared" si="66"/>
        <v>#REF!</v>
      </c>
      <c r="O122" s="12" t="str">
        <f t="shared" si="67"/>
        <v>#REF!</v>
      </c>
      <c r="P122" s="12" t="str">
        <f t="shared" si="68"/>
        <v>#REF!</v>
      </c>
      <c r="Q122" s="12" t="str">
        <f t="shared" si="69"/>
        <v>#REF!</v>
      </c>
      <c r="R122" s="12" t="str">
        <f t="shared" si="70"/>
        <v>#REF!</v>
      </c>
      <c r="S122" s="209">
        <v>89089690</v>
      </c>
      <c r="T122" s="214" t="s">
        <v>362</v>
      </c>
    </row>
    <row r="123" ht="15.75" customHeight="1">
      <c r="A123" s="58"/>
      <c r="B123" s="58"/>
      <c r="G123" s="58"/>
      <c r="H123" s="58"/>
      <c r="I123" s="18"/>
      <c r="S123" s="58"/>
      <c r="T123" s="207"/>
    </row>
    <row r="124" ht="15.75" customHeight="1">
      <c r="A124" s="58"/>
      <c r="B124" s="58"/>
      <c r="E124" s="215"/>
      <c r="G124" s="58"/>
      <c r="H124" s="58"/>
      <c r="I124" s="18"/>
      <c r="K124" s="216" t="s">
        <v>363</v>
      </c>
      <c r="S124" s="58"/>
      <c r="T124" s="207"/>
    </row>
    <row r="125" ht="15.75" customHeight="1">
      <c r="A125" s="58"/>
      <c r="B125" s="58"/>
      <c r="E125" s="34" t="s">
        <v>364</v>
      </c>
      <c r="G125" s="58"/>
      <c r="H125" s="58"/>
      <c r="I125" s="18"/>
      <c r="K125" s="223" t="str">
        <f>SUM(K110:K122)</f>
        <v>#REF!</v>
      </c>
      <c r="S125" s="58"/>
      <c r="T125" s="207"/>
    </row>
    <row r="126" ht="15.75" customHeight="1">
      <c r="A126" s="58"/>
      <c r="B126" s="58"/>
      <c r="E126" s="218"/>
      <c r="G126" s="58"/>
      <c r="H126" s="58"/>
      <c r="I126" s="18"/>
      <c r="S126" s="58"/>
      <c r="T126" s="207"/>
    </row>
    <row r="127" ht="15.75" customHeight="1">
      <c r="A127" s="58"/>
      <c r="B127" s="58"/>
      <c r="E127" s="34" t="s">
        <v>365</v>
      </c>
      <c r="G127" s="58"/>
      <c r="H127" s="58"/>
      <c r="I127" s="18"/>
      <c r="S127" s="58"/>
      <c r="T127" s="207"/>
    </row>
    <row r="128" ht="15.75" customHeight="1">
      <c r="A128" s="58"/>
      <c r="B128" s="58"/>
      <c r="E128" s="219"/>
      <c r="G128" s="58"/>
      <c r="H128" s="58"/>
      <c r="I128" s="18"/>
      <c r="S128" s="58"/>
      <c r="T128" s="207"/>
    </row>
    <row r="129" ht="15.75" customHeight="1">
      <c r="A129" s="58"/>
      <c r="B129" s="58"/>
      <c r="E129" s="34" t="s">
        <v>366</v>
      </c>
      <c r="G129" s="58"/>
      <c r="H129" s="58"/>
      <c r="I129" s="18"/>
      <c r="S129" s="58"/>
      <c r="T129" s="207"/>
    </row>
    <row r="130" ht="15.75" customHeight="1">
      <c r="A130" s="58"/>
      <c r="B130" s="58"/>
      <c r="E130" s="220"/>
      <c r="G130" s="58"/>
      <c r="H130" s="58"/>
      <c r="I130" s="18"/>
      <c r="S130" s="58"/>
      <c r="T130" s="207"/>
    </row>
    <row r="131" ht="15.75" customHeight="1">
      <c r="A131" s="58"/>
      <c r="B131" s="58"/>
      <c r="E131" s="34" t="s">
        <v>57</v>
      </c>
      <c r="G131" s="58"/>
      <c r="H131" s="58"/>
      <c r="I131" s="18"/>
      <c r="S131" s="58"/>
      <c r="T131" s="207"/>
    </row>
    <row r="132" ht="15.75" customHeight="1">
      <c r="A132" s="58"/>
      <c r="B132" s="58"/>
      <c r="G132" s="58"/>
      <c r="H132" s="58"/>
      <c r="I132" s="18"/>
      <c r="S132" s="58"/>
      <c r="T132" s="207"/>
    </row>
    <row r="133" ht="15.75" customHeight="1">
      <c r="A133" s="58"/>
      <c r="B133" s="58"/>
      <c r="G133" s="58"/>
      <c r="H133" s="58"/>
      <c r="I133" s="18"/>
      <c r="S133" s="58"/>
      <c r="T133" s="207"/>
    </row>
    <row r="134" ht="15.75" customHeight="1">
      <c r="A134" s="205" t="s">
        <v>373</v>
      </c>
      <c r="B134" s="58"/>
      <c r="G134" s="58"/>
      <c r="H134" s="58"/>
      <c r="I134" s="18"/>
      <c r="S134" s="58"/>
      <c r="T134" s="207"/>
    </row>
    <row r="135" ht="15.75" customHeight="1">
      <c r="A135" s="4" t="s">
        <v>1</v>
      </c>
      <c r="B135" s="4" t="s">
        <v>342</v>
      </c>
      <c r="C135" s="4" t="s">
        <v>2</v>
      </c>
      <c r="D135" s="4" t="s">
        <v>3</v>
      </c>
      <c r="E135" s="4" t="s">
        <v>4</v>
      </c>
      <c r="F135" s="4" t="s">
        <v>5</v>
      </c>
      <c r="G135" s="232" t="s">
        <v>324</v>
      </c>
      <c r="H135" s="232" t="s">
        <v>343</v>
      </c>
      <c r="I135" s="4" t="s">
        <v>6</v>
      </c>
      <c r="J135" s="4" t="s">
        <v>7</v>
      </c>
      <c r="K135" s="143" t="s">
        <v>344</v>
      </c>
      <c r="L135" s="4" t="s">
        <v>345</v>
      </c>
      <c r="M135" s="4" t="s">
        <v>346</v>
      </c>
      <c r="N135" s="4" t="s">
        <v>9</v>
      </c>
      <c r="O135" s="4" t="s">
        <v>347</v>
      </c>
      <c r="P135" s="4" t="s">
        <v>348</v>
      </c>
      <c r="Q135" s="4" t="s">
        <v>349</v>
      </c>
      <c r="R135" s="4" t="s">
        <v>350</v>
      </c>
      <c r="S135" s="4" t="s">
        <v>385</v>
      </c>
      <c r="T135" s="207"/>
    </row>
    <row r="136" ht="15.75" customHeight="1">
      <c r="A136" s="233">
        <v>1</v>
      </c>
      <c r="B136" s="233">
        <v>346</v>
      </c>
      <c r="C136" s="233" t="str">
        <f t="shared" si="55"/>
        <v>#REF!</v>
      </c>
      <c r="D136" s="234" t="str">
        <f t="shared" si="56"/>
        <v>#REF!</v>
      </c>
      <c r="E136" s="233" t="str">
        <f t="shared" si="57"/>
        <v>#REF!</v>
      </c>
      <c r="F136" s="234" t="str">
        <f t="shared" si="58"/>
        <v>#REF!</v>
      </c>
      <c r="G136" s="233" t="str">
        <f t="shared" si="59"/>
        <v>#REF!</v>
      </c>
      <c r="H136" s="233" t="str">
        <f t="shared" si="60"/>
        <v>#REF!</v>
      </c>
      <c r="I136" s="235" t="s">
        <v>376</v>
      </c>
      <c r="J136" s="227" t="str">
        <f t="shared" si="62"/>
        <v>#REF!</v>
      </c>
      <c r="K136" s="12" t="str">
        <f t="shared" ref="K136:K142" si="71">VLOOKUP(B136,'Свод объектов'!$D$3:$V146,12,0)</f>
        <v>#REF!</v>
      </c>
      <c r="L136" s="12" t="str">
        <f t="shared" si="64"/>
        <v>#REF!</v>
      </c>
      <c r="M136" s="12" t="str">
        <f t="shared" si="65"/>
        <v>#REF!</v>
      </c>
      <c r="N136" s="12" t="str">
        <f t="shared" si="66"/>
        <v>#REF!</v>
      </c>
      <c r="O136" s="12" t="str">
        <f t="shared" si="67"/>
        <v>#REF!</v>
      </c>
      <c r="P136" s="12" t="str">
        <f t="shared" si="68"/>
        <v>#REF!</v>
      </c>
      <c r="Q136" s="12" t="str">
        <f t="shared" si="69"/>
        <v>#REF!</v>
      </c>
      <c r="R136" s="12" t="str">
        <f t="shared" si="70"/>
        <v>#REF!</v>
      </c>
      <c r="S136" s="234" t="s">
        <v>386</v>
      </c>
      <c r="T136" s="207"/>
    </row>
    <row r="137" ht="15.75" customHeight="1">
      <c r="A137" s="233">
        <v>2</v>
      </c>
      <c r="B137" s="233">
        <v>459</v>
      </c>
      <c r="C137" s="233" t="str">
        <f t="shared" si="55"/>
        <v>#REF!</v>
      </c>
      <c r="D137" s="234" t="str">
        <f t="shared" si="56"/>
        <v>#REF!</v>
      </c>
      <c r="E137" s="233" t="str">
        <f t="shared" si="57"/>
        <v>#REF!</v>
      </c>
      <c r="F137" s="234" t="str">
        <f t="shared" si="58"/>
        <v>#REF!</v>
      </c>
      <c r="G137" s="233" t="str">
        <f t="shared" si="59"/>
        <v>#REF!</v>
      </c>
      <c r="H137" s="233" t="str">
        <f t="shared" si="60"/>
        <v>#REF!</v>
      </c>
      <c r="I137" s="235" t="s">
        <v>380</v>
      </c>
      <c r="J137" s="227" t="str">
        <f t="shared" si="62"/>
        <v>#REF!</v>
      </c>
      <c r="K137" s="12" t="str">
        <f t="shared" si="71"/>
        <v>#REF!</v>
      </c>
      <c r="L137" s="12" t="str">
        <f t="shared" si="64"/>
        <v>#REF!</v>
      </c>
      <c r="M137" s="12" t="str">
        <f t="shared" si="65"/>
        <v>#REF!</v>
      </c>
      <c r="N137" s="12" t="str">
        <f t="shared" si="66"/>
        <v>#REF!</v>
      </c>
      <c r="O137" s="12" t="str">
        <f t="shared" si="67"/>
        <v>#REF!</v>
      </c>
      <c r="P137" s="12" t="str">
        <f t="shared" si="68"/>
        <v>#REF!</v>
      </c>
      <c r="Q137" s="12" t="str">
        <f t="shared" si="69"/>
        <v>#REF!</v>
      </c>
      <c r="R137" s="12" t="str">
        <f t="shared" si="70"/>
        <v>#REF!</v>
      </c>
      <c r="S137" s="234" t="s">
        <v>387</v>
      </c>
      <c r="T137" s="207"/>
    </row>
    <row r="138" ht="15.75" customHeight="1">
      <c r="A138" s="233">
        <v>3</v>
      </c>
      <c r="B138" s="233">
        <v>460</v>
      </c>
      <c r="C138" s="233" t="str">
        <f t="shared" si="55"/>
        <v>#REF!</v>
      </c>
      <c r="D138" s="234" t="str">
        <f t="shared" si="56"/>
        <v>#REF!</v>
      </c>
      <c r="E138" s="233" t="str">
        <f t="shared" si="57"/>
        <v>#REF!</v>
      </c>
      <c r="F138" s="234" t="str">
        <f t="shared" si="58"/>
        <v>#REF!</v>
      </c>
      <c r="G138" s="233" t="str">
        <f t="shared" si="59"/>
        <v>#REF!</v>
      </c>
      <c r="H138" s="233" t="str">
        <f t="shared" si="60"/>
        <v>#REF!</v>
      </c>
      <c r="I138" s="235" t="s">
        <v>383</v>
      </c>
      <c r="J138" s="231" t="str">
        <f t="shared" si="62"/>
        <v>#REF!</v>
      </c>
      <c r="K138" s="12" t="str">
        <f t="shared" si="71"/>
        <v>#REF!</v>
      </c>
      <c r="L138" s="12" t="str">
        <f t="shared" si="64"/>
        <v>#REF!</v>
      </c>
      <c r="M138" s="12" t="str">
        <f t="shared" si="65"/>
        <v>#REF!</v>
      </c>
      <c r="N138" s="12" t="str">
        <f t="shared" si="66"/>
        <v>#REF!</v>
      </c>
      <c r="O138" s="12" t="str">
        <f t="shared" si="67"/>
        <v>#REF!</v>
      </c>
      <c r="P138" s="12" t="str">
        <f t="shared" si="68"/>
        <v>#REF!</v>
      </c>
      <c r="Q138" s="12" t="str">
        <f t="shared" si="69"/>
        <v>#REF!</v>
      </c>
      <c r="R138" s="12" t="str">
        <f t="shared" si="70"/>
        <v>#REF!</v>
      </c>
      <c r="S138" s="234" t="s">
        <v>388</v>
      </c>
      <c r="T138" s="207"/>
    </row>
    <row r="139" ht="15.75" customHeight="1">
      <c r="A139" s="233">
        <v>4</v>
      </c>
      <c r="B139" s="233">
        <v>461</v>
      </c>
      <c r="C139" s="233" t="str">
        <f t="shared" si="55"/>
        <v>#REF!</v>
      </c>
      <c r="D139" s="234" t="str">
        <f t="shared" si="56"/>
        <v>#REF!</v>
      </c>
      <c r="E139" s="233" t="str">
        <f t="shared" si="57"/>
        <v>#REF!</v>
      </c>
      <c r="F139" s="234" t="str">
        <f t="shared" si="58"/>
        <v>#REF!</v>
      </c>
      <c r="G139" s="233" t="str">
        <f t="shared" si="59"/>
        <v>#REF!</v>
      </c>
      <c r="H139" s="233" t="str">
        <f t="shared" si="60"/>
        <v>#REF!</v>
      </c>
      <c r="I139" s="235" t="str">
        <f t="shared" si="61"/>
        <v>#REF!</v>
      </c>
      <c r="J139" s="227" t="str">
        <f t="shared" si="62"/>
        <v>#REF!</v>
      </c>
      <c r="K139" s="12" t="str">
        <f t="shared" si="71"/>
        <v>#REF!</v>
      </c>
      <c r="L139" s="12" t="str">
        <f t="shared" si="64"/>
        <v>#REF!</v>
      </c>
      <c r="M139" s="12" t="str">
        <f t="shared" si="65"/>
        <v>#REF!</v>
      </c>
      <c r="N139" s="12" t="str">
        <f t="shared" si="66"/>
        <v>#REF!</v>
      </c>
      <c r="O139" s="12" t="str">
        <f t="shared" si="67"/>
        <v>#REF!</v>
      </c>
      <c r="P139" s="12" t="str">
        <f t="shared" si="68"/>
        <v>#REF!</v>
      </c>
      <c r="Q139" s="12" t="str">
        <f t="shared" si="69"/>
        <v>#REF!</v>
      </c>
      <c r="R139" s="12" t="str">
        <f t="shared" si="70"/>
        <v>#REF!</v>
      </c>
      <c r="S139" s="234" t="s">
        <v>387</v>
      </c>
      <c r="T139" s="207"/>
    </row>
    <row r="140" ht="15.75" customHeight="1">
      <c r="A140" s="233">
        <v>5</v>
      </c>
      <c r="B140" s="233">
        <v>462</v>
      </c>
      <c r="C140" s="233" t="str">
        <f t="shared" si="55"/>
        <v>#REF!</v>
      </c>
      <c r="D140" s="234" t="str">
        <f t="shared" si="56"/>
        <v>#REF!</v>
      </c>
      <c r="E140" s="233" t="str">
        <f t="shared" si="57"/>
        <v>#REF!</v>
      </c>
      <c r="F140" s="234" t="str">
        <f t="shared" si="58"/>
        <v>#REF!</v>
      </c>
      <c r="G140" s="233" t="str">
        <f t="shared" si="59"/>
        <v>#REF!</v>
      </c>
      <c r="H140" s="233" t="str">
        <f t="shared" si="60"/>
        <v>#REF!</v>
      </c>
      <c r="I140" s="235" t="str">
        <f t="shared" si="61"/>
        <v>#REF!</v>
      </c>
      <c r="J140" s="227" t="str">
        <f t="shared" si="62"/>
        <v>#REF!</v>
      </c>
      <c r="K140" s="12" t="str">
        <f t="shared" si="71"/>
        <v>#REF!</v>
      </c>
      <c r="L140" s="12" t="str">
        <f t="shared" si="64"/>
        <v>#REF!</v>
      </c>
      <c r="M140" s="12" t="str">
        <f t="shared" si="65"/>
        <v>#REF!</v>
      </c>
      <c r="N140" s="12" t="str">
        <f t="shared" si="66"/>
        <v>#REF!</v>
      </c>
      <c r="O140" s="12" t="str">
        <f t="shared" si="67"/>
        <v>#REF!</v>
      </c>
      <c r="P140" s="12" t="str">
        <f t="shared" si="68"/>
        <v>#REF!</v>
      </c>
      <c r="Q140" s="12" t="str">
        <f t="shared" si="69"/>
        <v>#REF!</v>
      </c>
      <c r="R140" s="12" t="str">
        <f t="shared" si="70"/>
        <v>#REF!</v>
      </c>
      <c r="S140" s="234" t="s">
        <v>387</v>
      </c>
      <c r="T140" s="207"/>
    </row>
    <row r="141" ht="15.75" customHeight="1">
      <c r="A141" s="233">
        <v>6</v>
      </c>
      <c r="B141" s="12">
        <v>343</v>
      </c>
      <c r="C141" s="12" t="str">
        <f t="shared" si="55"/>
        <v>#REF!</v>
      </c>
      <c r="D141" s="13" t="str">
        <f t="shared" si="56"/>
        <v>#REF!</v>
      </c>
      <c r="E141" s="12" t="str">
        <f t="shared" si="57"/>
        <v>#REF!</v>
      </c>
      <c r="F141" s="13" t="str">
        <f t="shared" si="58"/>
        <v>#REF!</v>
      </c>
      <c r="G141" s="12" t="str">
        <f t="shared" si="59"/>
        <v>#REF!</v>
      </c>
      <c r="H141" s="12" t="str">
        <f t="shared" si="60"/>
        <v>#REF!</v>
      </c>
      <c r="I141" s="213" t="s">
        <v>356</v>
      </c>
      <c r="J141" s="224" t="str">
        <f t="shared" si="62"/>
        <v>#REF!</v>
      </c>
      <c r="K141" s="12" t="str">
        <f t="shared" si="71"/>
        <v>#REF!</v>
      </c>
      <c r="L141" s="12" t="str">
        <f t="shared" si="64"/>
        <v>#REF!</v>
      </c>
      <c r="M141" s="12" t="str">
        <f t="shared" si="65"/>
        <v>#REF!</v>
      </c>
      <c r="N141" s="12" t="str">
        <f t="shared" si="66"/>
        <v>#REF!</v>
      </c>
      <c r="O141" s="12" t="str">
        <f t="shared" si="67"/>
        <v>#REF!</v>
      </c>
      <c r="P141" s="12" t="str">
        <f t="shared" si="68"/>
        <v>#REF!</v>
      </c>
      <c r="Q141" s="12" t="str">
        <f t="shared" si="69"/>
        <v>#REF!</v>
      </c>
      <c r="R141" s="12" t="str">
        <f t="shared" si="70"/>
        <v>#REF!</v>
      </c>
      <c r="S141" s="234" t="s">
        <v>389</v>
      </c>
      <c r="T141" s="207"/>
    </row>
    <row r="142" ht="15.75" customHeight="1">
      <c r="A142" s="233">
        <v>7</v>
      </c>
      <c r="B142" s="12">
        <v>344</v>
      </c>
      <c r="C142" s="12" t="str">
        <f t="shared" si="55"/>
        <v>#REF!</v>
      </c>
      <c r="D142" s="13" t="str">
        <f t="shared" si="56"/>
        <v>#REF!</v>
      </c>
      <c r="E142" s="12" t="str">
        <f t="shared" si="57"/>
        <v>#REF!</v>
      </c>
      <c r="F142" s="13" t="str">
        <f t="shared" si="58"/>
        <v>#REF!</v>
      </c>
      <c r="G142" s="12" t="str">
        <f t="shared" si="59"/>
        <v>#REF!</v>
      </c>
      <c r="H142" s="12" t="str">
        <f t="shared" si="60"/>
        <v>#REF!</v>
      </c>
      <c r="I142" s="194" t="s">
        <v>357</v>
      </c>
      <c r="J142" s="224" t="str">
        <f t="shared" si="62"/>
        <v>#REF!</v>
      </c>
      <c r="K142" s="12" t="str">
        <f t="shared" si="71"/>
        <v>#REF!</v>
      </c>
      <c r="L142" s="12" t="str">
        <f t="shared" si="64"/>
        <v>#REF!</v>
      </c>
      <c r="M142" s="12" t="str">
        <f t="shared" si="65"/>
        <v>#REF!</v>
      </c>
      <c r="N142" s="12" t="str">
        <f t="shared" si="66"/>
        <v>#REF!</v>
      </c>
      <c r="O142" s="12" t="str">
        <f t="shared" si="67"/>
        <v>#REF!</v>
      </c>
      <c r="P142" s="12" t="str">
        <f t="shared" si="68"/>
        <v>#REF!</v>
      </c>
      <c r="Q142" s="12" t="str">
        <f t="shared" si="69"/>
        <v>#REF!</v>
      </c>
      <c r="R142" s="12" t="str">
        <f t="shared" si="70"/>
        <v>#REF!</v>
      </c>
      <c r="S142" s="234" t="s">
        <v>389</v>
      </c>
      <c r="T142" s="207"/>
    </row>
    <row r="143" ht="15.75" customHeight="1">
      <c r="A143" s="58"/>
      <c r="B143" s="58"/>
      <c r="G143" s="58"/>
      <c r="H143" s="58"/>
      <c r="I143" s="18"/>
      <c r="S143" s="58"/>
      <c r="T143" s="207"/>
    </row>
    <row r="144" ht="15.75" customHeight="1">
      <c r="A144" s="58"/>
      <c r="B144" s="58"/>
      <c r="G144" s="58"/>
      <c r="H144" s="58"/>
      <c r="I144" s="18"/>
      <c r="S144" s="58"/>
      <c r="T144" s="207"/>
    </row>
    <row r="145" ht="15.75" customHeight="1">
      <c r="A145" s="58"/>
      <c r="B145" s="58"/>
      <c r="G145" s="58"/>
      <c r="H145" s="58"/>
      <c r="I145" s="18"/>
      <c r="S145" s="58"/>
      <c r="T145" s="207"/>
    </row>
    <row r="146" ht="15.75" customHeight="1">
      <c r="A146" s="58"/>
      <c r="B146" s="58"/>
      <c r="G146" s="58"/>
      <c r="H146" s="58"/>
      <c r="I146" s="18"/>
      <c r="S146" s="58"/>
      <c r="T146" s="207"/>
    </row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25" right="0.25" top="0.75" bottom="0.75" header="0" footer="0"/>
  <pageSetup paperSize="8" scale="100" fitToWidth="1" fitToHeight="0" pageOrder="overThenDown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50" id="{003C0060-0064-44DF-A84F-00ED007500B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C3:C62 C76:C96 C110:C122 C136:C142</xm:sqref>
        </x14:conditionalFormatting>
        <x14:conditionalFormatting xmlns:xm="http://schemas.microsoft.com/office/excel/2006/main">
          <x14:cfRule type="expression" priority="649" id="{00700032-0091-45C1-B6EE-008A002600F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C3:C62 C76:C96 C110:C122 C136:C142</xm:sqref>
        </x14:conditionalFormatting>
        <x14:conditionalFormatting xmlns:xm="http://schemas.microsoft.com/office/excel/2006/main">
          <x14:cfRule type="expression" priority="648" id="{000C003E-00C2-428E-8901-00C2003A000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C3:C62 C76:C96 C110:C122 C136:C142</xm:sqref>
        </x14:conditionalFormatting>
        <x14:conditionalFormatting xmlns:xm="http://schemas.microsoft.com/office/excel/2006/main">
          <x14:cfRule type="expression" priority="647" id="{006E00F8-0078-4EAF-8491-00CF00BA006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C3:C62 C76:C96 C110:C122 C136:C142</xm:sqref>
        </x14:conditionalFormatting>
        <x14:conditionalFormatting xmlns:xm="http://schemas.microsoft.com/office/excel/2006/main">
          <x14:cfRule type="expression" priority="646" id="{00430009-002C-404A-98D4-00CC00E600EE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645" id="{00330084-00D8-4225-B7B3-00A60093005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644" id="{007500AD-00B4-4708-B615-00750046001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643" id="{00E3008B-00A1-42F5-A42C-00A8007C006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642" id="{00D60014-00BA-4F83-9FAE-00B000570087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641" id="{00A500A5-006E-4893-8A88-00EA00BA004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640" id="{003D0031-00F3-4DCF-9D5A-0046001B00B4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639" id="{00020047-00E5-4E7B-AAD0-005A00DA006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638" id="{00FF0095-00E7-4DB2-9FA7-00D300F8003C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637" id="{00A100DA-0017-4DED-86BB-0072007F00A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636" id="{0082003E-008F-4713-992C-005D0020003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635" id="{00B900E6-002E-447D-9B6D-00E700980069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634" id="{004100D8-000E-47A0-9676-007900B90026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C8:C23</xm:sqref>
        </x14:conditionalFormatting>
        <x14:conditionalFormatting xmlns:xm="http://schemas.microsoft.com/office/excel/2006/main">
          <x14:cfRule type="expression" priority="633" id="{0094001D-0050-4F61-8970-0076004A008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C8:C23</xm:sqref>
        </x14:conditionalFormatting>
        <x14:conditionalFormatting xmlns:xm="http://schemas.microsoft.com/office/excel/2006/main">
          <x14:cfRule type="expression" priority="632" id="{00720005-00D4-4D09-98B9-0095007A007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C8:C23</xm:sqref>
        </x14:conditionalFormatting>
        <x14:conditionalFormatting xmlns:xm="http://schemas.microsoft.com/office/excel/2006/main">
          <x14:cfRule type="expression" priority="631" id="{004100A3-003C-401B-9E44-005600EC006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C8:C23</xm:sqref>
        </x14:conditionalFormatting>
        <x14:conditionalFormatting xmlns:xm="http://schemas.microsoft.com/office/excel/2006/main">
          <x14:cfRule type="expression" priority="630" id="{00B900D7-00F2-4F2B-B6C8-001A001C00F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629" id="{000D0031-0051-419D-A08D-0034004D003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628" id="{00070048-0095-419B-A1D5-009000C700C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627" id="{00D000DE-0095-48DB-979B-00F1009E008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626" id="{00260095-003D-44EA-82E8-006600F800B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C26:C27</xm:sqref>
        </x14:conditionalFormatting>
        <x14:conditionalFormatting xmlns:xm="http://schemas.microsoft.com/office/excel/2006/main">
          <x14:cfRule type="expression" priority="625" id="{00E70034-00F5-4E1B-A952-00C400CA008A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C26:C27</xm:sqref>
        </x14:conditionalFormatting>
        <x14:conditionalFormatting xmlns:xm="http://schemas.microsoft.com/office/excel/2006/main">
          <x14:cfRule type="expression" priority="624" id="{00DB005F-0005-4759-9970-00BD00C400B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C26:C27</xm:sqref>
        </x14:conditionalFormatting>
        <x14:conditionalFormatting xmlns:xm="http://schemas.microsoft.com/office/excel/2006/main">
          <x14:cfRule type="expression" priority="623" id="{0097004F-0057-41E5-A2C8-0078005000A3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C26:C27</xm:sqref>
        </x14:conditionalFormatting>
        <x14:conditionalFormatting xmlns:xm="http://schemas.microsoft.com/office/excel/2006/main">
          <x14:cfRule type="expression" priority="622" id="{007C0060-0009-4AF2-8076-007300B5004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621" id="{00D600D6-00D7-431A-BA8B-00A3002400D3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620" id="{003B00D0-008D-4998-A555-002E0093009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619" id="{00EF005A-0009-439F-AA5B-00BA004800D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618" id="{00A9002C-0089-47D6-9C55-002900CD00BE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C29:C31</xm:sqref>
        </x14:conditionalFormatting>
        <x14:conditionalFormatting xmlns:xm="http://schemas.microsoft.com/office/excel/2006/main">
          <x14:cfRule type="expression" priority="617" id="{0041009E-006E-48A6-B488-009800CF00A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C29:C31</xm:sqref>
        </x14:conditionalFormatting>
        <x14:conditionalFormatting xmlns:xm="http://schemas.microsoft.com/office/excel/2006/main">
          <x14:cfRule type="expression" priority="616" id="{003700D4-0005-4959-8948-003500CC0001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C29:C31</xm:sqref>
        </x14:conditionalFormatting>
        <x14:conditionalFormatting xmlns:xm="http://schemas.microsoft.com/office/excel/2006/main">
          <x14:cfRule type="expression" priority="615" id="{005500DC-0054-4797-A066-00FA008E004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C29:C31</xm:sqref>
        </x14:conditionalFormatting>
        <x14:conditionalFormatting xmlns:xm="http://schemas.microsoft.com/office/excel/2006/main">
          <x14:cfRule type="expression" priority="614" id="{003D00A1-0031-4B8F-A75D-00050005002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C32:C36</xm:sqref>
        </x14:conditionalFormatting>
        <x14:conditionalFormatting xmlns:xm="http://schemas.microsoft.com/office/excel/2006/main">
          <x14:cfRule type="expression" priority="613" id="{00A800E7-00A3-4BA7-8F3C-00050039000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C32:C36</xm:sqref>
        </x14:conditionalFormatting>
        <x14:conditionalFormatting xmlns:xm="http://schemas.microsoft.com/office/excel/2006/main">
          <x14:cfRule type="expression" priority="612" id="{00700000-0016-4C22-9121-0041001D007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C32:C36</xm:sqref>
        </x14:conditionalFormatting>
        <x14:conditionalFormatting xmlns:xm="http://schemas.microsoft.com/office/excel/2006/main">
          <x14:cfRule type="expression" priority="611" id="{00700091-003A-404E-9A4A-005E00FA00A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C32:C36</xm:sqref>
        </x14:conditionalFormatting>
        <x14:conditionalFormatting xmlns:xm="http://schemas.microsoft.com/office/excel/2006/main">
          <x14:cfRule type="expression" priority="610" id="{00C9000C-0009-48C8-BEFD-00680097004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C37:C39</xm:sqref>
        </x14:conditionalFormatting>
        <x14:conditionalFormatting xmlns:xm="http://schemas.microsoft.com/office/excel/2006/main">
          <x14:cfRule type="expression" priority="609" id="{00240093-0057-40B4-BFDD-006F00110043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C37:C39</xm:sqref>
        </x14:conditionalFormatting>
        <x14:conditionalFormatting xmlns:xm="http://schemas.microsoft.com/office/excel/2006/main">
          <x14:cfRule type="expression" priority="608" id="{008F0007-00EE-49EA-8D4E-00EE00D40074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C37:C39</xm:sqref>
        </x14:conditionalFormatting>
        <x14:conditionalFormatting xmlns:xm="http://schemas.microsoft.com/office/excel/2006/main">
          <x14:cfRule type="expression" priority="607" id="{00DF00A7-005C-4D9F-87C1-00CB006500E9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C37:C39</xm:sqref>
        </x14:conditionalFormatting>
        <x14:conditionalFormatting xmlns:xm="http://schemas.microsoft.com/office/excel/2006/main">
          <x14:cfRule type="expression" priority="606" id="{005C0085-00BA-4919-8BA1-00AE000F00F3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</xm:sqref>
        </x14:conditionalFormatting>
        <x14:conditionalFormatting xmlns:xm="http://schemas.microsoft.com/office/excel/2006/main">
          <x14:cfRule type="expression" priority="605" id="{00BF00A4-00D9-494B-816A-004600F400C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</xm:sqref>
        </x14:conditionalFormatting>
        <x14:conditionalFormatting xmlns:xm="http://schemas.microsoft.com/office/excel/2006/main">
          <x14:cfRule type="expression" priority="604" id="{006A0027-005D-4081-A66F-0056009200A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</xm:sqref>
        </x14:conditionalFormatting>
        <x14:conditionalFormatting xmlns:xm="http://schemas.microsoft.com/office/excel/2006/main">
          <x14:cfRule type="expression" priority="603" id="{00420041-0049-444F-9429-00A100F200C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</xm:sqref>
        </x14:conditionalFormatting>
        <x14:conditionalFormatting xmlns:xm="http://schemas.microsoft.com/office/excel/2006/main">
          <x14:cfRule type="expression" priority="602" id="{007500CD-0083-43AA-B190-00FE00EF005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</xm:sqref>
        </x14:conditionalFormatting>
        <x14:conditionalFormatting xmlns:xm="http://schemas.microsoft.com/office/excel/2006/main">
          <x14:cfRule type="expression" priority="601" id="{009B0083-009A-48ED-B194-00F50014007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</xm:sqref>
        </x14:conditionalFormatting>
        <x14:conditionalFormatting xmlns:xm="http://schemas.microsoft.com/office/excel/2006/main">
          <x14:cfRule type="expression" priority="600" id="{00F80017-005B-4336-A00D-003400D9002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</xm:sqref>
        </x14:conditionalFormatting>
        <x14:conditionalFormatting xmlns:xm="http://schemas.microsoft.com/office/excel/2006/main">
          <x14:cfRule type="expression" priority="599" id="{005A00DF-009A-4702-9B21-005900B9004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</xm:sqref>
        </x14:conditionalFormatting>
        <x14:conditionalFormatting xmlns:xm="http://schemas.microsoft.com/office/excel/2006/main">
          <x14:cfRule type="expression" priority="598" id="{00D900A9-0099-4D61-B660-00CC00DE008A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C42:C43</xm:sqref>
        </x14:conditionalFormatting>
        <x14:conditionalFormatting xmlns:xm="http://schemas.microsoft.com/office/excel/2006/main">
          <x14:cfRule type="expression" priority="597" id="{00650036-0020-4A39-B01B-009D009F00A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C42:C43</xm:sqref>
        </x14:conditionalFormatting>
        <x14:conditionalFormatting xmlns:xm="http://schemas.microsoft.com/office/excel/2006/main">
          <x14:cfRule type="expression" priority="596" id="{00140027-002A-41C6-8134-0013006A00F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C42:C43</xm:sqref>
        </x14:conditionalFormatting>
        <x14:conditionalFormatting xmlns:xm="http://schemas.microsoft.com/office/excel/2006/main">
          <x14:cfRule type="expression" priority="595" id="{00A50040-0090-4E1B-AF49-00B1008000E3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C42:C43</xm:sqref>
        </x14:conditionalFormatting>
        <x14:conditionalFormatting xmlns:xm="http://schemas.microsoft.com/office/excel/2006/main">
          <x14:cfRule type="expression" priority="594" id="{005300A9-0082-49A5-A1D3-00D9000C006E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C44:C45</xm:sqref>
        </x14:conditionalFormatting>
        <x14:conditionalFormatting xmlns:xm="http://schemas.microsoft.com/office/excel/2006/main">
          <x14:cfRule type="expression" priority="593" id="{005F00C0-0024-4F66-AF9C-00EE0046002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C44:C45</xm:sqref>
        </x14:conditionalFormatting>
        <x14:conditionalFormatting xmlns:xm="http://schemas.microsoft.com/office/excel/2006/main">
          <x14:cfRule type="expression" priority="592" id="{00E10069-00B5-45FD-9A0B-008E00D3008F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C44:C45</xm:sqref>
        </x14:conditionalFormatting>
        <x14:conditionalFormatting xmlns:xm="http://schemas.microsoft.com/office/excel/2006/main">
          <x14:cfRule type="expression" priority="591" id="{001900F6-0006-4EAA-94E7-00C6001A003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C44:C45</xm:sqref>
        </x14:conditionalFormatting>
        <x14:conditionalFormatting xmlns:xm="http://schemas.microsoft.com/office/excel/2006/main">
          <x14:cfRule type="expression" priority="590" id="{0073000B-0092-4751-81E1-00E900CF001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C46:C47</xm:sqref>
        </x14:conditionalFormatting>
        <x14:conditionalFormatting xmlns:xm="http://schemas.microsoft.com/office/excel/2006/main">
          <x14:cfRule type="expression" priority="589" id="{00AC009F-008D-401D-B6BD-00CD00F900D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C46:C47</xm:sqref>
        </x14:conditionalFormatting>
        <x14:conditionalFormatting xmlns:xm="http://schemas.microsoft.com/office/excel/2006/main">
          <x14:cfRule type="expression" priority="588" id="{0019003F-006A-48E3-A68E-0001002D006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C46:C47</xm:sqref>
        </x14:conditionalFormatting>
        <x14:conditionalFormatting xmlns:xm="http://schemas.microsoft.com/office/excel/2006/main">
          <x14:cfRule type="expression" priority="587" id="{001E0048-0060-400C-846D-006A0005008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C46:C47</xm:sqref>
        </x14:conditionalFormatting>
        <x14:conditionalFormatting xmlns:xm="http://schemas.microsoft.com/office/excel/2006/main">
          <x14:cfRule type="expression" priority="586" id="{009C00F3-00E1-48C3-BD5A-00D60031002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C48:C51</xm:sqref>
        </x14:conditionalFormatting>
        <x14:conditionalFormatting xmlns:xm="http://schemas.microsoft.com/office/excel/2006/main">
          <x14:cfRule type="expression" priority="585" id="{00AF00A4-007B-494E-AC79-00DC00C100DA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C48:C51</xm:sqref>
        </x14:conditionalFormatting>
        <x14:conditionalFormatting xmlns:xm="http://schemas.microsoft.com/office/excel/2006/main">
          <x14:cfRule type="expression" priority="584" id="{009500A4-004C-4E10-90F5-000D00A600A8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C48:C51</xm:sqref>
        </x14:conditionalFormatting>
        <x14:conditionalFormatting xmlns:xm="http://schemas.microsoft.com/office/excel/2006/main">
          <x14:cfRule type="expression" priority="583" id="{009D007C-000C-4B6E-B627-00C4000E005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C48:C51</xm:sqref>
        </x14:conditionalFormatting>
        <x14:conditionalFormatting xmlns:xm="http://schemas.microsoft.com/office/excel/2006/main">
          <x14:cfRule type="expression" priority="582" id="{000E009D-0011-4034-B988-001E0052003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C52:C53</xm:sqref>
        </x14:conditionalFormatting>
        <x14:conditionalFormatting xmlns:xm="http://schemas.microsoft.com/office/excel/2006/main">
          <x14:cfRule type="expression" priority="581" id="{009C00D0-00AB-4BF4-B674-0006007900D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C52:C53</xm:sqref>
        </x14:conditionalFormatting>
        <x14:conditionalFormatting xmlns:xm="http://schemas.microsoft.com/office/excel/2006/main">
          <x14:cfRule type="expression" priority="580" id="{007A00F6-00CC-4429-83C5-002800DD0051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C52:C53</xm:sqref>
        </x14:conditionalFormatting>
        <x14:conditionalFormatting xmlns:xm="http://schemas.microsoft.com/office/excel/2006/main">
          <x14:cfRule type="expression" priority="579" id="{000300E7-0054-47C6-82C7-00D800BA00D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C52:C53</xm:sqref>
        </x14:conditionalFormatting>
        <x14:conditionalFormatting xmlns:xm="http://schemas.microsoft.com/office/excel/2006/main">
          <x14:cfRule type="expression" priority="578" id="{00E900E9-00A1-4516-B193-0004000500A6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577" id="{00EB00AA-00DA-469A-860E-000A00EF001A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576" id="{007A005A-0043-489F-9AA6-004D00D200B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575" id="{002D00C8-00AA-4286-BC71-00C3003200F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574" id="{008700AF-00F0-4E6D-A849-000700CC00A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</xm:sqref>
        </x14:conditionalFormatting>
        <x14:conditionalFormatting xmlns:xm="http://schemas.microsoft.com/office/excel/2006/main">
          <x14:cfRule type="expression" priority="573" id="{004A0066-003F-4193-A353-009500B900E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</xm:sqref>
        </x14:conditionalFormatting>
        <x14:conditionalFormatting xmlns:xm="http://schemas.microsoft.com/office/excel/2006/main">
          <x14:cfRule type="expression" priority="572" id="{00F4002B-0084-44F6-A5CB-002A00B3001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</xm:sqref>
        </x14:conditionalFormatting>
        <x14:conditionalFormatting xmlns:xm="http://schemas.microsoft.com/office/excel/2006/main">
          <x14:cfRule type="expression" priority="571" id="{0048006A-0081-4F99-B073-00B900EE00B7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</xm:sqref>
        </x14:conditionalFormatting>
        <x14:conditionalFormatting xmlns:xm="http://schemas.microsoft.com/office/excel/2006/main">
          <x14:cfRule type="expression" priority="570" id="{00420041-00BD-4962-889A-000E0072004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C56</xm:sqref>
        </x14:conditionalFormatting>
        <x14:conditionalFormatting xmlns:xm="http://schemas.microsoft.com/office/excel/2006/main">
          <x14:cfRule type="expression" priority="569" id="{00270053-0023-4315-A23E-00BD00D60076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C56</xm:sqref>
        </x14:conditionalFormatting>
        <x14:conditionalFormatting xmlns:xm="http://schemas.microsoft.com/office/excel/2006/main">
          <x14:cfRule type="expression" priority="568" id="{00B900C1-0003-4002-A065-00D8007D00D6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C56</xm:sqref>
        </x14:conditionalFormatting>
        <x14:conditionalFormatting xmlns:xm="http://schemas.microsoft.com/office/excel/2006/main">
          <x14:cfRule type="expression" priority="567" id="{004800D3-0061-4BFB-BD60-00F6007A00F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C56</xm:sqref>
        </x14:conditionalFormatting>
        <x14:conditionalFormatting xmlns:xm="http://schemas.microsoft.com/office/excel/2006/main">
          <x14:cfRule type="expression" priority="566" id="{00160078-0043-479F-B4FA-000200E200D3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C57</xm:sqref>
        </x14:conditionalFormatting>
        <x14:conditionalFormatting xmlns:xm="http://schemas.microsoft.com/office/excel/2006/main">
          <x14:cfRule type="expression" priority="565" id="{002E0056-0073-4858-A320-001F0035001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C57</xm:sqref>
        </x14:conditionalFormatting>
        <x14:conditionalFormatting xmlns:xm="http://schemas.microsoft.com/office/excel/2006/main">
          <x14:cfRule type="expression" priority="564" id="{002400AB-00BB-4232-9F0A-00FA002E00F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C57</xm:sqref>
        </x14:conditionalFormatting>
        <x14:conditionalFormatting xmlns:xm="http://schemas.microsoft.com/office/excel/2006/main">
          <x14:cfRule type="expression" priority="563" id="{00D60078-0082-4803-B4F6-00AF00A20035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C57</xm:sqref>
        </x14:conditionalFormatting>
        <x14:conditionalFormatting xmlns:xm="http://schemas.microsoft.com/office/excel/2006/main">
          <x14:cfRule type="expression" priority="562" id="{00D6001A-0083-42BD-83D4-000B007A0064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561" id="{009D003E-005B-4CAC-B102-0005003900B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560" id="{002A00DF-003B-4AF4-8EF8-008F0039008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559" id="{007500B6-00D3-4211-BFC7-005A008E00D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558" id="{00FD00E1-0093-4645-9716-007900C1004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C60:C62 C76:C96 C110:C122 C136:C142</xm:sqref>
        </x14:conditionalFormatting>
        <x14:conditionalFormatting xmlns:xm="http://schemas.microsoft.com/office/excel/2006/main">
          <x14:cfRule type="expression" priority="557" id="{00CB0016-004C-4941-8852-000E00E600C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C60:C62 C76:C96 C110:C122 C136:C142</xm:sqref>
        </x14:conditionalFormatting>
        <x14:conditionalFormatting xmlns:xm="http://schemas.microsoft.com/office/excel/2006/main">
          <x14:cfRule type="expression" priority="556" id="{00BE00A4-0066-41E1-8064-008600A6008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C60:C62 C76:C96 C110:C122 C136:C142</xm:sqref>
        </x14:conditionalFormatting>
        <x14:conditionalFormatting xmlns:xm="http://schemas.microsoft.com/office/excel/2006/main">
          <x14:cfRule type="expression" priority="555" id="{001F007B-0054-43D1-81F2-009E00FE00F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C60:C62 C76:C96 C110:C122 C136:C142</xm:sqref>
        </x14:conditionalFormatting>
        <x14:conditionalFormatting xmlns:xm="http://schemas.microsoft.com/office/excel/2006/main">
          <x14:cfRule type="expression" priority="554" id="{00550058-000B-4088-BAD2-002A00F4001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 C76:C97 C108 C110:C123 C134 C136:C146</xm:sqref>
        </x14:conditionalFormatting>
        <x14:conditionalFormatting xmlns:xm="http://schemas.microsoft.com/office/excel/2006/main">
          <x14:cfRule type="expression" priority="553" id="{003800FE-00E5-42B2-AA5B-00CE006600F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 C76:C97 C108 C110:C123 C134 C136:C146</xm:sqref>
        </x14:conditionalFormatting>
        <x14:conditionalFormatting xmlns:xm="http://schemas.microsoft.com/office/excel/2006/main">
          <x14:cfRule type="expression" priority="552" id="{00DF002A-0056-4FEB-8680-00B20085008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 C76:C97 C108 C110:C123 C134 C136:C146</xm:sqref>
        </x14:conditionalFormatting>
        <x14:conditionalFormatting xmlns:xm="http://schemas.microsoft.com/office/excel/2006/main">
          <x14:cfRule type="expression" priority="551" id="{00310045-0060-431C-ABA4-00E500C8005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 C76:C97 C108 C110:C123 C134 C136:C146</xm:sqref>
        </x14:conditionalFormatting>
        <x14:conditionalFormatting xmlns:xm="http://schemas.microsoft.com/office/excel/2006/main">
          <x14:cfRule type="expression" priority="550" id="{006C0031-00E4-457A-A209-008C006F0054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expression" priority="549" id="{00700034-009E-4CE5-9A36-00A00000004A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expression" priority="548" id="{009100EE-0006-4D3C-97F1-00DC00E60023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expression" priority="547" id="{0087001B-00FC-4433-9CD5-00B700D300CE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expression" priority="546" id="{00D50052-0095-418B-8FA0-006400A7006B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expression" priority="545" id="{00B400EA-0006-4090-8B8F-00D200F20095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expression" priority="544" id="{009A00BA-00B0-46CC-A724-00C200C600ED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expression" priority="543" id="{00D8003E-00A0-4F6D-81BD-008400710083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cellIs" priority="542" operator="equal" id="{00CD00A8-0010-4637-BCA4-00BE00A20047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cellIs" priority="541" operator="equal" id="{006E0046-0032-4581-AC26-0047007A0002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cellIs" priority="540" operator="equal" id="{003D005F-0052-4BB9-B003-0097000900F8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F3:F62 F76:F96 F110:F122 F136:F142</xm:sqref>
        </x14:conditionalFormatting>
        <x14:conditionalFormatting xmlns:xm="http://schemas.microsoft.com/office/excel/2006/main">
          <x14:cfRule type="cellIs" priority="539" operator="equal" id="{00CB0009-0031-4684-A0F4-00F300E400C3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cellIs" priority="538" operator="equal" id="{00D900D8-0047-46D7-88CA-009E00C700D3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cellIs" priority="537" operator="equal" id="{004A00B0-00B2-4451-B099-006C001F00C1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cellIs" priority="536" operator="equal" id="{005D00B2-006E-469A-82C9-000F004800BB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cellIs" priority="535" operator="equal" id="{00AA00A2-0098-42D7-9DB0-008E00A50052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cellIs" priority="534" operator="equal" id="{00490010-008D-4B87-A4F3-00B50040005F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cellIs" priority="533" operator="equal" id="{00EA0048-003C-422F-A84D-008B007C00AD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cellIs" priority="532" operator="equal" id="{0018007B-0011-40C6-B990-005F00570084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expression" priority="531" id="{00010038-0091-48A2-A408-00EF000A00B7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expression" priority="530" id="{002800A2-0049-4F7B-AD5C-003800EE00D1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expression" priority="529" id="{00ED00DF-006F-4869-81C9-0027002D00C5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E3:E62 E76:E96 E110:E122 E136:E142</xm:sqref>
        </x14:conditionalFormatting>
        <x14:conditionalFormatting xmlns:xm="http://schemas.microsoft.com/office/excel/2006/main">
          <x14:cfRule type="expression" priority="528" id="{000700A5-0087-4250-AE44-000B003E00C7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527" id="{00F70034-00CD-4B25-9259-009500940091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526" id="{007B005F-00F2-49B6-A7B6-0050006D00BB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525" id="{00BD0076-004F-48F6-AA7E-00700086001F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524" id="{009A00E4-00EF-4509-8DDD-004A0082008D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523" id="{000200A0-0001-4047-8D7F-00CD00790084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522" id="{000200A0-0099-4EE2-AFF5-003900F0006E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521" id="{00EC00D2-0001-485F-8ABF-008B0010001F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cellIs" priority="520" operator="equal" id="{00900026-00AE-420C-AB16-00CA001C0083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cellIs" priority="519" operator="equal" id="{00630071-00DA-49F5-A374-003900F30028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cellIs" priority="518" operator="equal" id="{006300AF-0028-4244-81F9-008800AB00CA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cellIs" priority="517" operator="equal" id="{00BF0083-004B-4C3B-B48A-0079003A0038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cellIs" priority="516" operator="equal" id="{00240004-0072-4AFC-9B10-004B004D0068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cellIs" priority="515" operator="equal" id="{00E200BE-0004-4417-A88D-0093003D0065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cellIs" priority="514" operator="equal" id="{00A60057-003E-4E6E-96E7-008F004600AF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cellIs" priority="513" operator="equal" id="{00830072-00C0-461B-BDD6-003D00D00078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cellIs" priority="512" operator="equal" id="{0095002E-00FB-4A30-BD43-00F700BE000E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cellIs" priority="511" operator="equal" id="{00750032-00AE-4FC5-8B97-00F000C10039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cellIs" priority="510" operator="equal" id="{00770008-00BF-4FFF-9B86-006800C100F4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509" id="{0013002E-009D-4605-B970-002B0045008F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508" id="{005A0021-004B-4121-8491-001D0026005B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507" id="{00B30047-00DD-42BF-9AA1-00AB0011000C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506" id="{00FE0016-001D-426F-859A-001500AF009F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505" id="{003A007B-00D8-40DE-BE2A-00A900410062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504" id="{00F0007A-00E6-4CE4-87B8-00C5009800FE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503" id="{00A10069-0009-4F02-94FB-00C2002500F7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502" id="{00FD0026-0056-489B-B364-0040007E00B9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501" id="{00A600AF-00E0-4CA8-9036-006500D00097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500" id="{0053004D-003F-455B-AA07-00C500750078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499" id="{00D20008-0073-4619-8194-0009000F0064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cellIs" priority="498" operator="equal" id="{0035008A-0020-459E-B72F-00FA004800F1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cellIs" priority="497" operator="equal" id="{0048003E-005A-46CF-B2D4-00AB00EF00F0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cellIs" priority="496" operator="equal" id="{00A8007E-00F1-4243-AA35-00A4000400CF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cellIs" priority="495" operator="equal" id="{00EC00EC-0017-41FA-ACF2-000F00870001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cellIs" priority="494" operator="equal" id="{00F70034-0003-4606-B537-007900E60060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cellIs" priority="493" operator="equal" id="{0009000A-00CE-4E39-A1B1-008F00DF00F3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cellIs" priority="492" operator="equal" id="{00A100BD-00B2-45A0-AD61-003400AF00D2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cellIs" priority="491" operator="equal" id="{00440020-00A7-42E4-9710-00BB00CC003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cellIs" priority="490" operator="equal" id="{008F008B-0076-4C9C-8AEE-00420099008D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cellIs" priority="489" operator="equal" id="{00BA0098-005C-4AE8-A7A3-0052001A0055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cellIs" priority="488" operator="equal" id="{00B7004D-008D-4F7E-BB5B-00D000CC000B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87" id="{003E0082-000B-4FB0-B918-00EB0009005A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86" id="{009000D0-005D-4C3B-B4F6-00D200C400A4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85" id="{008A001A-00B7-497F-9F2E-001F00220077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84" id="{00D200B9-0084-4C78-AA69-003600EA0083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83" id="{0054007B-0092-42B0-98DE-001000A4008D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82" id="{00220022-0066-41AA-8CD4-0095004D0056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81" id="{007C0092-009C-4CF9-930C-008200410088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80" id="{00D900D1-0037-4E4C-AF20-007E00C80087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79" id="{00C900E0-0092-4273-BE9A-001700E100DB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78" id="{006400AC-007D-48DB-BD42-005B007500E0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77" id="{00520034-00FD-46CB-B187-006B002E00BE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cellIs" priority="476" operator="equal" id="{00C400EC-0022-47E9-9A8A-005100B200C6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cellIs" priority="475" operator="equal" id="{0075003F-0030-4E95-919E-005000030003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cellIs" priority="474" operator="equal" id="{00D600E5-00AC-4617-9000-0000009A00A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cellIs" priority="473" operator="equal" id="{001400F8-00C1-4D4E-989F-008D005000DB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cellIs" priority="472" operator="equal" id="{006E0021-0012-496B-9791-002600490073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cellIs" priority="471" operator="equal" id="{00460020-0023-44A1-82F5-00E400710015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cellIs" priority="470" operator="equal" id="{00A800AB-00AC-48CD-A17E-00C7002000BE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cellIs" priority="469" operator="equal" id="{006E005F-0046-4DFA-961D-004E003900FD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cellIs" priority="468" operator="equal" id="{00AD0068-00EB-4698-92A2-00CA0085008F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cellIs" priority="467" operator="equal" id="{002D0044-0079-416F-A603-0058004C005C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cellIs" priority="466" operator="equal" id="{00B5000E-00AE-4EB8-89DB-0003000B0099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65" id="{00310050-005F-49A2-BCC6-0000005C00E7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64" id="{0062002A-0093-4A06-9CC4-002B001A00E4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63" id="{0095007C-00A4-4FFB-B4B3-0060008200DF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62" id="{0015001C-000A-4C2E-93DD-00FB007F00AF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expression" priority="461" id="{0060003A-0047-4C7B-84CE-00F7001C0066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expression" priority="460" id="{00D900CA-0006-4EF9-A7B7-00DC00660062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expression" priority="459" id="{007E0019-00A4-4ACE-BFDB-0028002A0089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expression" priority="458" id="{00850067-0002-441F-89CA-00E500150024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expression" priority="457" id="{000800FA-00C9-4AA6-AE3A-008E005F001E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expression" priority="456" id="{00660001-003B-4EDD-A3DA-007000D6002F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expression" priority="455" id="{00F200B2-0004-4BCE-8C08-00EA00290065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cellIs" priority="454" operator="equal" id="{00B800BD-00AB-4099-849F-004400970019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cellIs" priority="453" operator="equal" id="{004400B9-004C-4315-B2BF-0052004C000A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cellIs" priority="452" operator="equal" id="{00CA0065-006E-4765-87B1-006C002A0022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F8:F23</xm:sqref>
        </x14:conditionalFormatting>
        <x14:conditionalFormatting xmlns:xm="http://schemas.microsoft.com/office/excel/2006/main">
          <x14:cfRule type="cellIs" priority="451" operator="equal" id="{006D0057-00B0-4454-ABC6-00FE00500097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cellIs" priority="450" operator="equal" id="{00510099-0062-4447-8A05-00A5009B0048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cellIs" priority="449" operator="equal" id="{005A0007-00BC-4637-9B39-000200EB00AE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cellIs" priority="448" operator="equal" id="{00790015-00BF-4AE2-A52F-0059007400E6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cellIs" priority="447" operator="equal" id="{000C00D0-0036-4DC4-AB90-00DF0014000F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cellIs" priority="446" operator="equal" id="{0086006A-0087-41D7-9FCB-00EE007500D2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cellIs" priority="445" operator="equal" id="{000F0004-0051-4C29-AFE9-0049006D0073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cellIs" priority="444" operator="equal" id="{002C0020-006F-431D-B57D-005A005E00C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expression" priority="443" id="{00080054-005F-4536-8488-008F00FF0083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expression" priority="442" id="{003D0031-008B-44CA-82AD-0021004200D4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expression" priority="441" id="{00910030-00EC-44CC-B97D-00E7007B00F8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E8:E23</xm:sqref>
        </x14:conditionalFormatting>
        <x14:conditionalFormatting xmlns:xm="http://schemas.microsoft.com/office/excel/2006/main">
          <x14:cfRule type="expression" priority="440" id="{007D0093-0058-4CFA-BE51-0038008A004A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439" id="{00550096-001A-4981-85B0-00C500220058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438" id="{003B0063-0032-4942-A7DC-000000B7005C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437" id="{0081000A-008D-4637-9A47-005C004B00AD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436" id="{00F2008F-007B-479A-B39D-00E800420017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435" id="{00CB0073-0016-4E6E-AF94-00800054009D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434" id="{0052004B-0055-47A5-8C2E-00F1007300CD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433" id="{004C0058-00D5-4734-BF4C-00CB00A700A0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cellIs" priority="432" operator="equal" id="{005800A4-00EC-4FBB-AB23-005D00400017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cellIs" priority="431" operator="equal" id="{0009007A-00E9-493B-AA01-007600250041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cellIs" priority="430" operator="equal" id="{00610054-0064-49C1-8F75-0019006C005C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cellIs" priority="429" operator="equal" id="{000D008C-0090-4AF5-9D05-00380020000B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cellIs" priority="428" operator="equal" id="{001700E3-0063-4BD6-B7A8-00BF00E900D0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cellIs" priority="427" operator="equal" id="{009E00CD-0041-4042-881E-00C60059008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cellIs" priority="426" operator="equal" id="{005500CF-00F5-494A-BEBA-00A000E600AD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cellIs" priority="425" operator="equal" id="{00670017-0021-4497-8E1F-009500070015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cellIs" priority="424" operator="equal" id="{00C200F8-00D5-433A-AC83-00F200D6000B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cellIs" priority="423" operator="equal" id="{00AC000E-0053-45FF-8794-008600BE002E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cellIs" priority="422" operator="equal" id="{00B900D9-00E9-49A4-9985-001A00AF0039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421" id="{009B00EE-00DB-4090-ABB1-00C3006E00F0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420" id="{00E300AE-0074-4EB5-86EE-007C00E000B1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419" id="{00C100DE-0062-4E88-86E2-005300340032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418" id="{00D3006E-001E-48E2-B2F1-004500F90011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expression" priority="417" id="{00BE00B7-0049-480C-A2BB-005A0031008C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expression" priority="416" id="{00DA00C2-0057-41A7-948D-00A900330029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expression" priority="415" id="{008900D5-00EA-4878-BE79-000C0016008C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expression" priority="414" id="{00C50099-00AC-4838-A9E0-003E001A00E3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expression" priority="413" id="{006600A8-0099-4A3C-A7C8-00E100F300DD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expression" priority="412" id="{0035004E-0007-44A9-B607-0045005100CC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expression" priority="411" id="{0028001E-001E-4544-AE62-0049005A001D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cellIs" priority="410" operator="equal" id="{00E60036-0087-4808-858F-00EE005C0039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cellIs" priority="409" operator="equal" id="{007D001D-0078-48B1-807E-00D00018007A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cellIs" priority="408" operator="equal" id="{008700A7-003F-4F69-85F5-00F1006200C9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F26:F27</xm:sqref>
        </x14:conditionalFormatting>
        <x14:conditionalFormatting xmlns:xm="http://schemas.microsoft.com/office/excel/2006/main">
          <x14:cfRule type="cellIs" priority="407" operator="equal" id="{00480006-003B-490F-AC91-001C00F00099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cellIs" priority="406" operator="equal" id="{00F50086-00F0-467B-8264-00B900F40097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cellIs" priority="405" operator="equal" id="{00970036-00C9-43CE-A6D6-00AC0056000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cellIs" priority="404" operator="equal" id="{0001001C-00B1-4D67-8448-000A0028002B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cellIs" priority="403" operator="equal" id="{000B00F9-00E5-4B73-9BEB-00DF003800A2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cellIs" priority="402" operator="equal" id="{00AA0049-0031-44A2-AFE7-00AB00B200D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cellIs" priority="401" operator="equal" id="{00EB00EC-009A-40BF-8040-006300F60087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cellIs" priority="400" operator="equal" id="{004A002A-009C-4BA8-B493-008000F600C2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expression" priority="399" id="{00C70053-00F4-42EE-AF66-00FB000900D4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expression" priority="398" id="{00B600F3-0065-462F-A1B3-001B00FE00A6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expression" priority="397" id="{00B30005-00F7-4CF1-897F-000B0057005B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E26:E27</xm:sqref>
        </x14:conditionalFormatting>
        <x14:conditionalFormatting xmlns:xm="http://schemas.microsoft.com/office/excel/2006/main">
          <x14:cfRule type="expression" priority="396" id="{00F600E0-0007-4D21-B24A-00DC008500EE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395" id="{007500C6-0091-47CF-B6F2-003E00DB0010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394" id="{00A20074-00B2-4347-9F11-00BE00E2008F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393" id="{006400AD-00C2-4276-89AF-00BC007F0009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392" id="{00A1005F-00DA-4B90-9DA4-00FA00890047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391" id="{00BD00FA-0066-492E-92E2-00A0009D00B5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390" id="{00730031-00EF-4D6A-BD8B-007B00B80048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389" id="{00F70049-001A-4CB0-9069-006D00EE006E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cellIs" priority="388" operator="equal" id="{00D300D5-00BF-441E-95E2-0060004300A4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cellIs" priority="387" operator="equal" id="{00240047-0052-41DC-92CC-00580075005C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cellIs" priority="386" operator="equal" id="{001F00E8-00E5-4FB1-9F83-00B400C2000A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cellIs" priority="385" operator="equal" id="{0014007B-004D-4270-A40B-0004005600D3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cellIs" priority="384" operator="equal" id="{00F70082-001E-429B-9406-004900DB0090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cellIs" priority="383" operator="equal" id="{00360094-00C9-4F2C-9250-008200DA0094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cellIs" priority="382" operator="equal" id="{0001005D-0094-4F2E-B6D4-00AB0048008C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cellIs" priority="381" operator="equal" id="{003E006F-0000-49AE-B6EA-0085006100EA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cellIs" priority="380" operator="equal" id="{006A006E-006F-46D6-BF8A-00ED00B800DB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cellIs" priority="379" operator="equal" id="{004500AB-006F-43B9-AFD5-00DA00F00049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cellIs" priority="378" operator="equal" id="{00D500E7-00E0-42EB-A8C5-0083005700B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377" id="{0047002D-009E-4E6C-AD8F-002F006C0041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376" id="{00D20097-002C-4C89-AC64-00BE001A0056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375" id="{0098001B-00F3-4EE1-A1C3-00470072001C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374" id="{00BF000A-0065-417E-A967-007E009E004A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expression" priority="373" id="{002E0084-00DB-44D8-9951-00AE003900D1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expression" priority="372" id="{008A0052-00F3-4D6E-880D-005B004200F6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expression" priority="371" id="{00D600DE-007B-468C-9A47-006000990065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expression" priority="370" id="{00920056-0015-48C1-949D-000B005C0019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expression" priority="369" id="{00D50055-0054-47DF-961B-00CF0004004F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expression" priority="368" id="{0009008F-00A7-4BA4-8F2B-005500B10096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expression" priority="367" id="{008300A3-002D-496A-AB82-004F00EF0040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cellIs" priority="366" operator="equal" id="{001300DE-0070-43C4-BDDB-001A00AF008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cellIs" priority="365" operator="equal" id="{00980029-0090-4F01-92FF-003A00AD0074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cellIs" priority="364" operator="equal" id="{006600EE-002C-4825-82C0-009D007E0041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F29:F31</xm:sqref>
        </x14:conditionalFormatting>
        <x14:conditionalFormatting xmlns:xm="http://schemas.microsoft.com/office/excel/2006/main">
          <x14:cfRule type="cellIs" priority="363" operator="equal" id="{00F4000A-00D6-496A-B0EB-0033003D001C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cellIs" priority="362" operator="equal" id="{0009005D-001E-4A95-849F-004000240085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cellIs" priority="361" operator="equal" id="{00690065-0087-4628-9502-005D009800CB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cellIs" priority="360" operator="equal" id="{004A0091-003C-4F2E-8ACC-004E0002000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cellIs" priority="359" operator="equal" id="{002000D8-00DB-4C9A-92DC-00D100C4007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cellIs" priority="358" operator="equal" id="{0001009E-00C7-4236-842E-006A001800FF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cellIs" priority="357" operator="equal" id="{008800F0-0033-4382-A50F-00CE00FB005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cellIs" priority="356" operator="equal" id="{00F300AE-0044-4F7A-A916-00B3003E003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expression" priority="355" id="{005A00C2-00AF-4C5A-BABD-00D7007F0008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expression" priority="354" id="{005300FE-008C-43F4-BE41-00EE002C00C7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expression" priority="353" id="{00360092-00CB-4100-B843-00DB00CD0088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E29:E31</xm:sqref>
        </x14:conditionalFormatting>
        <x14:conditionalFormatting xmlns:xm="http://schemas.microsoft.com/office/excel/2006/main">
          <x14:cfRule type="expression" priority="352" id="{00910078-0048-4B89-8BEC-009A0045000A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expression" priority="351" id="{00C5007C-00F6-4BFE-8510-0034004F00C8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expression" priority="350" id="{007F006A-00C0-47F7-9E74-00C2006B0023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expression" priority="349" id="{001B00C4-001C-4411-A7C4-008A0045008D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expression" priority="348" id="{006E007D-0017-4CA6-8E45-009F005E0062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expression" priority="347" id="{00CA0029-000D-44A7-9060-009100B10066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expression" priority="346" id="{003900EF-004C-4BAC-8DE7-00E100EB0078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expression" priority="345" id="{00F800BD-008B-4396-AF11-00C700790091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cellIs" priority="344" operator="equal" id="{00DB00FE-0060-4674-8108-00E3005D00E9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cellIs" priority="343" operator="equal" id="{00150083-0069-469D-B0DC-003F008F0011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cellIs" priority="342" operator="equal" id="{0042003A-0075-4BB1-8749-008500650054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F32:F36</xm:sqref>
        </x14:conditionalFormatting>
        <x14:conditionalFormatting xmlns:xm="http://schemas.microsoft.com/office/excel/2006/main">
          <x14:cfRule type="cellIs" priority="341" operator="equal" id="{0076007C-00A2-4A8D-B321-00E5000100E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cellIs" priority="340" operator="equal" id="{00D2004F-0005-4AC0-BC89-0006006000FF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cellIs" priority="339" operator="equal" id="{004C0047-000E-4EF7-A057-008B008E0094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cellIs" priority="338" operator="equal" id="{00300067-0086-4441-9882-004C00CC0073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cellIs" priority="337" operator="equal" id="{00EE008B-0031-40EE-A3C6-00B4004C0088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cellIs" priority="336" operator="equal" id="{002B0023-00B1-4C97-85CF-00620092009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cellIs" priority="335" operator="equal" id="{00300083-00A4-47BD-BDA4-005D00AE003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cellIs" priority="334" operator="equal" id="{00DE00E2-00BC-4A56-B1F8-005500CF0070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expression" priority="333" id="{005800E4-007E-4AC7-A3EF-00F300960008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expression" priority="332" id="{003700D3-00CD-47F7-81E0-00AA00460010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expression" priority="331" id="{00440069-00F1-4ED4-8A1A-006E0030007C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E32:E36</xm:sqref>
        </x14:conditionalFormatting>
        <x14:conditionalFormatting xmlns:xm="http://schemas.microsoft.com/office/excel/2006/main">
          <x14:cfRule type="expression" priority="330" id="{008200F4-00D8-4D7A-9723-00F600BE00C0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expression" priority="329" id="{0076008F-005D-4466-A5FE-007900E7006F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expression" priority="328" id="{008200D2-00F1-4E06-A93D-001E003900A4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expression" priority="327" id="{00F20039-0025-4A31-8FA2-00BB00400021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expression" priority="326" id="{007700E0-00FD-4608-B3E3-0008003000E3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expression" priority="325" id="{005B00C1-003D-47B7-BF72-00AE005900E4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expression" priority="324" id="{00F100FF-00C9-41D0-9A89-00F600DF0076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expression" priority="323" id="{00C3002D-001F-4ADF-8307-00E600BA0009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cellIs" priority="322" operator="equal" id="{001700CF-0001-4832-8739-00210035004F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cellIs" priority="321" operator="equal" id="{0030006D-0022-43BA-9335-0061007D005B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cellIs" priority="320" operator="equal" id="{003600C2-00AC-4A2C-8877-00AD00630001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F37:F39</xm:sqref>
        </x14:conditionalFormatting>
        <x14:conditionalFormatting xmlns:xm="http://schemas.microsoft.com/office/excel/2006/main">
          <x14:cfRule type="cellIs" priority="319" operator="equal" id="{00170009-009E-44C8-921C-007100A80066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cellIs" priority="318" operator="equal" id="{0086001D-003F-422B-BBA7-006F002A00D3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cellIs" priority="317" operator="equal" id="{00A200A7-0005-46A1-A119-0098007E00B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cellIs" priority="316" operator="equal" id="{006700CB-0036-4500-9BD1-007400540069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cellIs" priority="315" operator="equal" id="{00AE00BE-00B6-45DA-9623-00AD003C00DF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cellIs" priority="314" operator="equal" id="{00290092-00D1-416D-B085-00B4002E00E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cellIs" priority="313" operator="equal" id="{00990093-0048-4C30-A52D-00A0002A004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cellIs" priority="312" operator="equal" id="{001C0004-00FA-473D-93D3-002E0007009C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expression" priority="311" id="{004700BF-0082-4267-A23B-00C300B10036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expression" priority="310" id="{00930046-00E4-4244-B6AF-0052007300B0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expression" priority="309" id="{00CB00D8-0017-412F-8D27-008400E7000F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E37:E39</xm:sqref>
        </x14:conditionalFormatting>
        <x14:conditionalFormatting xmlns:xm="http://schemas.microsoft.com/office/excel/2006/main">
          <x14:cfRule type="expression" priority="308" id="{00370078-006C-4A00-B64B-00680006001E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expression" priority="307" id="{006D00CB-0007-4BBD-B0C3-0048003B001D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expression" priority="306" id="{00110051-00D1-4E02-A604-008A001E007A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expression" priority="305" id="{000A00B2-0028-45EC-B4FB-005000D500B8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expression" priority="304" id="{00A50066-00DE-4D87-8230-0066001B002F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expression" priority="303" id="{002F0044-00F5-4AB5-9AAF-002900AE0019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expression" priority="302" id="{00580027-003F-41A0-B0DC-00ED00CF0013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expression" priority="301" id="{00CF000B-00F1-4BA0-BCB9-003F00770014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cellIs" priority="300" operator="equal" id="{00690039-0065-4A4F-ACEC-00FE0071000C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cellIs" priority="299" operator="equal" id="{006A00F8-0084-4C57-9144-004000620013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cellIs" priority="298" operator="equal" id="{0039004B-00A7-4225-BC40-008000E60053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</xm:sqref>
        </x14:conditionalFormatting>
        <x14:conditionalFormatting xmlns:xm="http://schemas.microsoft.com/office/excel/2006/main">
          <x14:cfRule type="cellIs" priority="297" operator="equal" id="{0088008D-0046-497C-9935-003A008A001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cellIs" priority="296" operator="equal" id="{00040070-0055-4BF1-9DDC-001C008C00B7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cellIs" priority="295" operator="equal" id="{0088007A-00C6-4934-B7DF-00CD00B000B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cellIs" priority="294" operator="equal" id="{00BF000A-00C7-43A1-A883-007B00FA00AC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cellIs" priority="293" operator="equal" id="{00420056-000B-468B-9B23-007E00450051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cellIs" priority="292" operator="equal" id="{0080008D-00B9-48C8-B230-004900720097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cellIs" priority="291" operator="equal" id="{00CC0026-0009-4720-AE58-008F005A0069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cellIs" priority="290" operator="equal" id="{00BA0064-00A8-4868-A2F3-009D00A10003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expression" priority="289" id="{008500BA-00DD-4EED-AEA7-008700E200ED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expression" priority="288" id="{00270098-009A-40BD-BE3D-000D00040050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expression" priority="287" id="{003400E2-00EB-4531-9945-00C5002700F5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</xm:sqref>
        </x14:conditionalFormatting>
        <x14:conditionalFormatting xmlns:xm="http://schemas.microsoft.com/office/excel/2006/main">
          <x14:cfRule type="expression" priority="286" id="{001400AF-003D-4727-B22D-00D9007F008C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expression" priority="285" id="{00640091-0047-4514-8C10-008C0036001F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expression" priority="284" id="{002E002F-0014-4139-8496-007C009F004B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expression" priority="283" id="{006C00A1-0026-4CDF-B139-004400F4003B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expression" priority="282" id="{00D600E1-0010-46B7-85FD-0061007A00A5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expression" priority="281" id="{000000BE-0074-4EB5-9EE5-00E2006E0046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expression" priority="280" id="{008A007B-0038-4F4E-87D6-0008003A0013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expression" priority="279" id="{008A0078-0097-4CE5-A1B5-00F600BF002C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cellIs" priority="278" operator="equal" id="{002F009E-0039-47E9-A03C-005700D90011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cellIs" priority="277" operator="equal" id="{0008005C-0048-48F5-BE37-008A008100A7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cellIs" priority="276" operator="equal" id="{00C9005B-00CF-459C-A1CE-005400640083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</xm:sqref>
        </x14:conditionalFormatting>
        <x14:conditionalFormatting xmlns:xm="http://schemas.microsoft.com/office/excel/2006/main">
          <x14:cfRule type="cellIs" priority="275" operator="equal" id="{00FB00FE-004D-48E9-86B9-00D50052008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cellIs" priority="274" operator="equal" id="{0035003E-0062-4C8E-A4DA-00C300550026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cellIs" priority="273" operator="equal" id="{009400E0-00ED-4411-AE34-009100C800E3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cellIs" priority="272" operator="equal" id="{009200B7-00C1-4404-8005-006500340052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cellIs" priority="271" operator="equal" id="{00FF00F7-0004-46D9-87E4-0006008C0013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cellIs" priority="270" operator="equal" id="{0000001D-004D-401D-A686-000E00BB005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cellIs" priority="269" operator="equal" id="{00EE00BA-00B8-459C-846B-00D800AF0015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cellIs" priority="268" operator="equal" id="{00F40083-0094-49E1-882E-00DD002000EC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expression" priority="267" id="{00E600FA-00E8-408D-99C4-00F000890021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expression" priority="266" id="{006B00C0-00EC-4A55-B297-00CE000800A3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expression" priority="265" id="{003C0026-004C-4750-9A38-00910098009B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</xm:sqref>
        </x14:conditionalFormatting>
        <x14:conditionalFormatting xmlns:xm="http://schemas.microsoft.com/office/excel/2006/main">
          <x14:cfRule type="expression" priority="264" id="{00B80041-00B0-4697-B083-002D0003006C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expression" priority="263" id="{00BC00AC-00AD-4B19-A33A-00B300310039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expression" priority="262" id="{00020076-003C-4767-AB9C-007C007B00B5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expression" priority="261" id="{00BF0061-005F-4253-9A71-0039000700D4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expression" priority="260" id="{007700B2-004D-4D3E-AC09-000C008E0062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expression" priority="259" id="{00C80055-00E9-4312-85FE-003D0065007F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expression" priority="258" id="{00E200CD-0049-4E0E-8685-00D300D10064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expression" priority="257" id="{00C90063-0068-4466-A4D5-000700070050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cellIs" priority="256" operator="equal" id="{003C00AB-0075-4BBD-9F8B-00C3007000F6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cellIs" priority="255" operator="equal" id="{003600B5-002A-4AD1-B72E-00D500E800DB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cellIs" priority="254" operator="equal" id="{002200EC-00CF-43D1-A1C9-0001008800FB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F42:F43</xm:sqref>
        </x14:conditionalFormatting>
        <x14:conditionalFormatting xmlns:xm="http://schemas.microsoft.com/office/excel/2006/main">
          <x14:cfRule type="cellIs" priority="253" operator="equal" id="{00510005-0029-485B-8B1B-00C600F300D6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cellIs" priority="252" operator="equal" id="{00190093-0030-4D3E-B7D2-008500C8009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cellIs" priority="251" operator="equal" id="{008E001F-00BC-4F92-AA48-00060068001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cellIs" priority="250" operator="equal" id="{00C60038-0083-44F0-9766-009700210044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cellIs" priority="249" operator="equal" id="{00C10022-0008-4F27-8012-000200FE0076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cellIs" priority="248" operator="equal" id="{00EF0027-00AB-4CD7-880A-001800A700D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cellIs" priority="247" operator="equal" id="{002E0034-00F8-49EA-961C-00D9002E0014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cellIs" priority="246" operator="equal" id="{00C600CF-007C-484F-BF9E-004400CC0019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expression" priority="245" id="{00AA0063-00BA-47DA-A281-009700D2007A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expression" priority="244" id="{003A0028-00E0-4126-9037-00B9007B0061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expression" priority="243" id="{00130027-0015-4DFA-92C1-00E10001000E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E42:E43</xm:sqref>
        </x14:conditionalFormatting>
        <x14:conditionalFormatting xmlns:xm="http://schemas.microsoft.com/office/excel/2006/main">
          <x14:cfRule type="expression" priority="242" id="{006200F7-00EC-4DE8-89FA-001D006B00E1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expression" priority="241" id="{00AA0043-0067-4348-BAE6-0004008E00BE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expression" priority="240" id="{00EB0043-000B-49DC-AA22-00E300FC00E2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expression" priority="239" id="{001B001A-000A-413A-B424-00E30024000D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expression" priority="238" id="{00E200C0-0043-4024-8CDB-004C00370076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expression" priority="237" id="{000F00C4-00BE-422C-8B07-007B00C500D2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expression" priority="236" id="{00C00081-005B-4EB3-B95A-001800A700BA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expression" priority="235" id="{00E500D5-00E1-4C6F-AE07-00C700650080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cellIs" priority="234" operator="equal" id="{0037001F-0004-4665-A5F6-004300220019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cellIs" priority="233" operator="equal" id="{00120004-0016-4958-9255-0052009A00C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cellIs" priority="232" operator="equal" id="{00F80031-002A-4678-853A-00A9001C00BE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F44:F45</xm:sqref>
        </x14:conditionalFormatting>
        <x14:conditionalFormatting xmlns:xm="http://schemas.microsoft.com/office/excel/2006/main">
          <x14:cfRule type="cellIs" priority="231" operator="equal" id="{00F200E4-0087-47D9-9A29-00B200F8008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cellIs" priority="230" operator="equal" id="{00F50046-004F-432C-8191-002F002800A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cellIs" priority="229" operator="equal" id="{006D0054-00EF-4CAF-B876-00EA009800E9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cellIs" priority="228" operator="equal" id="{00B7007B-000F-4E28-BFE3-00DE00FD000B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cellIs" priority="227" operator="equal" id="{005E00D3-009B-4EB5-9EDD-00B6002D0007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cellIs" priority="226" operator="equal" id="{003B00E4-00B4-4651-82B5-006D000200C3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cellIs" priority="225" operator="equal" id="{00C90068-00D1-49BD-8779-007D00CE004C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cellIs" priority="224" operator="equal" id="{005C00AE-00C8-4B55-8DE7-004C004600CF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expression" priority="223" id="{00C30009-0010-4D00-AEB5-003D006500F5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expression" priority="222" id="{0077009F-0096-472A-9E70-00B200760012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expression" priority="221" id="{00BC00EB-00DB-47ED-8820-0072001C0064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E44:E45</xm:sqref>
        </x14:conditionalFormatting>
        <x14:conditionalFormatting xmlns:xm="http://schemas.microsoft.com/office/excel/2006/main">
          <x14:cfRule type="expression" priority="220" id="{00F500D3-0062-49FF-B971-00B300370021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expression" priority="219" id="{0033008A-00A8-4320-A135-009F001000C7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expression" priority="218" id="{003600C0-0036-42D2-B707-0097003C001F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expression" priority="217" id="{002F00FC-0043-440E-B540-005800330052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expression" priority="216" id="{00D8006F-007A-4511-B1EA-00A600AF007B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expression" priority="215" id="{00D600DE-0029-4BB7-A9D1-009F000F008A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expression" priority="214" id="{00FD006E-00E0-48AB-A8E5-002000750065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expression" priority="213" id="{00850051-0038-410A-9888-003C00C60013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cellIs" priority="212" operator="equal" id="{00FC00D2-006F-4971-8931-00FF00F700E8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cellIs" priority="211" operator="equal" id="{0000000C-0085-4A9B-9E6F-00A70071007E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cellIs" priority="210" operator="equal" id="{002000A2-00A6-420C-911B-0038002C00FA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F46:F47</xm:sqref>
        </x14:conditionalFormatting>
        <x14:conditionalFormatting xmlns:xm="http://schemas.microsoft.com/office/excel/2006/main">
          <x14:cfRule type="cellIs" priority="209" operator="equal" id="{00FF00FB-0092-4C17-BD5E-004100DE006C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cellIs" priority="208" operator="equal" id="{00E800F7-00CA-496A-9DDA-00F800FB008A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cellIs" priority="207" operator="equal" id="{001D00D7-0029-4B23-86E0-001D009E003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cellIs" priority="206" operator="equal" id="{00220082-0064-46B5-BE5D-00C2000F005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cellIs" priority="205" operator="equal" id="{00E00059-0094-4256-B723-009800C30043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cellIs" priority="204" operator="equal" id="{005800E1-00D3-451C-BC93-00DB0051008F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cellIs" priority="203" operator="equal" id="{007D00B2-0006-4328-9C69-002F00FE0071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cellIs" priority="202" operator="equal" id="{001C00ED-0061-4DD9-9F19-00DF00750016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expression" priority="201" id="{00A9005B-00CF-491A-AB58-007600860025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expression" priority="200" id="{007B0095-0083-4C09-BC7C-00A200360021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expression" priority="199" id="{00E00027-00C2-48CA-B3F6-001000C40081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E46:E47</xm:sqref>
        </x14:conditionalFormatting>
        <x14:conditionalFormatting xmlns:xm="http://schemas.microsoft.com/office/excel/2006/main">
          <x14:cfRule type="expression" priority="198" id="{008D002D-0099-4368-9969-00AC00060037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expression" priority="197" id="{009400E2-0063-4173-9960-000800A4001F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expression" priority="196" id="{0089001E-0066-4F07-9030-00D100840099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expression" priority="195" id="{002800D5-0059-45F0-8C83-0032002E002A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expression" priority="194" id="{003A0055-0066-471B-9B53-003900810060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expression" priority="193" id="{00590012-0056-47C0-824A-0074005D000A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expression" priority="192" id="{0075006B-001A-444A-96B7-00FC00E400DB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expression" priority="191" id="{00570061-003F-44F7-BCD9-006A009E0048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cellIs" priority="190" operator="equal" id="{000B0016-0074-4E00-BAE7-001F009A00C1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cellIs" priority="189" operator="equal" id="{00BC00EB-009B-40E1-896D-0089008A00D1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cellIs" priority="188" operator="equal" id="{004A003F-000A-4102-9482-009E00E7007F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F48:F51</xm:sqref>
        </x14:conditionalFormatting>
        <x14:conditionalFormatting xmlns:xm="http://schemas.microsoft.com/office/excel/2006/main">
          <x14:cfRule type="cellIs" priority="187" operator="equal" id="{00A900F7-00E4-47E8-9375-008300A900A8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cellIs" priority="186" operator="equal" id="{005C008A-009C-468B-95DC-00850016007E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cellIs" priority="185" operator="equal" id="{002E00C3-00D9-4CAE-BB6C-00EE00130026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cellIs" priority="184" operator="equal" id="{0014000D-0037-476C-A948-00F8006200C0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cellIs" priority="183" operator="equal" id="{00F30072-00AA-4375-8D23-00B3009000E0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cellIs" priority="182" operator="equal" id="{00BA00A8-00FC-4E93-AD7C-007200F700C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cellIs" priority="181" operator="equal" id="{003000EC-0085-4A6F-BBEE-00C10096000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cellIs" priority="180" operator="equal" id="{00FB0067-00FF-421B-B6D3-00F200E400E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expression" priority="179" id="{008600F8-0035-4DC5-B925-00C3001A0090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expression" priority="178" id="{0077007A-007A-4A67-B5FC-00D2006B002D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expression" priority="177" id="{00A800B0-0021-4DC1-B493-0035003C0011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E48:E51</xm:sqref>
        </x14:conditionalFormatting>
        <x14:conditionalFormatting xmlns:xm="http://schemas.microsoft.com/office/excel/2006/main">
          <x14:cfRule type="expression" priority="176" id="{0032001B-0062-48A2-877F-00FB00A30005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expression" priority="175" id="{004100C7-0030-4514-90DC-003700DE007C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expression" priority="174" id="{00250079-007C-4514-85B3-00010099009B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expression" priority="173" id="{00D40021-0056-46CF-96B6-00A500AE00B8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expression" priority="172" id="{00FA00CE-000F-407E-9DC7-00F4001C00F9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expression" priority="171" id="{00D00043-0003-4835-A309-003C000500EE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expression" priority="170" id="{007800D6-004C-47C0-A0D8-00D30044009D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expression" priority="169" id="{00CA009F-0012-49D1-BC72-00F1007B00FB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cellIs" priority="168" operator="equal" id="{009100A7-0034-49A3-B4D5-00660093002E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cellIs" priority="167" operator="equal" id="{0083003F-00D6-4EE6-A38E-009300E3003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cellIs" priority="166" operator="equal" id="{005A0053-000A-4A5F-A2ED-00340012001A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F52:F53</xm:sqref>
        </x14:conditionalFormatting>
        <x14:conditionalFormatting xmlns:xm="http://schemas.microsoft.com/office/excel/2006/main">
          <x14:cfRule type="cellIs" priority="165" operator="equal" id="{00860022-00C3-4457-97AF-002400450086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cellIs" priority="164" operator="equal" id="{00F5008B-00D9-4EBC-8E40-003200880057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cellIs" priority="163" operator="equal" id="{000E0026-00A4-48F4-8BF8-0064001E00B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cellIs" priority="162" operator="equal" id="{00EB006F-003D-4265-AC4C-00E9005B00B6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cellIs" priority="161" operator="equal" id="{00AE005F-0065-4757-BC12-004300940082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cellIs" priority="160" operator="equal" id="{0028009E-0033-4A6B-8734-00A8009200ED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cellIs" priority="159" operator="equal" id="{005D0054-00F1-46A7-B7B8-00CB00030051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cellIs" priority="158" operator="equal" id="{00FC009D-00E2-4B7A-87AF-0073003D004C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expression" priority="157" id="{0032007C-0035-4645-85BB-00D600E00076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expression" priority="156" id="{00AA005B-007A-4D58-B3AD-00DB002500C7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expression" priority="155" id="{00640081-0043-4717-A2D1-00EF0026007D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E52:E53</xm:sqref>
        </x14:conditionalFormatting>
        <x14:conditionalFormatting xmlns:xm="http://schemas.microsoft.com/office/excel/2006/main">
          <x14:cfRule type="expression" priority="154" id="{004D00F8-00B3-47D7-9792-001600F40081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153" id="{00CB000C-0098-4703-9A97-001B00CE0094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152" id="{00DE00BF-0059-4161-AB1A-00FE00E700BD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151" id="{007300FA-0084-40F2-8B34-000200AF007F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150" id="{0058009D-0067-48C4-B0D4-006F00100078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149" id="{000D0003-003D-4550-96EB-003100B80035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148" id="{00D90065-00E2-445A-8AD5-002300010025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147" id="{006400F7-006A-41EB-AFBD-007000670091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cellIs" priority="146" operator="equal" id="{00020097-0050-47CD-9826-00B30066007B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cellIs" priority="145" operator="equal" id="{002B0067-003E-4006-933A-003B00C8000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cellIs" priority="144" operator="equal" id="{00FE0074-0016-426C-8BEF-00B1008A0040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cellIs" priority="143" operator="equal" id="{00C900CD-0079-4F4E-BD49-008200E4007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cellIs" priority="142" operator="equal" id="{00DA00B0-009F-4DD1-BA62-0008008100E0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cellIs" priority="141" operator="equal" id="{00690099-009B-4929-A21A-003400EB006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cellIs" priority="140" operator="equal" id="{00DF008F-0078-4A61-B8E7-0004004A002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cellIs" priority="139" operator="equal" id="{006B0074-0016-478B-BE88-00480011005C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cellIs" priority="138" operator="equal" id="{00840043-00C8-431C-83B1-0018007C0097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cellIs" priority="137" operator="equal" id="{00370046-008B-4712-9625-00F2007700B3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cellIs" priority="136" operator="equal" id="{001E0015-0058-43C2-AB76-00C8004A00D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135" id="{000B005F-003D-4D74-825A-00C9005E0069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134" id="{00F40059-00B6-4440-97DC-0073007800B9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133" id="{00AC0076-0017-49D6-898B-00D1004B002D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132" id="{00000043-00F8-4597-AFEC-00E2003F0062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expression" priority="131" id="{000200D5-0054-4849-B760-00F5000C0056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expression" priority="130" id="{002C0001-0031-4DFF-87CC-00D8004800CC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expression" priority="129" id="{004B00FF-00E2-4FE9-B2F4-006C00D2007D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expression" priority="128" id="{003000B9-00B3-4EDA-BA87-007000E20021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expression" priority="127" id="{00CF000A-00CF-4102-8527-00FA00AE00BF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expression" priority="126" id="{00910043-00DD-4B14-8FD0-00DC00E20017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expression" priority="125" id="{00B300E4-00E4-4C91-96EC-00E400AF00AF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cellIs" priority="124" operator="equal" id="{00C600D0-0024-4A07-9D21-006B005400C6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cellIs" priority="123" operator="equal" id="{00B000A4-00D8-4499-BEB7-00CE00CA00D2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cellIs" priority="122" operator="equal" id="{000C0060-000A-455D-B04E-00C7008000BB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</xm:sqref>
        </x14:conditionalFormatting>
        <x14:conditionalFormatting xmlns:xm="http://schemas.microsoft.com/office/excel/2006/main">
          <x14:cfRule type="cellIs" priority="121" operator="equal" id="{00EE00FD-0088-4428-BEB9-00A4004400B9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cellIs" priority="120" operator="equal" id="{006000A9-005E-4F8D-B65D-008E006900DC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cellIs" priority="119" operator="equal" id="{000B0072-00D9-4A50-88FA-00350077002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cellIs" priority="118" operator="equal" id="{00FC00C2-003A-4C43-83E7-00DA00390059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cellIs" priority="117" operator="equal" id="{00CB0095-0044-4EEF-8D3B-00460066007E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cellIs" priority="116" operator="equal" id="{00AB009A-0058-4982-98E8-00AF002400AD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cellIs" priority="115" operator="equal" id="{0001002B-00DE-49A8-81F7-006C00CF00D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cellIs" priority="114" operator="equal" id="{00BD0056-0079-473F-AF71-00B70005001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expression" priority="113" id="{008E009A-00FA-47E1-9693-0064009D00E0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expression" priority="112" id="{0072004B-0063-4BA2-94BE-00C80049001E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expression" priority="111" id="{00AE00DC-00BD-4896-817B-009200B80032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</xm:sqref>
        </x14:conditionalFormatting>
        <x14:conditionalFormatting xmlns:xm="http://schemas.microsoft.com/office/excel/2006/main">
          <x14:cfRule type="expression" priority="110" id="{00ED00BE-005F-400D-B0C1-0008009400C2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expression" priority="109" id="{003B006B-0057-431D-93A8-00BC002300FC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expression" priority="108" id="{00C900B4-0027-4F96-A195-00DB003300A0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expression" priority="107" id="{00C50023-0080-4203-BE46-00A4004600DF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expression" priority="106" id="{0087000F-0085-4E8B-8A42-00C6002C0014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expression" priority="105" id="{00C30000-00CF-4523-8AFC-006400CC00A8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expression" priority="104" id="{00E10062-00BA-4502-B50F-000600DB0002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expression" priority="103" id="{009B00CA-007A-4686-958B-005700060001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cellIs" priority="102" operator="equal" id="{00BD00B8-00CC-4C15-A58E-00BD009000A6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cellIs" priority="101" operator="equal" id="{00EE007F-0082-42EB-A173-0082001C0098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cellIs" priority="100" operator="equal" id="{00400042-00E9-463F-A282-00870085005E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F56</xm:sqref>
        </x14:conditionalFormatting>
        <x14:conditionalFormatting xmlns:xm="http://schemas.microsoft.com/office/excel/2006/main">
          <x14:cfRule type="cellIs" priority="99" operator="equal" id="{00BA0010-000F-4113-ADA5-0045009900E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cellIs" priority="98" operator="equal" id="{00320072-00A4-4D9A-8ABD-00EB00CD009F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cellIs" priority="97" operator="equal" id="{00D5009A-006D-4177-8F2C-00EE00F500C0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cellIs" priority="96" operator="equal" id="{00F90072-0078-4D0A-8FC7-0036002100F2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cellIs" priority="95" operator="equal" id="{006500DE-007F-42C6-8D1F-006E00B70011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cellIs" priority="94" operator="equal" id="{002E0019-008D-496E-8A32-001A00CA004C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cellIs" priority="93" operator="equal" id="{006600CF-0074-4774-B3E9-00DA00070082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cellIs" priority="92" operator="equal" id="{008E0098-0009-477D-A9B1-00970005009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expression" priority="91" id="{00D200EC-0091-4686-A0BD-00B2000700C0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expression" priority="90" id="{001500F7-00D2-4893-B582-00B90006005B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expression" priority="89" id="{00DC00B3-00DE-4D46-A9CC-000F00D200D9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E56</xm:sqref>
        </x14:conditionalFormatting>
        <x14:conditionalFormatting xmlns:xm="http://schemas.microsoft.com/office/excel/2006/main">
          <x14:cfRule type="expression" priority="88" id="{001400EE-0014-4854-A0E4-007B004A00E3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expression" priority="87" id="{008C0073-0087-4F31-AF9E-009B00A0001B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expression" priority="86" id="{00D70036-004D-4FFE-91DA-0055002C008D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expression" priority="85" id="{00060041-00D7-4323-BD5F-00240045001F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expression" priority="84" id="{00EC008A-0054-48D1-976E-006600BD0022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expression" priority="83" id="{003A00B3-0000-4FAC-B740-008D002500F5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expression" priority="82" id="{00740003-0091-4E55-A43A-005B0008002D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expression" priority="81" id="{00210001-001B-42FF-AB97-00DA002700D7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cellIs" priority="80" operator="equal" id="{00B10095-0021-4FBC-A1F7-0097006700D8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cellIs" priority="79" operator="equal" id="{0050002D-008A-4823-B763-00D700220047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cellIs" priority="78" operator="equal" id="{00F1005D-007E-471A-99E9-007B00880093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F57</xm:sqref>
        </x14:conditionalFormatting>
        <x14:conditionalFormatting xmlns:xm="http://schemas.microsoft.com/office/excel/2006/main">
          <x14:cfRule type="cellIs" priority="77" operator="equal" id="{002B00C6-00EC-4C52-AC90-00EB003700A6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cellIs" priority="76" operator="equal" id="{00C500C1-006A-487E-BF59-00D4005D0054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cellIs" priority="75" operator="equal" id="{00B600FF-00E6-4923-BEA3-00B90098008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cellIs" priority="74" operator="equal" id="{009F007A-00FB-4FF9-BCFF-009E007B006F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cellIs" priority="73" operator="equal" id="{00A600B0-000A-4E52-95CF-004400650032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cellIs" priority="72" operator="equal" id="{007B00AB-0077-4AEE-9E99-00B600840067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cellIs" priority="71" operator="equal" id="{00BA00E8-002A-484B-B984-002A0064000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cellIs" priority="70" operator="equal" id="{00B5003E-00BD-4382-BB34-0043008700A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expression" priority="69" id="{00F4001A-00EA-4A8D-8360-003A00820022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expression" priority="68" id="{005700D8-0086-4247-86E1-00DA00D0006E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expression" priority="67" id="{00D100EF-0072-432C-8D0C-0089000200EA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E57</xm:sqref>
        </x14:conditionalFormatting>
        <x14:conditionalFormatting xmlns:xm="http://schemas.microsoft.com/office/excel/2006/main">
          <x14:cfRule type="expression" priority="66" id="{00120030-00AE-40EF-A5E3-0070003200F9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65" id="{00C300B2-00A1-4A54-8C47-0086006A0030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64" id="{00FD0010-00F8-4F12-BD97-0020008C0071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63" id="{000400F8-0022-4E0B-9223-0032009900FA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62" id="{00470056-00B0-4016-9B0A-008000680054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61" id="{00EF0032-00B6-4D7D-8481-000400DC001B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60" id="{00450052-00B8-474A-8A8F-00A800520043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59" id="{00FB0061-0064-4DA7-9AD4-006C00850051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cellIs" priority="58" operator="equal" id="{00AD002A-0095-4B92-A465-003F00E100CD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cellIs" priority="57" operator="equal" id="{002800DE-004F-4BE5-AA07-001C002F0072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cellIs" priority="56" operator="equal" id="{00900031-00D0-4E3E-88B4-007E008600A1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cellIs" priority="55" operator="equal" id="{00CE00F8-004E-4701-9BDB-00ED009D0055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cellIs" priority="54" operator="equal" id="{003F006F-00DC-4CCD-A7ED-00B200370030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cellIs" priority="53" operator="equal" id="{007C0019-000D-41DA-8DD1-002E008B000B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cellIs" priority="52" operator="equal" id="{00BD0062-0099-4B68-BAB7-006800970093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cellIs" priority="51" operator="equal" id="{00CD0006-00B2-409D-BF41-00BA004F0036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cellIs" priority="50" operator="equal" id="{00A000F5-00FE-4394-A0C1-008F00B800E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cellIs" priority="49" operator="equal" id="{00C400E0-00AA-4331-A0B2-00910024008A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cellIs" priority="48" operator="equal" id="{00170067-00F8-45E1-B71D-009600480042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47" id="{00BD00B2-0055-4CD3-8A20-004F00210047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46" id="{00CA0041-0069-4E40-872D-00730042000D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45" id="{00BF0082-000F-447D-B1ED-002F00D2008D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44" id="{00590051-00D0-4611-B3AB-006900190058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expression" priority="43" id="{00020082-00F0-4CF5-AFC1-003E00A000F2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expression" priority="42" id="{00EC003D-00E5-405F-B685-00A300F60032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expression" priority="41" id="{00D400F3-002C-4B7C-A60F-00AA006C00B7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expression" priority="40" id="{001F00B0-005E-412D-90F6-000D005C0045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expression" priority="39" id="{001100F5-0067-49DE-B1E8-00E400EE00FE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expression" priority="38" id="{003500A8-00C1-4C7E-8BF1-00840099005D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expression" priority="37" id="{00C4007E-005D-437E-8631-006A0052002E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cellIs" priority="36" operator="equal" id="{00E80006-00CB-4CEA-B42F-001B008B00B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cellIs" priority="35" operator="equal" id="{00AE00A8-00D1-4951-B796-00DC00EA00B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cellIs" priority="34" operator="equal" id="{001C001E-0012-4BEE-B64C-006A002C006A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F60:F62 F76:F96 F110:F122 F136:F142</xm:sqref>
        </x14:conditionalFormatting>
        <x14:conditionalFormatting xmlns:xm="http://schemas.microsoft.com/office/excel/2006/main">
          <x14:cfRule type="cellIs" priority="33" operator="equal" id="{009F00A7-0044-45E5-BDE9-00C600880064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cellIs" priority="32" operator="equal" id="{004600A2-008C-4C8D-9F9F-008600C200CF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cellIs" priority="31" operator="equal" id="{00BA0077-0086-444F-B3DA-00DD007E0077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cellIs" priority="30" operator="equal" id="{005800BC-00C0-45F4-8C8E-00A200E100B2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cellIs" priority="29" operator="equal" id="{009600CD-00E2-45C6-B8EA-003B00820048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cellIs" priority="28" operator="equal" id="{00570077-00F1-45E0-966F-004F005400A4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cellIs" priority="27" operator="equal" id="{008D0079-0097-48DB-9D3A-00200055006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cellIs" priority="26" operator="equal" id="{002400C5-00EA-43DC-AC1C-002E001B0078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expression" priority="25" id="{008700C9-0020-4FE3-9B03-00520000006D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expression" priority="24" id="{007A00AC-0030-430A-9097-00B900190074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expression" priority="23" id="{00DB00EE-00B2-4663-8961-003900CC0085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E60:E62 E76:E96 E110:E122 E136:E142</xm:sqref>
        </x14:conditionalFormatting>
        <x14:conditionalFormatting xmlns:xm="http://schemas.microsoft.com/office/excel/2006/main">
          <x14:cfRule type="expression" priority="22" id="{007300CE-000D-4806-9524-0048001C00CD}">
            <xm:f>E:E="ЮВАО"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expression" priority="21" id="{00B40078-0070-4440-8BDB-00A70020000D}">
            <xm:f>E:E="ЮАО"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expression" priority="20" id="{00E7000E-00B5-4F61-81AE-000900310089}">
            <xm:f>E:E="СВАО"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expression" priority="19" id="{00C600BF-0035-48F9-AFC9-004700470081}">
            <xm:f>E:E="ЮЗАО"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expression" priority="18" id="{002200CB-003E-4914-B5A6-007000070051}">
            <xm:f>E:E="СЗАО"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expression" priority="17" id="{006C0053-008A-49E3-A1BF-00120072005E}">
            <xm:f>E:E="ЗАО"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expression" priority="16" id="{00920004-000E-4611-8B54-0000005C00BB}">
            <xm:f>E:E="САО"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expression" priority="15" id="{00D20015-0036-4D81-BDF2-0076004B0055}">
            <xm:f>E:E="ВАО"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cellIs" priority="14" operator="equal" id="{00210074-00F6-40C3-B7B4-002A0085003D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cellIs" priority="13" operator="equal" id="{00CC00B8-0014-4011-90F3-00C000860068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cellIs" priority="12" operator="equal" id="{001C0014-00ED-40C7-B09E-00E900B80070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F63:F73 F76:F108 F110:F146</xm:sqref>
        </x14:conditionalFormatting>
        <x14:conditionalFormatting xmlns:xm="http://schemas.microsoft.com/office/excel/2006/main">
          <x14:cfRule type="cellIs" priority="11" operator="equal" id="{00FE008C-0080-41C1-8C74-006B008B0039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cellIs" priority="10" operator="equal" id="{001500E9-00C4-4FAD-9EF7-005000B70005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cellIs" priority="9" operator="equal" id="{002E0028-0019-45BE-AFA1-006100AA004B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cellIs" priority="8" operator="equal" id="{003800B5-00C5-4FFF-A03F-00B0001200D1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cellIs" priority="7" operator="equal" id="{00A5000F-007F-43A0-BB1F-00F200200050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cellIs" priority="6" operator="equal" id="{006F00F8-0056-4624-9F19-006D00600036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cellIs" priority="5" operator="equal" id="{004400ED-00F4-4C72-BD3A-00CB0059000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cellIs" priority="4" operator="equal" id="{00B2003E-0091-4A62-98E9-00DC009D0006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expression" priority="3" id="{00E500F6-00D3-46AF-981D-00C3003000B1}">
            <xm:f>F:F="Скрипицын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expression" priority="2" id="{00BA00C7-00C1-48BA-BD6D-00C800630033}">
            <xm:f>F:F="Калюжная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  <x14:conditionalFormatting xmlns:xm="http://schemas.microsoft.com/office/excel/2006/main">
          <x14:cfRule type="expression" priority="1" id="{008C00D1-0066-4886-9CC4-00790092001A}">
            <xm:f>F:F="Борисова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E63:E73 E76:E108 E110:E146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9999"/>
    <outlinePr applyStyles="0" summaryBelow="0" summaryRight="0" showOutlineSymbols="1"/>
    <pageSetUpPr autoPageBreaks="1" fitToPage="1"/>
  </sheetPr>
  <sheetViews>
    <sheetView zoomScale="100" workbookViewId="0">
      <pane xSplit="10" ySplit="6" topLeftCell="K7" activePane="bottomRight" state="frozen"/>
      <selection activeCell="K7" activeCellId="0" sqref="K7"/>
    </sheetView>
  </sheetViews>
  <sheetFormatPr defaultColWidth="12.630000000000001" defaultRowHeight="15" customHeight="1" outlineLevelCol="1"/>
  <cols>
    <col customWidth="1" hidden="1" min="1" max="2" width="12.630000000000001"/>
    <col customWidth="1" min="3" max="3" width="1.3799999999999999"/>
    <col customWidth="1" min="4" max="4" width="3.8799999999999999"/>
    <col customWidth="1" min="5" max="5" width="11.380000000000001"/>
    <col customWidth="1" min="6" max="7" width="5.1299999999999999"/>
    <col customWidth="1" min="8" max="8" width="7.6299999999999999"/>
    <col customWidth="1" min="9" max="9" width="11.380000000000001"/>
    <col customWidth="1" min="10" max="10" width="37.630000000000003"/>
    <col customWidth="1" min="11" max="11" width="8.25"/>
    <col customWidth="1" min="12" max="12" outlineLevel="1" width="8.8800000000000008"/>
    <col customWidth="1" min="13" max="13" outlineLevel="1" width="10.75"/>
    <col customWidth="1" min="14" max="15" outlineLevel="1" width="5.75"/>
    <col customWidth="1" min="16" max="16" outlineLevel="1" width="8.8800000000000008"/>
    <col customWidth="1" min="17" max="17" outlineLevel="1" width="11.380000000000001"/>
    <col customWidth="1" min="18" max="18" width="1.3799999999999999"/>
    <col customWidth="1" min="19" max="20" width="10.75"/>
    <col customWidth="1" min="21" max="21" width="11.380000000000001"/>
    <col customWidth="1" min="22" max="22" width="10.75"/>
    <col customWidth="1" min="23" max="23" width="11.25"/>
    <col customWidth="1" min="24" max="24" width="10.75"/>
    <col customWidth="1" min="25" max="25" width="11.380000000000001"/>
    <col customWidth="1" min="26" max="26" width="10.75"/>
    <col customWidth="1" min="27" max="27" width="12"/>
    <col customWidth="1" min="28" max="29" width="8.8800000000000008"/>
    <col customWidth="1" min="30" max="30" width="10.130000000000001"/>
    <col customWidth="1" min="31" max="31" width="31.379999999999999"/>
    <col customWidth="1" min="32" max="33" width="11.380000000000001"/>
    <col customWidth="1" min="34" max="34" width="18.879999999999999"/>
    <col customWidth="1" min="35" max="36" width="10.75"/>
    <col customWidth="1" min="37" max="37" width="11.380000000000001"/>
    <col customWidth="1" min="38" max="38" width="18.879999999999999"/>
    <col customWidth="1" min="39" max="39" width="1.3799999999999999"/>
    <col customWidth="1" min="40" max="41" width="10.75"/>
    <col customWidth="1" min="42" max="42" width="18.879999999999999"/>
    <col customWidth="1" min="43" max="43" width="1.3799999999999999"/>
    <col customWidth="1" min="44" max="46" width="10.75"/>
    <col customWidth="1" min="47" max="47" width="18.879999999999999"/>
    <col customWidth="1" min="49" max="49" width="10.130000000000001"/>
    <col customWidth="1" min="50" max="50" width="10.75"/>
    <col customWidth="1" min="51" max="52" width="11.380000000000001"/>
    <col customWidth="1" min="53" max="53" width="10.75"/>
    <col customWidth="1" min="54" max="57" width="11.380000000000001"/>
    <col customWidth="1" min="58" max="58" width="10.75"/>
    <col customWidth="1" min="60" max="60" width="18.879999999999999"/>
    <col customWidth="1" min="61" max="61" width="1.3799999999999999"/>
  </cols>
  <sheetData>
    <row r="1" ht="15.75" customHeight="1">
      <c r="A1" s="236"/>
      <c r="B1" s="236"/>
      <c r="C1" s="237"/>
      <c r="D1" s="238">
        <v>1</v>
      </c>
      <c r="E1" s="239">
        <v>2</v>
      </c>
      <c r="F1" s="238">
        <v>3</v>
      </c>
      <c r="G1" s="239">
        <v>4</v>
      </c>
      <c r="H1" s="238">
        <v>5</v>
      </c>
      <c r="I1" s="239">
        <v>6</v>
      </c>
      <c r="J1" s="238">
        <v>7</v>
      </c>
      <c r="K1" s="239">
        <v>8</v>
      </c>
      <c r="L1" s="238">
        <v>9</v>
      </c>
      <c r="M1" s="239">
        <v>10</v>
      </c>
      <c r="N1" s="238">
        <v>11</v>
      </c>
      <c r="O1" s="239">
        <v>12</v>
      </c>
      <c r="P1" s="238">
        <v>13</v>
      </c>
      <c r="Q1" s="239">
        <v>14</v>
      </c>
      <c r="R1" s="238">
        <v>15</v>
      </c>
      <c r="S1" s="239">
        <v>16</v>
      </c>
      <c r="T1" s="238">
        <v>17</v>
      </c>
      <c r="U1" s="239">
        <v>18</v>
      </c>
      <c r="V1" s="238">
        <v>19</v>
      </c>
      <c r="W1" s="239">
        <v>20</v>
      </c>
      <c r="X1" s="238">
        <v>21</v>
      </c>
      <c r="Y1" s="239">
        <v>22</v>
      </c>
      <c r="Z1" s="238">
        <v>23</v>
      </c>
      <c r="AA1" s="239">
        <v>24</v>
      </c>
      <c r="AB1" s="238">
        <v>25</v>
      </c>
      <c r="AC1" s="239">
        <v>26</v>
      </c>
      <c r="AD1" s="238">
        <v>27</v>
      </c>
      <c r="AE1" s="239">
        <v>28</v>
      </c>
      <c r="AF1" s="238">
        <v>29</v>
      </c>
      <c r="AG1" s="239">
        <v>30</v>
      </c>
      <c r="AH1" s="238">
        <v>31</v>
      </c>
      <c r="AI1" s="239">
        <v>32</v>
      </c>
      <c r="AJ1" s="238">
        <v>33</v>
      </c>
      <c r="AK1" s="239">
        <v>34</v>
      </c>
      <c r="AL1" s="238">
        <v>35</v>
      </c>
      <c r="AM1" s="239">
        <v>36</v>
      </c>
      <c r="AN1" s="238">
        <v>37</v>
      </c>
      <c r="AO1" s="239"/>
      <c r="AP1" s="240"/>
      <c r="AQ1" s="239"/>
      <c r="AR1" s="239"/>
      <c r="AS1" s="240"/>
      <c r="AT1" s="239"/>
      <c r="AU1" s="239"/>
      <c r="AV1" s="239"/>
      <c r="AW1" s="240"/>
      <c r="AX1" s="239"/>
      <c r="AY1" s="239"/>
      <c r="AZ1" s="239"/>
      <c r="BA1" s="240"/>
      <c r="BB1" s="239"/>
      <c r="BC1" s="239"/>
      <c r="BD1" s="240"/>
      <c r="BE1" s="241"/>
      <c r="BF1" s="241"/>
      <c r="BG1" s="242"/>
      <c r="BH1" s="241"/>
      <c r="BI1" s="243"/>
    </row>
    <row r="2" ht="15.75" customHeight="1">
      <c r="A2" s="244"/>
      <c r="B2" s="244"/>
      <c r="C2" s="245"/>
      <c r="D2" s="246" t="s">
        <v>390</v>
      </c>
      <c r="E2" s="247"/>
      <c r="F2" s="247"/>
      <c r="G2" s="247"/>
      <c r="H2" s="248"/>
      <c r="I2" s="249" t="b">
        <v>0</v>
      </c>
      <c r="J2" s="250" t="s">
        <v>391</v>
      </c>
      <c r="K2" s="251"/>
      <c r="L2" s="252"/>
      <c r="M2" s="253"/>
      <c r="N2" s="254"/>
      <c r="O2" s="253"/>
      <c r="P2" s="253"/>
      <c r="Q2" s="255"/>
      <c r="R2" s="256"/>
      <c r="S2" s="257" t="s">
        <v>392</v>
      </c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8"/>
      <c r="AM2" s="256"/>
      <c r="AN2" s="258" t="s">
        <v>393</v>
      </c>
      <c r="AO2" s="247"/>
      <c r="AP2" s="248"/>
      <c r="AQ2" s="256"/>
      <c r="AR2" s="259" t="s">
        <v>394</v>
      </c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0"/>
      <c r="BE2" s="260"/>
      <c r="BF2" s="260"/>
      <c r="BG2" s="260"/>
      <c r="BH2" s="261"/>
      <c r="BI2" s="262"/>
    </row>
    <row r="3" ht="15.75" customHeight="1">
      <c r="A3" s="244"/>
      <c r="B3" s="244"/>
      <c r="C3" s="245"/>
      <c r="D3" s="263"/>
      <c r="H3" s="264"/>
      <c r="I3" s="265" t="b">
        <v>0</v>
      </c>
      <c r="J3" s="266" t="s">
        <v>395</v>
      </c>
      <c r="K3" s="267"/>
      <c r="L3" s="268"/>
      <c r="M3" s="269"/>
      <c r="N3" s="270"/>
      <c r="O3" s="269"/>
      <c r="P3" s="269"/>
      <c r="Q3" s="271"/>
      <c r="R3" s="272"/>
      <c r="S3" s="273" t="s">
        <v>8</v>
      </c>
      <c r="T3" s="274"/>
      <c r="U3" s="275" t="s">
        <v>396</v>
      </c>
      <c r="V3" s="274"/>
      <c r="W3" s="276" t="s">
        <v>397</v>
      </c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4"/>
      <c r="AI3" s="273" t="s">
        <v>398</v>
      </c>
      <c r="AJ3" s="277"/>
      <c r="AK3" s="277"/>
      <c r="AL3" s="274"/>
      <c r="AM3" s="272"/>
      <c r="AN3" s="278"/>
      <c r="AO3" s="279"/>
      <c r="AP3" s="280"/>
      <c r="AQ3" s="272"/>
      <c r="AR3" s="281" t="s">
        <v>399</v>
      </c>
      <c r="AS3" s="277"/>
      <c r="AT3" s="277"/>
      <c r="AU3" s="274"/>
      <c r="AV3" s="282" t="s">
        <v>349</v>
      </c>
      <c r="AW3" s="277"/>
      <c r="AX3" s="277"/>
      <c r="AY3" s="277"/>
      <c r="AZ3" s="277"/>
      <c r="BA3" s="277"/>
      <c r="BB3" s="274"/>
      <c r="BC3" s="283" t="s">
        <v>400</v>
      </c>
      <c r="BD3" s="277"/>
      <c r="BE3" s="277"/>
      <c r="BF3" s="277"/>
      <c r="BG3" s="274"/>
      <c r="BH3" s="284" t="s">
        <v>401</v>
      </c>
      <c r="BI3" s="285"/>
    </row>
    <row r="4" ht="17.25" customHeight="1">
      <c r="A4" s="244"/>
      <c r="B4" s="244"/>
      <c r="C4" s="245"/>
      <c r="D4" s="263"/>
      <c r="H4" s="264"/>
      <c r="I4" s="286" t="b">
        <v>0</v>
      </c>
      <c r="J4" s="266" t="s">
        <v>402</v>
      </c>
      <c r="K4" s="287" t="s">
        <v>403</v>
      </c>
      <c r="L4" s="288" t="s">
        <v>404</v>
      </c>
      <c r="M4" s="289" t="s">
        <v>405</v>
      </c>
      <c r="N4" s="290" t="s">
        <v>406</v>
      </c>
      <c r="O4" s="289" t="s">
        <v>400</v>
      </c>
      <c r="P4" s="289" t="s">
        <v>2</v>
      </c>
      <c r="Q4" s="291"/>
      <c r="R4" s="292"/>
      <c r="S4" s="293" t="s">
        <v>407</v>
      </c>
      <c r="T4" s="294" t="s">
        <v>408</v>
      </c>
      <c r="U4" s="295" t="s">
        <v>409</v>
      </c>
      <c r="V4" s="296" t="s">
        <v>408</v>
      </c>
      <c r="W4" s="297" t="s">
        <v>410</v>
      </c>
      <c r="X4" s="298" t="s">
        <v>411</v>
      </c>
      <c r="Y4" s="298" t="s">
        <v>412</v>
      </c>
      <c r="Z4" s="298" t="s">
        <v>408</v>
      </c>
      <c r="AA4" s="298" t="s">
        <v>413</v>
      </c>
      <c r="AB4" s="298" t="s">
        <v>414</v>
      </c>
      <c r="AC4" s="298" t="s">
        <v>415</v>
      </c>
      <c r="AD4" s="298" t="s">
        <v>416</v>
      </c>
      <c r="AE4" s="298" t="s">
        <v>417</v>
      </c>
      <c r="AF4" s="298" t="s">
        <v>418</v>
      </c>
      <c r="AG4" s="298" t="s">
        <v>419</v>
      </c>
      <c r="AH4" s="299" t="s">
        <v>420</v>
      </c>
      <c r="AI4" s="300" t="s">
        <v>421</v>
      </c>
      <c r="AJ4" s="301" t="s">
        <v>408</v>
      </c>
      <c r="AK4" s="302" t="s">
        <v>413</v>
      </c>
      <c r="AL4" s="303" t="s">
        <v>422</v>
      </c>
      <c r="AM4" s="304"/>
      <c r="AN4" s="305" t="s">
        <v>423</v>
      </c>
      <c r="AO4" s="306" t="s">
        <v>424</v>
      </c>
      <c r="AP4" s="307" t="s">
        <v>420</v>
      </c>
      <c r="AQ4" s="292"/>
      <c r="AR4" s="308" t="s">
        <v>425</v>
      </c>
      <c r="AS4" s="309" t="s">
        <v>426</v>
      </c>
      <c r="AT4" s="309" t="s">
        <v>427</v>
      </c>
      <c r="AU4" s="310" t="s">
        <v>420</v>
      </c>
      <c r="AV4" s="311" t="s">
        <v>428</v>
      </c>
      <c r="AW4" s="312" t="s">
        <v>429</v>
      </c>
      <c r="AX4" s="312" t="s">
        <v>430</v>
      </c>
      <c r="AY4" s="312" t="s">
        <v>431</v>
      </c>
      <c r="AZ4" s="312" t="s">
        <v>409</v>
      </c>
      <c r="BA4" s="312" t="s">
        <v>432</v>
      </c>
      <c r="BB4" s="313" t="s">
        <v>413</v>
      </c>
      <c r="BC4" s="314" t="s">
        <v>433</v>
      </c>
      <c r="BD4" s="315" t="s">
        <v>431</v>
      </c>
      <c r="BE4" s="315" t="s">
        <v>409</v>
      </c>
      <c r="BF4" s="315" t="s">
        <v>432</v>
      </c>
      <c r="BG4" s="316" t="s">
        <v>413</v>
      </c>
      <c r="BH4" s="317" t="s">
        <v>434</v>
      </c>
      <c r="BI4" s="285"/>
    </row>
    <row r="5" ht="17.25" customHeight="1">
      <c r="A5" s="244"/>
      <c r="B5" s="244"/>
      <c r="C5" s="245"/>
      <c r="D5" s="318"/>
      <c r="E5" s="319"/>
      <c r="F5" s="319"/>
      <c r="G5" s="319"/>
      <c r="H5" s="320"/>
      <c r="I5" s="321" t="b">
        <v>0</v>
      </c>
      <c r="J5" s="266" t="s">
        <v>435</v>
      </c>
      <c r="K5" s="322"/>
      <c r="L5" s="323"/>
      <c r="M5" s="324"/>
      <c r="N5" s="325"/>
      <c r="O5" s="324"/>
      <c r="P5" s="324"/>
      <c r="Q5" s="326"/>
      <c r="R5" s="292"/>
      <c r="S5" s="323"/>
      <c r="T5" s="327"/>
      <c r="U5" s="323"/>
      <c r="V5" s="327"/>
      <c r="W5" s="328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7"/>
      <c r="AI5" s="323"/>
      <c r="AJ5" s="324"/>
      <c r="AK5" s="324"/>
      <c r="AL5" s="327"/>
      <c r="AM5" s="304"/>
      <c r="AN5" s="323"/>
      <c r="AO5" s="324"/>
      <c r="AP5" s="327"/>
      <c r="AQ5" s="292"/>
      <c r="AR5" s="323"/>
      <c r="AS5" s="324"/>
      <c r="AT5" s="324"/>
      <c r="AU5" s="327"/>
      <c r="AV5" s="323"/>
      <c r="AW5" s="324"/>
      <c r="AX5" s="324"/>
      <c r="AY5" s="324"/>
      <c r="AZ5" s="324"/>
      <c r="BA5" s="324"/>
      <c r="BB5" s="327"/>
      <c r="BC5" s="323"/>
      <c r="BD5" s="324"/>
      <c r="BE5" s="324"/>
      <c r="BF5" s="324"/>
      <c r="BG5" s="327"/>
      <c r="BH5" s="326"/>
      <c r="BI5" s="285"/>
    </row>
    <row r="6" ht="15.75" customHeight="1">
      <c r="A6" s="329"/>
      <c r="B6" s="329"/>
      <c r="C6" s="330"/>
      <c r="D6" s="331" t="s">
        <v>1</v>
      </c>
      <c r="E6" s="332" t="s">
        <v>3</v>
      </c>
      <c r="F6" s="332" t="s">
        <v>324</v>
      </c>
      <c r="G6" s="332" t="s">
        <v>343</v>
      </c>
      <c r="H6" s="333" t="s">
        <v>4</v>
      </c>
      <c r="I6" s="334" t="s">
        <v>5</v>
      </c>
      <c r="J6" s="335" t="s">
        <v>436</v>
      </c>
      <c r="K6" s="336" t="s">
        <v>5</v>
      </c>
      <c r="L6" s="337" t="s">
        <v>437</v>
      </c>
      <c r="M6" s="332" t="s">
        <v>437</v>
      </c>
      <c r="N6" s="332" t="s">
        <v>437</v>
      </c>
      <c r="O6" s="332" t="s">
        <v>437</v>
      </c>
      <c r="P6" s="332" t="s">
        <v>437</v>
      </c>
      <c r="Q6" s="333" t="s">
        <v>437</v>
      </c>
      <c r="R6" s="338"/>
      <c r="S6" s="339" t="s">
        <v>438</v>
      </c>
      <c r="T6" s="340" t="s">
        <v>5</v>
      </c>
      <c r="U6" s="341" t="s">
        <v>438</v>
      </c>
      <c r="V6" s="342" t="s">
        <v>5</v>
      </c>
      <c r="W6" s="343" t="s">
        <v>438</v>
      </c>
      <c r="X6" s="344" t="s">
        <v>438</v>
      </c>
      <c r="Y6" s="345" t="s">
        <v>5</v>
      </c>
      <c r="Z6" s="345" t="s">
        <v>5</v>
      </c>
      <c r="AA6" s="346" t="s">
        <v>5</v>
      </c>
      <c r="AB6" s="346" t="s">
        <v>5</v>
      </c>
      <c r="AC6" s="346" t="s">
        <v>5</v>
      </c>
      <c r="AD6" s="346" t="s">
        <v>5</v>
      </c>
      <c r="AE6" s="346" t="s">
        <v>5</v>
      </c>
      <c r="AF6" s="346" t="s">
        <v>5</v>
      </c>
      <c r="AG6" s="346" t="s">
        <v>5</v>
      </c>
      <c r="AH6" s="347" t="s">
        <v>5</v>
      </c>
      <c r="AI6" s="348" t="s">
        <v>5</v>
      </c>
      <c r="AJ6" s="349" t="s">
        <v>5</v>
      </c>
      <c r="AK6" s="350" t="s">
        <v>5</v>
      </c>
      <c r="AL6" s="347" t="s">
        <v>5</v>
      </c>
      <c r="AM6" s="351"/>
      <c r="AN6" s="348" t="s">
        <v>5</v>
      </c>
      <c r="AO6" s="350" t="s">
        <v>5</v>
      </c>
      <c r="AP6" s="347" t="s">
        <v>5</v>
      </c>
      <c r="AQ6" s="351"/>
      <c r="AR6" s="341" t="s">
        <v>439</v>
      </c>
      <c r="AS6" s="345" t="s">
        <v>5</v>
      </c>
      <c r="AT6" s="344" t="s">
        <v>440</v>
      </c>
      <c r="AU6" s="347" t="s">
        <v>5</v>
      </c>
      <c r="AV6" s="341" t="s">
        <v>438</v>
      </c>
      <c r="AW6" s="352" t="s">
        <v>438</v>
      </c>
      <c r="AX6" s="353" t="s">
        <v>5</v>
      </c>
      <c r="AY6" s="344" t="s">
        <v>438</v>
      </c>
      <c r="AZ6" s="349" t="s">
        <v>5</v>
      </c>
      <c r="BA6" s="344" t="s">
        <v>440</v>
      </c>
      <c r="BB6" s="354" t="s">
        <v>5</v>
      </c>
      <c r="BC6" s="355" t="s">
        <v>438</v>
      </c>
      <c r="BD6" s="344" t="s">
        <v>438</v>
      </c>
      <c r="BE6" s="349" t="s">
        <v>5</v>
      </c>
      <c r="BF6" s="344" t="s">
        <v>440</v>
      </c>
      <c r="BG6" s="354" t="s">
        <v>5</v>
      </c>
      <c r="BH6" s="356" t="s">
        <v>5</v>
      </c>
      <c r="BI6" s="357"/>
    </row>
    <row r="7" ht="15.75" customHeight="1">
      <c r="A7" s="236"/>
      <c r="B7" s="236"/>
      <c r="C7" s="358"/>
      <c r="D7" s="359">
        <v>1</v>
      </c>
      <c r="E7" s="360" t="str">
        <f t="shared" ref="E7:E70" si="72">VLOOKUP($D$7:$D1101,'Свод объектов'!$D$3:$BE1101,3,0)</f>
        <v>#REF!</v>
      </c>
      <c r="F7" s="361" t="str">
        <f t="shared" ref="F7:F70" si="73">VLOOKUP($D$7:$D1101,'Свод объектов'!$D$3:$BE1101,6,0)</f>
        <v>#REF!</v>
      </c>
      <c r="G7" s="361" t="str">
        <f t="shared" ref="G7:G70" si="74">VLOOKUP($D$7:$D1101,'Свод объектов'!$D$3:$BE1101,7,0)</f>
        <v>#REF!</v>
      </c>
      <c r="H7" s="362" t="str">
        <f t="shared" ref="H7:H70" si="75">VLOOKUP($D$7:$D1101,'Свод объектов'!$D$3:$BE1101,4,0)</f>
        <v>#REF!</v>
      </c>
      <c r="I7" s="360" t="str">
        <f t="shared" ref="I7:I70" si="76">VLOOKUP($D$7:$D1101,'Свод объектов'!$D$3:$BE1101,5,0)</f>
        <v>#REF!</v>
      </c>
      <c r="J7" s="360" t="str">
        <f t="shared" ref="J7:J70" si="77">VLOOKUP(D7,'Свод объектов'!$D$3:$L1101,9,0)</f>
        <v>#REF!</v>
      </c>
      <c r="K7" s="363" t="b">
        <v>0</v>
      </c>
      <c r="L7" s="364" t="str">
        <f t="shared" ref="L7:L70" si="78">VLOOKUP($D$7:$D1101,'Свод объектов'!$D$3:$BE1101,12,0)</f>
        <v>#REF!</v>
      </c>
      <c r="M7" s="361" t="str">
        <f t="shared" ref="M7:M70" si="79">VLOOKUP($D$7:$D1101,'Свод объектов'!$D$3:$BE1101,11,0)</f>
        <v>#REF!</v>
      </c>
      <c r="N7" s="361" t="b">
        <v>1</v>
      </c>
      <c r="O7" s="361" t="b">
        <v>1</v>
      </c>
      <c r="P7" s="365" t="str">
        <f t="shared" ref="P7:P70" si="80">VLOOKUP($D$7:$D1101,'Свод объектов'!$D$3:$BE1101,2,0)</f>
        <v>#REF!</v>
      </c>
      <c r="Q7" s="366"/>
      <c r="R7" s="367"/>
      <c r="S7" s="368" t="str">
        <f t="array" ref="S7:S1101">IFERROR(VLOOKUP($J$7:$J1101,'Импорт - Форма_сроков_проектирования'!$D$10:AP1101,2,FALSE),"")</f>
        <v/>
      </c>
      <c r="T7" s="369">
        <v>43143</v>
      </c>
      <c r="U7" s="370" t="str">
        <f t="array" ref="U7:U1101">IFERROR(VLOOKUP($J$7:$J1101,'Импорт - Форма_сроков_проектирования'!$D$10:AP1101,5,FALSE),"")</f>
        <v/>
      </c>
      <c r="V7" s="369">
        <v>43280</v>
      </c>
      <c r="W7" s="371" t="str">
        <f t="array" ref="W7:W1101">IFERROR(VLOOKUP($J$7:$J1101,'Импорт - Форма_сроков_проектирования'!$D$10:AP1101,7,FALSE),"")</f>
        <v/>
      </c>
      <c r="X7" s="362" t="str">
        <f t="array" ref="X7:X1101">IFERROR(VLOOKUP($J$7:$J1101,'Импорт - Форма_сроков_проектирования'!$D$10:AP1101,8,FALSE),"")</f>
        <v/>
      </c>
      <c r="Y7" s="362">
        <v>43400</v>
      </c>
      <c r="Z7" s="362">
        <v>43400</v>
      </c>
      <c r="AA7" s="372"/>
      <c r="AB7" s="361"/>
      <c r="AC7" s="362"/>
      <c r="AD7" s="361"/>
      <c r="AE7" s="360"/>
      <c r="AF7" s="362"/>
      <c r="AG7" s="362"/>
      <c r="AH7" s="373"/>
      <c r="AI7" s="370"/>
      <c r="AJ7" s="362"/>
      <c r="AK7" s="362"/>
      <c r="AL7" s="366"/>
      <c r="AM7" s="374"/>
      <c r="AN7" s="368">
        <v>44288</v>
      </c>
      <c r="AO7" s="362">
        <v>44363</v>
      </c>
      <c r="AP7" s="366"/>
      <c r="AQ7" s="374"/>
      <c r="AR7" s="368" t="str">
        <f t="array" ref="AR7:AR1101">IFERROR(VLOOKUP($J$7:$J1101,'Импорт - Форма_сроков_проектирования'!$D$10:AP1101,21,FALSE),"")</f>
        <v/>
      </c>
      <c r="AS7" s="362">
        <v>43376</v>
      </c>
      <c r="AT7" s="362" t="str">
        <f t="array" ref="AT7:AT1101">IFERROR(VLOOKUP($J$7:$J1101,'Импорт - Форма_сроков_проектирования'!$D$10:AP1101,23,FALSE),"")</f>
        <v/>
      </c>
      <c r="AU7" s="373"/>
      <c r="AV7" s="375" t="str">
        <f t="array" ref="AV7:AV1101">IFERROR(VLOOKUP($J$7:$J1101,'Импорт - Форма_сроков_проектирования'!$D$10:AP1101,26,FALSE),"")</f>
        <v/>
      </c>
      <c r="AW7" s="361" t="str">
        <f t="array" ref="AW7:AW1101">IFERROR(VLOOKUP($J$7:$J1101,'Импорт - Форма_сроков_проектирования'!$D$10:AP1101,27,FALSE),"")</f>
        <v/>
      </c>
      <c r="AX7" s="362"/>
      <c r="AY7" s="362" t="str">
        <f t="array" ref="AY7:AY1101">IFERROR(VLOOKUP($J$7:$J1101,'Импорт - Форма_сроков_проектирования'!$D$10:AP1101,29,FALSE),"")</f>
        <v/>
      </c>
      <c r="AZ7" s="362"/>
      <c r="BA7" s="362" t="str">
        <f t="array" ref="BA7:BA1101">IFERROR(VLOOKUP($J$7:$J1101,'Импорт - Форма_сроков_проектирования'!$D$10:AP1101,31,FALSE),"")</f>
        <v/>
      </c>
      <c r="BB7" s="369"/>
      <c r="BC7" s="375" t="str">
        <f t="array" ref="BC7:BC1101">IFERROR(VLOOKUP($J$7:$J1101,'Импорт - Форма_сроков_проектирования'!$D$10:AP1101,34,FALSE),"")</f>
        <v/>
      </c>
      <c r="BD7" s="362" t="str">
        <f t="array" ref="BD7:BD1101">IFERROR(VLOOKUP($J$7:$J1101,'Импорт - Форма_сроков_проектирования'!$D$10:AP1101,35,FALSE),"")</f>
        <v/>
      </c>
      <c r="BE7" s="362">
        <v>44651</v>
      </c>
      <c r="BF7" s="362" t="str">
        <f t="array" ref="BF7:BF1101">IFERROR(VLOOKUP($J$7:$J1101,'Импорт - Форма_сроков_проектирования'!$D$10:AP1101,37,FALSE),"")</f>
        <v/>
      </c>
      <c r="BG7" s="376"/>
      <c r="BH7" s="377"/>
      <c r="BI7" s="378"/>
    </row>
    <row r="8" ht="15.75" customHeight="1">
      <c r="A8" s="236"/>
      <c r="B8" s="236"/>
      <c r="C8" s="358"/>
      <c r="D8" s="379">
        <v>2</v>
      </c>
      <c r="E8" s="380" t="str">
        <f t="shared" si="72"/>
        <v>#REF!</v>
      </c>
      <c r="F8" s="57" t="str">
        <f t="shared" si="73"/>
        <v>#REF!</v>
      </c>
      <c r="G8" s="57" t="str">
        <f t="shared" si="74"/>
        <v>#REF!</v>
      </c>
      <c r="H8" s="381" t="str">
        <f t="shared" si="75"/>
        <v>#REF!</v>
      </c>
      <c r="I8" s="380" t="str">
        <f t="shared" si="76"/>
        <v>#REF!</v>
      </c>
      <c r="J8" s="380" t="str">
        <f t="shared" si="77"/>
        <v>#REF!</v>
      </c>
      <c r="K8" s="382" t="b">
        <v>0</v>
      </c>
      <c r="L8" s="364" t="str">
        <f t="shared" si="78"/>
        <v>#REF!</v>
      </c>
      <c r="M8" s="361" t="str">
        <f t="shared" si="79"/>
        <v>#REF!</v>
      </c>
      <c r="N8" s="361" t="b">
        <v>1</v>
      </c>
      <c r="O8" s="24" t="b">
        <v>1</v>
      </c>
      <c r="P8" s="365" t="str">
        <f t="shared" si="80"/>
        <v>#REF!</v>
      </c>
      <c r="Q8" s="383"/>
      <c r="R8" s="367"/>
      <c r="S8" s="384" t="str">
        <f/>
        <v/>
      </c>
      <c r="T8" s="385">
        <v>43143</v>
      </c>
      <c r="U8" s="386" t="str">
        <f/>
        <v/>
      </c>
      <c r="V8" s="385">
        <v>43279</v>
      </c>
      <c r="W8" s="387" t="str">
        <f/>
        <v/>
      </c>
      <c r="X8" s="381" t="str">
        <f/>
        <v/>
      </c>
      <c r="Y8" s="381"/>
      <c r="Z8" s="381">
        <v>43339</v>
      </c>
      <c r="AA8" s="388"/>
      <c r="AB8" s="57"/>
      <c r="AC8" s="381"/>
      <c r="AD8" s="57"/>
      <c r="AE8" s="388"/>
      <c r="AF8" s="381"/>
      <c r="AG8" s="381"/>
      <c r="AH8" s="389"/>
      <c r="AI8" s="386"/>
      <c r="AJ8" s="381"/>
      <c r="AK8" s="381"/>
      <c r="AL8" s="383"/>
      <c r="AM8" s="374"/>
      <c r="AN8" s="384">
        <v>44190</v>
      </c>
      <c r="AO8" s="381">
        <v>44265</v>
      </c>
      <c r="AP8" s="383"/>
      <c r="AQ8" s="374"/>
      <c r="AR8" s="384" t="str">
        <f/>
        <v/>
      </c>
      <c r="AS8" s="381">
        <v>43376</v>
      </c>
      <c r="AT8" s="381" t="str">
        <f/>
        <v/>
      </c>
      <c r="AU8" s="389"/>
      <c r="AV8" s="390" t="str">
        <f/>
        <v/>
      </c>
      <c r="AW8" s="57" t="str">
        <f/>
        <v/>
      </c>
      <c r="AX8" s="381"/>
      <c r="AY8" s="381" t="str">
        <f/>
        <v/>
      </c>
      <c r="AZ8" s="381"/>
      <c r="BA8" s="381" t="str">
        <f/>
        <v/>
      </c>
      <c r="BB8" s="385"/>
      <c r="BC8" s="390" t="str">
        <f/>
        <v/>
      </c>
      <c r="BD8" s="381" t="str">
        <f/>
        <v/>
      </c>
      <c r="BE8" s="381">
        <v>44561</v>
      </c>
      <c r="BF8" s="381" t="str">
        <f/>
        <v/>
      </c>
      <c r="BG8" s="391"/>
      <c r="BH8" s="392"/>
      <c r="BI8" s="378"/>
    </row>
    <row r="9" ht="15.75" customHeight="1">
      <c r="A9" s="236"/>
      <c r="B9" s="236"/>
      <c r="C9" s="358"/>
      <c r="D9" s="379">
        <v>3</v>
      </c>
      <c r="E9" s="380" t="str">
        <f t="shared" si="72"/>
        <v>#REF!</v>
      </c>
      <c r="F9" s="57" t="str">
        <f t="shared" si="73"/>
        <v>#REF!</v>
      </c>
      <c r="G9" s="57" t="str">
        <f t="shared" si="74"/>
        <v>#REF!</v>
      </c>
      <c r="H9" s="381" t="str">
        <f t="shared" si="75"/>
        <v>#REF!</v>
      </c>
      <c r="I9" s="380" t="str">
        <f t="shared" si="76"/>
        <v>#REF!</v>
      </c>
      <c r="J9" s="380" t="str">
        <f t="shared" si="77"/>
        <v>#REF!</v>
      </c>
      <c r="K9" s="382" t="b">
        <v>0</v>
      </c>
      <c r="L9" s="364" t="str">
        <f t="shared" si="78"/>
        <v>#REF!</v>
      </c>
      <c r="M9" s="361" t="str">
        <f t="shared" si="79"/>
        <v>#REF!</v>
      </c>
      <c r="N9" s="361" t="b">
        <v>1</v>
      </c>
      <c r="O9" s="24" t="b">
        <v>1</v>
      </c>
      <c r="P9" s="365" t="str">
        <f t="shared" si="80"/>
        <v>#REF!</v>
      </c>
      <c r="Q9" s="383"/>
      <c r="R9" s="367"/>
      <c r="S9" s="384" t="str">
        <f/>
        <v/>
      </c>
      <c r="T9" s="385">
        <v>43143</v>
      </c>
      <c r="U9" s="386" t="str">
        <f/>
        <v/>
      </c>
      <c r="V9" s="385">
        <v>43279</v>
      </c>
      <c r="W9" s="387" t="str">
        <f/>
        <v/>
      </c>
      <c r="X9" s="381" t="str">
        <f/>
        <v/>
      </c>
      <c r="Y9" s="381">
        <v>43308</v>
      </c>
      <c r="Z9" s="381">
        <v>43339</v>
      </c>
      <c r="AA9" s="388"/>
      <c r="AB9" s="57">
        <v>32</v>
      </c>
      <c r="AC9" s="57">
        <v>23.5</v>
      </c>
      <c r="AD9" s="57"/>
      <c r="AE9" s="388"/>
      <c r="AF9" s="381"/>
      <c r="AG9" s="381"/>
      <c r="AH9" s="391"/>
      <c r="AI9" s="393">
        <v>44150</v>
      </c>
      <c r="AJ9" s="381"/>
      <c r="AK9" s="381"/>
      <c r="AL9" s="383" t="s">
        <v>441</v>
      </c>
      <c r="AM9" s="374"/>
      <c r="AN9" s="384">
        <v>44196</v>
      </c>
      <c r="AO9" s="381">
        <v>44271</v>
      </c>
      <c r="AP9" s="383"/>
      <c r="AQ9" s="374"/>
      <c r="AR9" s="384" t="str">
        <f/>
        <v/>
      </c>
      <c r="AS9" s="381">
        <v>43390</v>
      </c>
      <c r="AT9" s="381" t="str">
        <f/>
        <v/>
      </c>
      <c r="AU9" s="389"/>
      <c r="AV9" s="390" t="str">
        <f/>
        <v/>
      </c>
      <c r="AW9" s="57" t="str">
        <f/>
        <v/>
      </c>
      <c r="AX9" s="381">
        <v>44471</v>
      </c>
      <c r="AY9" s="381" t="str">
        <f/>
        <v/>
      </c>
      <c r="AZ9" s="381">
        <v>44377</v>
      </c>
      <c r="BA9" s="381" t="str">
        <f/>
        <v/>
      </c>
      <c r="BB9" s="385"/>
      <c r="BC9" s="390" t="str">
        <f/>
        <v/>
      </c>
      <c r="BD9" s="381" t="str">
        <f/>
        <v/>
      </c>
      <c r="BE9" s="381">
        <v>44620</v>
      </c>
      <c r="BF9" s="381" t="str">
        <f/>
        <v/>
      </c>
      <c r="BG9" s="394">
        <v>44651</v>
      </c>
      <c r="BH9" s="392" t="s">
        <v>442</v>
      </c>
      <c r="BI9" s="378"/>
    </row>
    <row r="10" ht="15.75" customHeight="1">
      <c r="A10" s="236"/>
      <c r="B10" s="236"/>
      <c r="C10" s="358"/>
      <c r="D10" s="379">
        <v>4</v>
      </c>
      <c r="E10" s="380" t="str">
        <f t="shared" si="72"/>
        <v>#REF!</v>
      </c>
      <c r="F10" s="57" t="str">
        <f t="shared" si="73"/>
        <v>#REF!</v>
      </c>
      <c r="G10" s="57" t="str">
        <f t="shared" si="74"/>
        <v>#REF!</v>
      </c>
      <c r="H10" s="381" t="str">
        <f t="shared" si="75"/>
        <v>#REF!</v>
      </c>
      <c r="I10" s="380" t="str">
        <f t="shared" si="76"/>
        <v>#REF!</v>
      </c>
      <c r="J10" s="380" t="str">
        <f t="shared" si="77"/>
        <v>#REF!</v>
      </c>
      <c r="K10" s="382" t="b">
        <v>0</v>
      </c>
      <c r="L10" s="364" t="str">
        <f t="shared" si="78"/>
        <v>#REF!</v>
      </c>
      <c r="M10" s="361" t="str">
        <f t="shared" si="79"/>
        <v>#REF!</v>
      </c>
      <c r="N10" s="361" t="b">
        <v>1</v>
      </c>
      <c r="O10" s="24" t="b">
        <v>1</v>
      </c>
      <c r="P10" s="365" t="str">
        <f t="shared" si="80"/>
        <v>#REF!</v>
      </c>
      <c r="Q10" s="383"/>
      <c r="R10" s="367"/>
      <c r="S10" s="384" t="str">
        <f/>
        <v/>
      </c>
      <c r="T10" s="385">
        <v>43143</v>
      </c>
      <c r="U10" s="386" t="str">
        <f/>
        <v/>
      </c>
      <c r="V10" s="385">
        <v>43278</v>
      </c>
      <c r="W10" s="387" t="str">
        <f/>
        <v/>
      </c>
      <c r="X10" s="381" t="str">
        <f/>
        <v/>
      </c>
      <c r="Y10" s="381">
        <v>43308</v>
      </c>
      <c r="Z10" s="381">
        <v>43336</v>
      </c>
      <c r="AA10" s="388"/>
      <c r="AB10" s="57">
        <v>28</v>
      </c>
      <c r="AC10" s="57">
        <v>23</v>
      </c>
      <c r="AD10" s="57"/>
      <c r="AE10" s="388"/>
      <c r="AF10" s="381"/>
      <c r="AG10" s="381"/>
      <c r="AH10" s="391"/>
      <c r="AI10" s="386">
        <v>44134</v>
      </c>
      <c r="AJ10" s="395">
        <v>44425</v>
      </c>
      <c r="AK10" s="381"/>
      <c r="AL10" s="383"/>
      <c r="AM10" s="374"/>
      <c r="AN10" s="384">
        <v>44106</v>
      </c>
      <c r="AO10" s="381">
        <v>44181</v>
      </c>
      <c r="AP10" s="383"/>
      <c r="AQ10" s="374"/>
      <c r="AR10" s="384" t="str">
        <f/>
        <v/>
      </c>
      <c r="AS10" s="381">
        <v>43376</v>
      </c>
      <c r="AT10" s="381" t="str">
        <f/>
        <v/>
      </c>
      <c r="AU10" s="389"/>
      <c r="AV10" s="390" t="str">
        <f/>
        <v/>
      </c>
      <c r="AW10" s="57" t="str">
        <f/>
        <v/>
      </c>
      <c r="AX10" s="381">
        <v>44286</v>
      </c>
      <c r="AY10" s="381" t="str">
        <f/>
        <v/>
      </c>
      <c r="AZ10" s="381">
        <v>44255</v>
      </c>
      <c r="BA10" s="381" t="str">
        <f/>
        <v/>
      </c>
      <c r="BB10" s="385"/>
      <c r="BC10" s="390" t="str">
        <f/>
        <v/>
      </c>
      <c r="BD10" s="381" t="str">
        <f/>
        <v/>
      </c>
      <c r="BE10" s="381">
        <v>44484</v>
      </c>
      <c r="BF10" s="381" t="str">
        <f/>
        <v/>
      </c>
      <c r="BG10" s="391"/>
      <c r="BH10" s="392" t="s">
        <v>442</v>
      </c>
      <c r="BI10" s="378"/>
    </row>
    <row r="11" ht="15.75" customHeight="1">
      <c r="A11" s="236"/>
      <c r="B11" s="236"/>
      <c r="C11" s="358"/>
      <c r="D11" s="379">
        <v>5</v>
      </c>
      <c r="E11" s="380" t="str">
        <f t="shared" si="72"/>
        <v>#REF!</v>
      </c>
      <c r="F11" s="57" t="str">
        <f t="shared" si="73"/>
        <v>#REF!</v>
      </c>
      <c r="G11" s="57" t="str">
        <f t="shared" si="74"/>
        <v>#REF!</v>
      </c>
      <c r="H11" s="381" t="str">
        <f t="shared" si="75"/>
        <v>#REF!</v>
      </c>
      <c r="I11" s="380" t="str">
        <f t="shared" si="76"/>
        <v>#REF!</v>
      </c>
      <c r="J11" s="396" t="str">
        <f t="shared" si="77"/>
        <v>#REF!</v>
      </c>
      <c r="K11" s="382" t="b">
        <v>0</v>
      </c>
      <c r="L11" s="364" t="str">
        <f t="shared" si="78"/>
        <v>#REF!</v>
      </c>
      <c r="M11" s="361" t="str">
        <f t="shared" si="79"/>
        <v>#REF!</v>
      </c>
      <c r="N11" s="361" t="b">
        <v>1</v>
      </c>
      <c r="O11" s="24" t="b">
        <v>1</v>
      </c>
      <c r="P11" s="365" t="str">
        <f t="shared" si="80"/>
        <v>#REF!</v>
      </c>
      <c r="Q11" s="383"/>
      <c r="R11" s="367"/>
      <c r="S11" s="384" t="str">
        <f/>
        <v/>
      </c>
      <c r="T11" s="385">
        <v>43143</v>
      </c>
      <c r="U11" s="386" t="str">
        <f/>
        <v/>
      </c>
      <c r="V11" s="385">
        <v>43279</v>
      </c>
      <c r="W11" s="387" t="str">
        <f/>
        <v/>
      </c>
      <c r="X11" s="381" t="str">
        <f/>
        <v/>
      </c>
      <c r="Y11" s="381">
        <v>43355</v>
      </c>
      <c r="Z11" s="381">
        <v>43339</v>
      </c>
      <c r="AA11" s="388"/>
      <c r="AB11" s="381"/>
      <c r="AC11" s="381"/>
      <c r="AD11" s="381"/>
      <c r="AE11" s="388"/>
      <c r="AF11" s="381"/>
      <c r="AG11" s="381"/>
      <c r="AH11" s="389"/>
      <c r="AI11" s="386">
        <v>44165</v>
      </c>
      <c r="AJ11" s="381"/>
      <c r="AK11" s="381"/>
      <c r="AL11" s="383"/>
      <c r="AM11" s="374"/>
      <c r="AN11" s="384">
        <v>44133</v>
      </c>
      <c r="AO11" s="381">
        <v>44208</v>
      </c>
      <c r="AP11" s="383"/>
      <c r="AQ11" s="374"/>
      <c r="AR11" s="384" t="str">
        <f/>
        <v/>
      </c>
      <c r="AS11" s="381">
        <v>43376</v>
      </c>
      <c r="AT11" s="381" t="str">
        <f/>
        <v/>
      </c>
      <c r="AU11" s="389"/>
      <c r="AV11" s="390" t="str">
        <f/>
        <v/>
      </c>
      <c r="AW11" s="57" t="str">
        <f/>
        <v/>
      </c>
      <c r="AX11" s="381">
        <v>44239</v>
      </c>
      <c r="AY11" s="381" t="str">
        <f/>
        <v/>
      </c>
      <c r="AZ11" s="381">
        <v>44255</v>
      </c>
      <c r="BA11" s="381" t="str">
        <f/>
        <v/>
      </c>
      <c r="BB11" s="385"/>
      <c r="BC11" s="390" t="str">
        <f/>
        <v/>
      </c>
      <c r="BD11" s="381" t="str">
        <f/>
        <v/>
      </c>
      <c r="BE11" s="381">
        <v>44455</v>
      </c>
      <c r="BF11" s="381" t="str">
        <f/>
        <v/>
      </c>
      <c r="BG11" s="391"/>
      <c r="BH11" s="392"/>
      <c r="BI11" s="378"/>
    </row>
    <row r="12" ht="15.75" customHeight="1">
      <c r="A12" s="236"/>
      <c r="B12" s="236"/>
      <c r="C12" s="358"/>
      <c r="D12" s="379">
        <v>6</v>
      </c>
      <c r="E12" s="380" t="str">
        <f t="shared" si="72"/>
        <v>#REF!</v>
      </c>
      <c r="F12" s="57" t="str">
        <f t="shared" si="73"/>
        <v>#REF!</v>
      </c>
      <c r="G12" s="57" t="str">
        <f t="shared" si="74"/>
        <v>#REF!</v>
      </c>
      <c r="H12" s="381" t="str">
        <f t="shared" si="75"/>
        <v>#REF!</v>
      </c>
      <c r="I12" s="380" t="str">
        <f t="shared" si="76"/>
        <v>#REF!</v>
      </c>
      <c r="J12" s="396" t="str">
        <f t="shared" si="77"/>
        <v>#REF!</v>
      </c>
      <c r="K12" s="382" t="b">
        <v>0</v>
      </c>
      <c r="L12" s="364" t="str">
        <f t="shared" si="78"/>
        <v>#REF!</v>
      </c>
      <c r="M12" s="361" t="str">
        <f t="shared" si="79"/>
        <v>#REF!</v>
      </c>
      <c r="N12" s="361" t="b">
        <v>1</v>
      </c>
      <c r="O12" s="24" t="b">
        <v>1</v>
      </c>
      <c r="P12" s="365" t="str">
        <f t="shared" si="80"/>
        <v>#REF!</v>
      </c>
      <c r="Q12" s="383"/>
      <c r="R12" s="367"/>
      <c r="S12" s="384" t="str">
        <f/>
        <v/>
      </c>
      <c r="T12" s="385">
        <v>43143</v>
      </c>
      <c r="U12" s="386" t="str">
        <f/>
        <v/>
      </c>
      <c r="V12" s="385">
        <v>43279</v>
      </c>
      <c r="W12" s="387" t="str">
        <f/>
        <v/>
      </c>
      <c r="X12" s="381" t="str">
        <f/>
        <v/>
      </c>
      <c r="Y12" s="381">
        <v>43355</v>
      </c>
      <c r="Z12" s="381">
        <v>43339</v>
      </c>
      <c r="AA12" s="380"/>
      <c r="AB12" s="381"/>
      <c r="AC12" s="381"/>
      <c r="AD12" s="381"/>
      <c r="AE12" s="388"/>
      <c r="AF12" s="381"/>
      <c r="AG12" s="381"/>
      <c r="AH12" s="389"/>
      <c r="AI12" s="386"/>
      <c r="AJ12" s="381"/>
      <c r="AK12" s="381"/>
      <c r="AL12" s="383"/>
      <c r="AM12" s="374"/>
      <c r="AN12" s="384">
        <v>44162</v>
      </c>
      <c r="AO12" s="381">
        <v>44237</v>
      </c>
      <c r="AP12" s="383"/>
      <c r="AQ12" s="374"/>
      <c r="AR12" s="384" t="str">
        <f/>
        <v/>
      </c>
      <c r="AS12" s="381">
        <v>43376</v>
      </c>
      <c r="AT12" s="381" t="str">
        <f/>
        <v/>
      </c>
      <c r="AU12" s="389"/>
      <c r="AV12" s="390" t="str">
        <f/>
        <v/>
      </c>
      <c r="AW12" s="57" t="str">
        <f/>
        <v/>
      </c>
      <c r="AX12" s="381">
        <v>44319</v>
      </c>
      <c r="AY12" s="381" t="str">
        <f/>
        <v/>
      </c>
      <c r="AZ12" s="381">
        <v>44285</v>
      </c>
      <c r="BA12" s="381" t="str">
        <f/>
        <v/>
      </c>
      <c r="BB12" s="385"/>
      <c r="BC12" s="390" t="str">
        <f/>
        <v/>
      </c>
      <c r="BD12" s="381" t="str">
        <f/>
        <v/>
      </c>
      <c r="BE12" s="381">
        <v>44546</v>
      </c>
      <c r="BF12" s="381" t="str">
        <f/>
        <v/>
      </c>
      <c r="BG12" s="391"/>
      <c r="BH12" s="392"/>
      <c r="BI12" s="378"/>
    </row>
    <row r="13" ht="15.75" customHeight="1">
      <c r="A13" s="236"/>
      <c r="B13" s="236"/>
      <c r="C13" s="358"/>
      <c r="D13" s="379">
        <v>7</v>
      </c>
      <c r="E13" s="380" t="str">
        <f t="shared" si="72"/>
        <v>#REF!</v>
      </c>
      <c r="F13" s="57" t="str">
        <f t="shared" si="73"/>
        <v>#REF!</v>
      </c>
      <c r="G13" s="57" t="str">
        <f t="shared" si="74"/>
        <v>#REF!</v>
      </c>
      <c r="H13" s="381" t="str">
        <f t="shared" si="75"/>
        <v>#REF!</v>
      </c>
      <c r="I13" s="380" t="str">
        <f t="shared" si="76"/>
        <v>#REF!</v>
      </c>
      <c r="J13" s="380" t="str">
        <f t="shared" si="77"/>
        <v>#REF!</v>
      </c>
      <c r="K13" s="382" t="b">
        <v>0</v>
      </c>
      <c r="L13" s="364" t="str">
        <f t="shared" si="78"/>
        <v>#REF!</v>
      </c>
      <c r="M13" s="361" t="str">
        <f t="shared" si="79"/>
        <v>#REF!</v>
      </c>
      <c r="N13" s="361" t="b">
        <v>1</v>
      </c>
      <c r="O13" s="24" t="b">
        <v>1</v>
      </c>
      <c r="P13" s="365" t="str">
        <f t="shared" si="80"/>
        <v>#REF!</v>
      </c>
      <c r="Q13" s="383"/>
      <c r="R13" s="367"/>
      <c r="S13" s="384" t="str">
        <f/>
        <v/>
      </c>
      <c r="T13" s="385">
        <v>43143</v>
      </c>
      <c r="U13" s="386" t="str">
        <f/>
        <v/>
      </c>
      <c r="V13" s="385">
        <v>43279</v>
      </c>
      <c r="W13" s="387" t="str">
        <f/>
        <v/>
      </c>
      <c r="X13" s="381" t="str">
        <f/>
        <v/>
      </c>
      <c r="Y13" s="381">
        <v>43355</v>
      </c>
      <c r="Z13" s="381">
        <v>43339</v>
      </c>
      <c r="AA13" s="388"/>
      <c r="AB13" s="57"/>
      <c r="AC13" s="381"/>
      <c r="AD13" s="381"/>
      <c r="AE13" s="388"/>
      <c r="AF13" s="381"/>
      <c r="AG13" s="381"/>
      <c r="AH13" s="389"/>
      <c r="AI13" s="386">
        <v>44165</v>
      </c>
      <c r="AJ13" s="381"/>
      <c r="AK13" s="381"/>
      <c r="AL13" s="383"/>
      <c r="AM13" s="374"/>
      <c r="AN13" s="384">
        <v>44258</v>
      </c>
      <c r="AO13" s="381">
        <v>44333</v>
      </c>
      <c r="AP13" s="383"/>
      <c r="AQ13" s="374"/>
      <c r="AR13" s="384" t="str">
        <f/>
        <v/>
      </c>
      <c r="AS13" s="381">
        <v>43376</v>
      </c>
      <c r="AT13" s="381" t="str">
        <f/>
        <v/>
      </c>
      <c r="AU13" s="389"/>
      <c r="AV13" s="390" t="str">
        <f/>
        <v/>
      </c>
      <c r="AW13" s="57" t="str">
        <f/>
        <v/>
      </c>
      <c r="AX13" s="381">
        <v>44407</v>
      </c>
      <c r="AY13" s="381" t="str">
        <f/>
        <v/>
      </c>
      <c r="AZ13" s="381">
        <v>44377</v>
      </c>
      <c r="BA13" s="381" t="str">
        <f/>
        <v/>
      </c>
      <c r="BB13" s="385"/>
      <c r="BC13" s="390" t="str">
        <f/>
        <v/>
      </c>
      <c r="BD13" s="381" t="str">
        <f/>
        <v/>
      </c>
      <c r="BE13" s="381">
        <v>44620</v>
      </c>
      <c r="BF13" s="381" t="str">
        <f/>
        <v/>
      </c>
      <c r="BG13" s="391"/>
      <c r="BH13" s="392"/>
      <c r="BI13" s="378"/>
    </row>
    <row r="14" ht="15.75" customHeight="1">
      <c r="A14" s="236"/>
      <c r="B14" s="236"/>
      <c r="C14" s="358"/>
      <c r="D14" s="379">
        <v>8</v>
      </c>
      <c r="E14" s="380" t="str">
        <f t="shared" si="72"/>
        <v>#REF!</v>
      </c>
      <c r="F14" s="57" t="str">
        <f t="shared" si="73"/>
        <v>#REF!</v>
      </c>
      <c r="G14" s="57" t="str">
        <f t="shared" si="74"/>
        <v>#REF!</v>
      </c>
      <c r="H14" s="381" t="str">
        <f t="shared" si="75"/>
        <v>#REF!</v>
      </c>
      <c r="I14" s="380" t="str">
        <f t="shared" si="76"/>
        <v>#REF!</v>
      </c>
      <c r="J14" s="396" t="str">
        <f t="shared" si="77"/>
        <v>#REF!</v>
      </c>
      <c r="K14" s="382" t="b">
        <v>0</v>
      </c>
      <c r="L14" s="364" t="str">
        <f t="shared" si="78"/>
        <v>#REF!</v>
      </c>
      <c r="M14" s="361" t="str">
        <f t="shared" si="79"/>
        <v>#REF!</v>
      </c>
      <c r="N14" s="361" t="b">
        <v>1</v>
      </c>
      <c r="O14" s="24" t="b">
        <v>1</v>
      </c>
      <c r="P14" s="365" t="str">
        <f t="shared" si="80"/>
        <v>#REF!</v>
      </c>
      <c r="Q14" s="383"/>
      <c r="R14" s="367"/>
      <c r="S14" s="384" t="str">
        <f/>
        <v/>
      </c>
      <c r="T14" s="385">
        <v>43144</v>
      </c>
      <c r="U14" s="386" t="str">
        <f/>
        <v/>
      </c>
      <c r="V14" s="385">
        <v>43279</v>
      </c>
      <c r="W14" s="387" t="str">
        <f/>
        <v/>
      </c>
      <c r="X14" s="381" t="str">
        <f/>
        <v/>
      </c>
      <c r="Y14" s="381">
        <v>43356</v>
      </c>
      <c r="Z14" s="381">
        <v>43339</v>
      </c>
      <c r="AA14" s="388"/>
      <c r="AB14" s="57"/>
      <c r="AC14" s="381"/>
      <c r="AD14" s="381"/>
      <c r="AE14" s="388"/>
      <c r="AF14" s="381"/>
      <c r="AG14" s="381"/>
      <c r="AH14" s="389"/>
      <c r="AI14" s="386">
        <v>43981</v>
      </c>
      <c r="AJ14" s="381"/>
      <c r="AK14" s="381"/>
      <c r="AL14" s="383"/>
      <c r="AM14" s="374"/>
      <c r="AN14" s="384">
        <v>43923</v>
      </c>
      <c r="AO14" s="381">
        <v>43998</v>
      </c>
      <c r="AP14" s="383"/>
      <c r="AQ14" s="374"/>
      <c r="AR14" s="384" t="str">
        <f/>
        <v/>
      </c>
      <c r="AS14" s="381">
        <v>43376</v>
      </c>
      <c r="AT14" s="381" t="str">
        <f/>
        <v/>
      </c>
      <c r="AU14" s="389"/>
      <c r="AV14" s="390" t="str">
        <f/>
        <v/>
      </c>
      <c r="AW14" s="57" t="str">
        <f/>
        <v/>
      </c>
      <c r="AX14" s="381">
        <v>44183</v>
      </c>
      <c r="AY14" s="381" t="str">
        <f/>
        <v/>
      </c>
      <c r="AZ14" s="381">
        <v>44090</v>
      </c>
      <c r="BA14" s="381" t="str">
        <f/>
        <v/>
      </c>
      <c r="BB14" s="385"/>
      <c r="BC14" s="390" t="str">
        <f/>
        <v/>
      </c>
      <c r="BD14" s="381" t="str">
        <f/>
        <v/>
      </c>
      <c r="BE14" s="381">
        <v>44393</v>
      </c>
      <c r="BF14" s="381" t="str">
        <f/>
        <v/>
      </c>
      <c r="BG14" s="391"/>
      <c r="BH14" s="392"/>
      <c r="BI14" s="378"/>
    </row>
    <row r="15" ht="15.75" customHeight="1">
      <c r="A15" s="236"/>
      <c r="B15" s="236"/>
      <c r="C15" s="358"/>
      <c r="D15" s="379">
        <v>9</v>
      </c>
      <c r="E15" s="380" t="str">
        <f t="shared" si="72"/>
        <v>#REF!</v>
      </c>
      <c r="F15" s="57" t="str">
        <f t="shared" si="73"/>
        <v>#REF!</v>
      </c>
      <c r="G15" s="57" t="str">
        <f t="shared" si="74"/>
        <v>#REF!</v>
      </c>
      <c r="H15" s="381" t="str">
        <f t="shared" si="75"/>
        <v>#REF!</v>
      </c>
      <c r="I15" s="380" t="str">
        <f t="shared" si="76"/>
        <v>#REF!</v>
      </c>
      <c r="J15" s="380" t="str">
        <f t="shared" si="77"/>
        <v>#REF!</v>
      </c>
      <c r="K15" s="382" t="b">
        <v>0</v>
      </c>
      <c r="L15" s="364" t="str">
        <f t="shared" si="78"/>
        <v>#REF!</v>
      </c>
      <c r="M15" s="361" t="str">
        <f t="shared" si="79"/>
        <v>#REF!</v>
      </c>
      <c r="N15" s="361" t="b">
        <v>1</v>
      </c>
      <c r="O15" s="24" t="b">
        <v>1</v>
      </c>
      <c r="P15" s="365" t="str">
        <f t="shared" si="80"/>
        <v>#REF!</v>
      </c>
      <c r="Q15" s="383"/>
      <c r="R15" s="367"/>
      <c r="S15" s="384" t="str">
        <f/>
        <v/>
      </c>
      <c r="T15" s="385">
        <v>43143</v>
      </c>
      <c r="U15" s="386" t="str">
        <f/>
        <v/>
      </c>
      <c r="V15" s="385">
        <v>43271</v>
      </c>
      <c r="W15" s="387" t="str">
        <f/>
        <v/>
      </c>
      <c r="X15" s="381" t="str">
        <f/>
        <v/>
      </c>
      <c r="Y15" s="381"/>
      <c r="Z15" s="381">
        <v>43329</v>
      </c>
      <c r="AA15" s="380"/>
      <c r="AB15" s="381"/>
      <c r="AC15" s="381"/>
      <c r="AD15" s="381"/>
      <c r="AE15" s="388"/>
      <c r="AF15" s="381"/>
      <c r="AG15" s="381"/>
      <c r="AH15" s="389"/>
      <c r="AI15" s="386"/>
      <c r="AJ15" s="381"/>
      <c r="AK15" s="381"/>
      <c r="AL15" s="383"/>
      <c r="AM15" s="374"/>
      <c r="AN15" s="384">
        <v>44106</v>
      </c>
      <c r="AO15" s="381">
        <v>44181</v>
      </c>
      <c r="AP15" s="383"/>
      <c r="AQ15" s="374"/>
      <c r="AR15" s="384" t="str">
        <f/>
        <v/>
      </c>
      <c r="AS15" s="381">
        <v>43378</v>
      </c>
      <c r="AT15" s="381" t="str">
        <f/>
        <v/>
      </c>
      <c r="AU15" s="389"/>
      <c r="AV15" s="390" t="str">
        <f/>
        <v/>
      </c>
      <c r="AW15" s="57" t="str">
        <f/>
        <v/>
      </c>
      <c r="AX15" s="381"/>
      <c r="AY15" s="381" t="str">
        <f/>
        <v/>
      </c>
      <c r="AZ15" s="381"/>
      <c r="BA15" s="381" t="str">
        <f/>
        <v/>
      </c>
      <c r="BB15" s="385"/>
      <c r="BC15" s="390" t="str">
        <f/>
        <v/>
      </c>
      <c r="BD15" s="381" t="str">
        <f/>
        <v/>
      </c>
      <c r="BE15" s="381">
        <v>44530</v>
      </c>
      <c r="BF15" s="381" t="str">
        <f/>
        <v/>
      </c>
      <c r="BG15" s="391"/>
      <c r="BH15" s="392" t="s">
        <v>442</v>
      </c>
      <c r="BI15" s="378"/>
    </row>
    <row r="16" ht="15.75" customHeight="1">
      <c r="A16" s="236"/>
      <c r="B16" s="236"/>
      <c r="C16" s="358"/>
      <c r="D16" s="379">
        <v>10</v>
      </c>
      <c r="E16" s="380" t="str">
        <f t="shared" si="72"/>
        <v>#REF!</v>
      </c>
      <c r="F16" s="57" t="str">
        <f t="shared" si="73"/>
        <v>#REF!</v>
      </c>
      <c r="G16" s="57" t="str">
        <f t="shared" si="74"/>
        <v>#REF!</v>
      </c>
      <c r="H16" s="381" t="str">
        <f t="shared" si="75"/>
        <v>#REF!</v>
      </c>
      <c r="I16" s="380" t="str">
        <f t="shared" si="76"/>
        <v>#REF!</v>
      </c>
      <c r="J16" s="380" t="str">
        <f t="shared" si="77"/>
        <v>#REF!</v>
      </c>
      <c r="K16" s="382" t="b">
        <v>0</v>
      </c>
      <c r="L16" s="364" t="str">
        <f t="shared" si="78"/>
        <v>#REF!</v>
      </c>
      <c r="M16" s="361" t="str">
        <f t="shared" si="79"/>
        <v>#REF!</v>
      </c>
      <c r="N16" s="361" t="b">
        <v>1</v>
      </c>
      <c r="O16" s="24" t="b">
        <v>1</v>
      </c>
      <c r="P16" s="365" t="str">
        <f t="shared" si="80"/>
        <v>#REF!</v>
      </c>
      <c r="Q16" s="383"/>
      <c r="R16" s="367"/>
      <c r="S16" s="384" t="str">
        <f/>
        <v/>
      </c>
      <c r="T16" s="385">
        <v>43178</v>
      </c>
      <c r="U16" s="386" t="str">
        <f/>
        <v/>
      </c>
      <c r="V16" s="385">
        <v>43312</v>
      </c>
      <c r="W16" s="387" t="str">
        <f/>
        <v/>
      </c>
      <c r="X16" s="381" t="str">
        <f/>
        <v/>
      </c>
      <c r="Y16" s="381">
        <v>43346</v>
      </c>
      <c r="Z16" s="381">
        <v>43370</v>
      </c>
      <c r="AA16" s="388"/>
      <c r="AB16" s="57">
        <v>32</v>
      </c>
      <c r="AC16" s="57">
        <v>24.5</v>
      </c>
      <c r="AD16" s="381"/>
      <c r="AE16" s="388"/>
      <c r="AF16" s="381"/>
      <c r="AG16" s="381"/>
      <c r="AH16" s="389"/>
      <c r="AI16" s="386">
        <v>44246</v>
      </c>
      <c r="AJ16" s="381"/>
      <c r="AK16" s="381"/>
      <c r="AL16" s="383"/>
      <c r="AM16" s="374"/>
      <c r="AN16" s="384">
        <v>44320</v>
      </c>
      <c r="AO16" s="381">
        <v>44393</v>
      </c>
      <c r="AP16" s="383"/>
      <c r="AQ16" s="374"/>
      <c r="AR16" s="384" t="str">
        <f/>
        <v/>
      </c>
      <c r="AS16" s="381">
        <v>43418</v>
      </c>
      <c r="AT16" s="381" t="str">
        <f/>
        <v/>
      </c>
      <c r="AU16" s="389"/>
      <c r="AV16" s="390" t="str">
        <f/>
        <v/>
      </c>
      <c r="AW16" s="57" t="str">
        <f/>
        <v/>
      </c>
      <c r="AX16" s="381">
        <v>44469</v>
      </c>
      <c r="AY16" s="381" t="str">
        <f/>
        <v/>
      </c>
      <c r="AZ16" s="381">
        <v>44438</v>
      </c>
      <c r="BA16" s="381" t="str">
        <f/>
        <v/>
      </c>
      <c r="BB16" s="385"/>
      <c r="BC16" s="390" t="str">
        <f/>
        <v/>
      </c>
      <c r="BD16" s="381" t="str">
        <f/>
        <v/>
      </c>
      <c r="BE16" s="381">
        <v>44681</v>
      </c>
      <c r="BF16" s="381" t="str">
        <f/>
        <v/>
      </c>
      <c r="BG16" s="391"/>
      <c r="BH16" s="392"/>
      <c r="BI16" s="378"/>
    </row>
    <row r="17" ht="15.75" customHeight="1">
      <c r="A17" s="236"/>
      <c r="B17" s="236"/>
      <c r="C17" s="358"/>
      <c r="D17" s="379">
        <v>11</v>
      </c>
      <c r="E17" s="380" t="str">
        <f t="shared" si="72"/>
        <v>#REF!</v>
      </c>
      <c r="F17" s="57" t="str">
        <f t="shared" si="73"/>
        <v>#REF!</v>
      </c>
      <c r="G17" s="57" t="str">
        <f t="shared" si="74"/>
        <v>#REF!</v>
      </c>
      <c r="H17" s="381" t="str">
        <f t="shared" si="75"/>
        <v>#REF!</v>
      </c>
      <c r="I17" s="380" t="str">
        <f t="shared" si="76"/>
        <v>#REF!</v>
      </c>
      <c r="J17" s="380" t="str">
        <f t="shared" si="77"/>
        <v>#REF!</v>
      </c>
      <c r="K17" s="382" t="b">
        <v>0</v>
      </c>
      <c r="L17" s="364" t="str">
        <f t="shared" si="78"/>
        <v>#REF!</v>
      </c>
      <c r="M17" s="361" t="str">
        <f t="shared" si="79"/>
        <v>#REF!</v>
      </c>
      <c r="N17" s="361" t="b">
        <v>1</v>
      </c>
      <c r="O17" s="24" t="b">
        <v>1</v>
      </c>
      <c r="P17" s="365" t="str">
        <f t="shared" si="80"/>
        <v>#REF!</v>
      </c>
      <c r="Q17" s="383"/>
      <c r="R17" s="367"/>
      <c r="S17" s="384" t="str">
        <f/>
        <v/>
      </c>
      <c r="T17" s="385">
        <v>43178</v>
      </c>
      <c r="U17" s="386" t="str">
        <f/>
        <v/>
      </c>
      <c r="V17" s="385">
        <v>43311</v>
      </c>
      <c r="W17" s="387" t="str">
        <f/>
        <v/>
      </c>
      <c r="X17" s="381" t="str">
        <f/>
        <v/>
      </c>
      <c r="Y17" s="381">
        <v>43346</v>
      </c>
      <c r="Z17" s="381">
        <v>43369</v>
      </c>
      <c r="AA17" s="388"/>
      <c r="AB17" s="57">
        <v>32</v>
      </c>
      <c r="AC17" s="57">
        <v>25.5</v>
      </c>
      <c r="AD17" s="381"/>
      <c r="AE17" s="388"/>
      <c r="AF17" s="381"/>
      <c r="AG17" s="381"/>
      <c r="AH17" s="389"/>
      <c r="AI17" s="386">
        <v>44246</v>
      </c>
      <c r="AJ17" s="381"/>
      <c r="AK17" s="381"/>
      <c r="AL17" s="383" t="s">
        <v>443</v>
      </c>
      <c r="AM17" s="374"/>
      <c r="AN17" s="384">
        <v>44288</v>
      </c>
      <c r="AO17" s="381">
        <v>44363</v>
      </c>
      <c r="AP17" s="383"/>
      <c r="AQ17" s="374"/>
      <c r="AR17" s="384" t="str">
        <f/>
        <v/>
      </c>
      <c r="AS17" s="381">
        <v>43441</v>
      </c>
      <c r="AT17" s="381" t="str">
        <f/>
        <v/>
      </c>
      <c r="AU17" s="389"/>
      <c r="AV17" s="390" t="str">
        <f/>
        <v/>
      </c>
      <c r="AW17" s="57" t="str">
        <f/>
        <v/>
      </c>
      <c r="AX17" s="381">
        <v>44469</v>
      </c>
      <c r="AY17" s="381" t="str">
        <f/>
        <v/>
      </c>
      <c r="AZ17" s="381">
        <v>44438</v>
      </c>
      <c r="BA17" s="381" t="str">
        <f/>
        <v/>
      </c>
      <c r="BB17" s="385"/>
      <c r="BC17" s="390" t="str">
        <f/>
        <v/>
      </c>
      <c r="BD17" s="381" t="str">
        <f/>
        <v/>
      </c>
      <c r="BE17" s="381">
        <v>44681</v>
      </c>
      <c r="BF17" s="381" t="str">
        <f/>
        <v/>
      </c>
      <c r="BG17" s="391"/>
      <c r="BH17" s="392"/>
      <c r="BI17" s="378"/>
    </row>
    <row r="18" ht="15.75" customHeight="1">
      <c r="A18" s="236"/>
      <c r="B18" s="236"/>
      <c r="C18" s="358"/>
      <c r="D18" s="379">
        <v>12</v>
      </c>
      <c r="E18" s="380" t="str">
        <f t="shared" si="72"/>
        <v>#REF!</v>
      </c>
      <c r="F18" s="57" t="str">
        <f t="shared" si="73"/>
        <v>#REF!</v>
      </c>
      <c r="G18" s="57" t="str">
        <f t="shared" si="74"/>
        <v>#REF!</v>
      </c>
      <c r="H18" s="381" t="str">
        <f t="shared" si="75"/>
        <v>#REF!</v>
      </c>
      <c r="I18" s="380" t="str">
        <f t="shared" si="76"/>
        <v>#REF!</v>
      </c>
      <c r="J18" s="380" t="str">
        <f t="shared" si="77"/>
        <v>#REF!</v>
      </c>
      <c r="K18" s="382" t="b">
        <v>0</v>
      </c>
      <c r="L18" s="364" t="str">
        <f t="shared" si="78"/>
        <v>#REF!</v>
      </c>
      <c r="M18" s="361" t="str">
        <f t="shared" si="79"/>
        <v>#REF!</v>
      </c>
      <c r="N18" s="361" t="b">
        <v>1</v>
      </c>
      <c r="O18" s="24" t="b">
        <v>1</v>
      </c>
      <c r="P18" s="365" t="str">
        <f t="shared" si="80"/>
        <v>#REF!</v>
      </c>
      <c r="Q18" s="383"/>
      <c r="R18" s="367"/>
      <c r="S18" s="384" t="str">
        <f/>
        <v/>
      </c>
      <c r="T18" s="385">
        <v>43178</v>
      </c>
      <c r="U18" s="386" t="str">
        <f/>
        <v/>
      </c>
      <c r="V18" s="385">
        <v>43308</v>
      </c>
      <c r="W18" s="387" t="str">
        <f/>
        <v/>
      </c>
      <c r="X18" s="381" t="str">
        <f/>
        <v/>
      </c>
      <c r="Y18" s="381"/>
      <c r="Z18" s="381">
        <v>43368</v>
      </c>
      <c r="AA18" s="388"/>
      <c r="AB18" s="381"/>
      <c r="AC18" s="381"/>
      <c r="AD18" s="381"/>
      <c r="AE18" s="388"/>
      <c r="AF18" s="381"/>
      <c r="AG18" s="381"/>
      <c r="AH18" s="389"/>
      <c r="AI18" s="386"/>
      <c r="AJ18" s="381"/>
      <c r="AK18" s="381"/>
      <c r="AL18" s="383"/>
      <c r="AM18" s="374"/>
      <c r="AN18" s="384">
        <v>44235</v>
      </c>
      <c r="AO18" s="381">
        <v>44308</v>
      </c>
      <c r="AP18" s="383"/>
      <c r="AQ18" s="374"/>
      <c r="AR18" s="384" t="str">
        <f/>
        <v/>
      </c>
      <c r="AS18" s="381">
        <v>43445</v>
      </c>
      <c r="AT18" s="381" t="str">
        <f/>
        <v/>
      </c>
      <c r="AU18" s="389"/>
      <c r="AV18" s="390" t="str">
        <f/>
        <v/>
      </c>
      <c r="AW18" s="57" t="str">
        <f/>
        <v/>
      </c>
      <c r="AX18" s="57"/>
      <c r="AY18" s="381" t="str">
        <f/>
        <v/>
      </c>
      <c r="AZ18" s="381"/>
      <c r="BA18" s="381" t="str">
        <f/>
        <v/>
      </c>
      <c r="BB18" s="385"/>
      <c r="BC18" s="390" t="str">
        <f/>
        <v/>
      </c>
      <c r="BD18" s="381" t="str">
        <f/>
        <v/>
      </c>
      <c r="BE18" s="381"/>
      <c r="BF18" s="381" t="str">
        <f/>
        <v/>
      </c>
      <c r="BG18" s="391"/>
      <c r="BH18" s="392"/>
      <c r="BI18" s="378"/>
    </row>
    <row r="19" ht="15.75" customHeight="1">
      <c r="A19" s="236"/>
      <c r="B19" s="236"/>
      <c r="C19" s="358"/>
      <c r="D19" s="379">
        <v>13</v>
      </c>
      <c r="E19" s="380" t="str">
        <f t="shared" si="72"/>
        <v>#REF!</v>
      </c>
      <c r="F19" s="57" t="str">
        <f t="shared" si="73"/>
        <v>#REF!</v>
      </c>
      <c r="G19" s="57" t="str">
        <f t="shared" si="74"/>
        <v>#REF!</v>
      </c>
      <c r="H19" s="381" t="str">
        <f t="shared" si="75"/>
        <v>#REF!</v>
      </c>
      <c r="I19" s="380" t="str">
        <f t="shared" si="76"/>
        <v>#REF!</v>
      </c>
      <c r="J19" s="380" t="str">
        <f t="shared" si="77"/>
        <v>#REF!</v>
      </c>
      <c r="K19" s="382" t="b">
        <v>0</v>
      </c>
      <c r="L19" s="364" t="str">
        <f t="shared" si="78"/>
        <v>#REF!</v>
      </c>
      <c r="M19" s="361" t="str">
        <f t="shared" si="79"/>
        <v>#REF!</v>
      </c>
      <c r="N19" s="361" t="b">
        <v>1</v>
      </c>
      <c r="O19" s="24" t="b">
        <v>1</v>
      </c>
      <c r="P19" s="365" t="str">
        <f t="shared" si="80"/>
        <v>#REF!</v>
      </c>
      <c r="Q19" s="383"/>
      <c r="R19" s="367"/>
      <c r="S19" s="384" t="str">
        <f/>
        <v/>
      </c>
      <c r="T19" s="385">
        <v>43178</v>
      </c>
      <c r="U19" s="386" t="str">
        <f/>
        <v/>
      </c>
      <c r="V19" s="385">
        <v>43308</v>
      </c>
      <c r="W19" s="387" t="str">
        <f/>
        <v/>
      </c>
      <c r="X19" s="381" t="str">
        <f/>
        <v/>
      </c>
      <c r="Y19" s="381">
        <v>43368</v>
      </c>
      <c r="Z19" s="381">
        <v>43368</v>
      </c>
      <c r="AA19" s="388"/>
      <c r="AB19" s="381"/>
      <c r="AC19" s="381"/>
      <c r="AD19" s="381"/>
      <c r="AE19" s="388"/>
      <c r="AF19" s="381"/>
      <c r="AG19" s="381"/>
      <c r="AH19" s="389"/>
      <c r="AI19" s="386">
        <v>44104</v>
      </c>
      <c r="AJ19" s="381">
        <v>44530</v>
      </c>
      <c r="AK19" s="381">
        <v>44104</v>
      </c>
      <c r="AL19" s="383" t="s">
        <v>444</v>
      </c>
      <c r="AM19" s="374"/>
      <c r="AN19" s="384">
        <v>44350</v>
      </c>
      <c r="AO19" s="381">
        <v>44425</v>
      </c>
      <c r="AP19" s="383"/>
      <c r="AQ19" s="374"/>
      <c r="AR19" s="384" t="str">
        <f/>
        <v/>
      </c>
      <c r="AS19" s="381">
        <v>43446</v>
      </c>
      <c r="AT19" s="381" t="str">
        <f/>
        <v/>
      </c>
      <c r="AU19" s="389"/>
      <c r="AV19" s="390" t="str">
        <f/>
        <v/>
      </c>
      <c r="AW19" s="57" t="str">
        <f/>
        <v/>
      </c>
      <c r="AX19" s="381">
        <v>44527</v>
      </c>
      <c r="AY19" s="381" t="str">
        <f/>
        <v/>
      </c>
      <c r="AZ19" s="381">
        <v>44469</v>
      </c>
      <c r="BA19" s="381" t="str">
        <f/>
        <v/>
      </c>
      <c r="BB19" s="385"/>
      <c r="BC19" s="390" t="str">
        <f/>
        <v/>
      </c>
      <c r="BD19" s="381" t="str">
        <f/>
        <v/>
      </c>
      <c r="BE19" s="381">
        <v>44711</v>
      </c>
      <c r="BF19" s="381" t="str">
        <f/>
        <v/>
      </c>
      <c r="BG19" s="391"/>
      <c r="BH19" s="392"/>
      <c r="BI19" s="378"/>
    </row>
    <row r="20" ht="15.75" customHeight="1">
      <c r="A20" s="236"/>
      <c r="B20" s="236"/>
      <c r="C20" s="358"/>
      <c r="D20" s="379">
        <v>14</v>
      </c>
      <c r="E20" s="380" t="str">
        <f t="shared" si="72"/>
        <v>#REF!</v>
      </c>
      <c r="F20" s="57" t="str">
        <f t="shared" si="73"/>
        <v>#REF!</v>
      </c>
      <c r="G20" s="57" t="str">
        <f t="shared" si="74"/>
        <v>#REF!</v>
      </c>
      <c r="H20" s="381" t="str">
        <f t="shared" si="75"/>
        <v>#REF!</v>
      </c>
      <c r="I20" s="380" t="str">
        <f t="shared" si="76"/>
        <v>#REF!</v>
      </c>
      <c r="J20" s="380" t="str">
        <f t="shared" si="77"/>
        <v>#REF!</v>
      </c>
      <c r="K20" s="382" t="b">
        <v>0</v>
      </c>
      <c r="L20" s="364" t="str">
        <f t="shared" si="78"/>
        <v>#REF!</v>
      </c>
      <c r="M20" s="361" t="str">
        <f t="shared" si="79"/>
        <v>#REF!</v>
      </c>
      <c r="N20" s="361" t="b">
        <v>1</v>
      </c>
      <c r="O20" s="24" t="b">
        <v>1</v>
      </c>
      <c r="P20" s="365" t="str">
        <f t="shared" si="80"/>
        <v>#REF!</v>
      </c>
      <c r="Q20" s="383"/>
      <c r="R20" s="367"/>
      <c r="S20" s="384" t="str">
        <f/>
        <v/>
      </c>
      <c r="T20" s="385">
        <v>43173</v>
      </c>
      <c r="U20" s="386" t="str">
        <f/>
        <v/>
      </c>
      <c r="V20" s="385">
        <v>43307</v>
      </c>
      <c r="W20" s="387" t="str">
        <f/>
        <v/>
      </c>
      <c r="X20" s="381" t="str">
        <f/>
        <v/>
      </c>
      <c r="Y20" s="381">
        <v>43367</v>
      </c>
      <c r="Z20" s="381">
        <v>43367</v>
      </c>
      <c r="AA20" s="388"/>
      <c r="AB20" s="381"/>
      <c r="AC20" s="381"/>
      <c r="AD20" s="381"/>
      <c r="AE20" s="388"/>
      <c r="AF20" s="381"/>
      <c r="AG20" s="381"/>
      <c r="AH20" s="389"/>
      <c r="AI20" s="386">
        <v>44155</v>
      </c>
      <c r="AJ20" s="381">
        <v>44372</v>
      </c>
      <c r="AK20" s="381">
        <v>44155</v>
      </c>
      <c r="AL20" s="383" t="s">
        <v>445</v>
      </c>
      <c r="AM20" s="374"/>
      <c r="AN20" s="384">
        <v>43993</v>
      </c>
      <c r="AO20" s="381">
        <v>44068</v>
      </c>
      <c r="AP20" s="383"/>
      <c r="AQ20" s="374"/>
      <c r="AR20" s="384" t="str">
        <f/>
        <v/>
      </c>
      <c r="AS20" s="381">
        <v>43437</v>
      </c>
      <c r="AT20" s="381" t="str">
        <f/>
        <v/>
      </c>
      <c r="AU20" s="389"/>
      <c r="AV20" s="390" t="str">
        <f/>
        <v/>
      </c>
      <c r="AW20" s="57" t="str">
        <f/>
        <v/>
      </c>
      <c r="AX20" s="57" t="s">
        <v>446</v>
      </c>
      <c r="AY20" s="381" t="str">
        <f/>
        <v/>
      </c>
      <c r="AZ20" s="381"/>
      <c r="BA20" s="381" t="str">
        <f/>
        <v/>
      </c>
      <c r="BB20" s="385"/>
      <c r="BC20" s="390" t="str">
        <f/>
        <v/>
      </c>
      <c r="BD20" s="381" t="str">
        <f/>
        <v/>
      </c>
      <c r="BE20" s="381">
        <v>44407</v>
      </c>
      <c r="BF20" s="381" t="str">
        <f/>
        <v/>
      </c>
      <c r="BG20" s="391"/>
      <c r="BH20" s="392" t="s">
        <v>442</v>
      </c>
      <c r="BI20" s="378"/>
    </row>
    <row r="21" ht="15.75" customHeight="1">
      <c r="A21" s="236"/>
      <c r="B21" s="236"/>
      <c r="C21" s="358"/>
      <c r="D21" s="379">
        <v>15</v>
      </c>
      <c r="E21" s="380" t="str">
        <f t="shared" si="72"/>
        <v>#REF!</v>
      </c>
      <c r="F21" s="57" t="str">
        <f t="shared" si="73"/>
        <v>#REF!</v>
      </c>
      <c r="G21" s="57" t="str">
        <f t="shared" si="74"/>
        <v>#REF!</v>
      </c>
      <c r="H21" s="381" t="str">
        <f t="shared" si="75"/>
        <v>#REF!</v>
      </c>
      <c r="I21" s="380" t="str">
        <f t="shared" si="76"/>
        <v>#REF!</v>
      </c>
      <c r="J21" s="380" t="str">
        <f t="shared" si="77"/>
        <v>#REF!</v>
      </c>
      <c r="K21" s="382" t="b">
        <v>0</v>
      </c>
      <c r="L21" s="364" t="str">
        <f t="shared" si="78"/>
        <v>#REF!</v>
      </c>
      <c r="M21" s="361" t="str">
        <f t="shared" si="79"/>
        <v>#REF!</v>
      </c>
      <c r="N21" s="361" t="b">
        <v>1</v>
      </c>
      <c r="O21" s="24" t="b">
        <v>1</v>
      </c>
      <c r="P21" s="365" t="str">
        <f t="shared" si="80"/>
        <v>#REF!</v>
      </c>
      <c r="Q21" s="383"/>
      <c r="R21" s="367"/>
      <c r="S21" s="384" t="str">
        <f/>
        <v/>
      </c>
      <c r="T21" s="385">
        <v>43173</v>
      </c>
      <c r="U21" s="386" t="str">
        <f/>
        <v/>
      </c>
      <c r="V21" s="385">
        <v>43311</v>
      </c>
      <c r="W21" s="387" t="str">
        <f/>
        <v/>
      </c>
      <c r="X21" s="381" t="str">
        <f/>
        <v/>
      </c>
      <c r="Y21" s="381"/>
      <c r="Z21" s="381">
        <v>43369</v>
      </c>
      <c r="AA21" s="388"/>
      <c r="AB21" s="381"/>
      <c r="AC21" s="381"/>
      <c r="AD21" s="381"/>
      <c r="AE21" s="388"/>
      <c r="AF21" s="381"/>
      <c r="AG21" s="381"/>
      <c r="AH21" s="389"/>
      <c r="AI21" s="386">
        <v>44246</v>
      </c>
      <c r="AJ21" s="381">
        <v>44530</v>
      </c>
      <c r="AK21" s="381">
        <v>44246</v>
      </c>
      <c r="AL21" s="383" t="s">
        <v>444</v>
      </c>
      <c r="AM21" s="374"/>
      <c r="AN21" s="384">
        <v>44320</v>
      </c>
      <c r="AO21" s="381">
        <v>44393</v>
      </c>
      <c r="AP21" s="383"/>
      <c r="AQ21" s="374"/>
      <c r="AR21" s="384" t="str">
        <f/>
        <v/>
      </c>
      <c r="AS21" s="381">
        <v>43426</v>
      </c>
      <c r="AT21" s="381" t="str">
        <f/>
        <v/>
      </c>
      <c r="AU21" s="389"/>
      <c r="AV21" s="390" t="str">
        <f/>
        <v/>
      </c>
      <c r="AW21" s="57" t="str">
        <f/>
        <v/>
      </c>
      <c r="AX21" s="381">
        <v>44527</v>
      </c>
      <c r="AY21" s="381" t="str">
        <f/>
        <v/>
      </c>
      <c r="AZ21" s="395">
        <v>44438</v>
      </c>
      <c r="BA21" s="381" t="str">
        <f/>
        <v/>
      </c>
      <c r="BB21" s="385"/>
      <c r="BC21" s="390" t="str">
        <f/>
        <v/>
      </c>
      <c r="BD21" s="381" t="str">
        <f/>
        <v/>
      </c>
      <c r="BE21" s="381">
        <v>44681</v>
      </c>
      <c r="BF21" s="381" t="str">
        <f/>
        <v/>
      </c>
      <c r="BG21" s="391"/>
      <c r="BH21" s="392"/>
      <c r="BI21" s="378"/>
    </row>
    <row r="22" ht="15.75" customHeight="1">
      <c r="A22" s="236"/>
      <c r="B22" s="236"/>
      <c r="C22" s="358"/>
      <c r="D22" s="379">
        <v>16</v>
      </c>
      <c r="E22" s="380" t="str">
        <f t="shared" si="72"/>
        <v>#REF!</v>
      </c>
      <c r="F22" s="57" t="str">
        <f t="shared" si="73"/>
        <v>#REF!</v>
      </c>
      <c r="G22" s="57" t="str">
        <f t="shared" si="74"/>
        <v>#REF!</v>
      </c>
      <c r="H22" s="381" t="str">
        <f t="shared" si="75"/>
        <v>#REF!</v>
      </c>
      <c r="I22" s="380" t="str">
        <f t="shared" si="76"/>
        <v>#REF!</v>
      </c>
      <c r="J22" s="380" t="str">
        <f t="shared" si="77"/>
        <v>#REF!</v>
      </c>
      <c r="K22" s="382" t="b">
        <v>0</v>
      </c>
      <c r="L22" s="364" t="str">
        <f t="shared" si="78"/>
        <v>#REF!</v>
      </c>
      <c r="M22" s="361" t="str">
        <f t="shared" si="79"/>
        <v>#REF!</v>
      </c>
      <c r="N22" s="361" t="b">
        <v>1</v>
      </c>
      <c r="O22" s="24" t="b">
        <v>1</v>
      </c>
      <c r="P22" s="365" t="str">
        <f t="shared" si="80"/>
        <v>#REF!</v>
      </c>
      <c r="Q22" s="383"/>
      <c r="R22" s="367"/>
      <c r="S22" s="384" t="str">
        <f/>
        <v/>
      </c>
      <c r="T22" s="385">
        <v>43173</v>
      </c>
      <c r="U22" s="386" t="str">
        <f/>
        <v/>
      </c>
      <c r="V22" s="385">
        <v>43312</v>
      </c>
      <c r="W22" s="387" t="str">
        <f/>
        <v/>
      </c>
      <c r="X22" s="381" t="str">
        <f/>
        <v/>
      </c>
      <c r="Y22" s="381"/>
      <c r="Z22" s="381">
        <v>43370</v>
      </c>
      <c r="AA22" s="388"/>
      <c r="AB22" s="381"/>
      <c r="AC22" s="381"/>
      <c r="AD22" s="381"/>
      <c r="AE22" s="388"/>
      <c r="AF22" s="381"/>
      <c r="AG22" s="381"/>
      <c r="AH22" s="389"/>
      <c r="AI22" s="386">
        <v>44073</v>
      </c>
      <c r="AJ22" s="381">
        <v>44545</v>
      </c>
      <c r="AK22" s="381">
        <v>44073</v>
      </c>
      <c r="AL22" s="383" t="s">
        <v>444</v>
      </c>
      <c r="AM22" s="374"/>
      <c r="AN22" s="384">
        <v>44320</v>
      </c>
      <c r="AO22" s="381">
        <v>44393</v>
      </c>
      <c r="AP22" s="383"/>
      <c r="AQ22" s="374"/>
      <c r="AR22" s="384" t="str">
        <f/>
        <v/>
      </c>
      <c r="AS22" s="381">
        <v>43441</v>
      </c>
      <c r="AT22" s="381" t="str">
        <f/>
        <v/>
      </c>
      <c r="AU22" s="389"/>
      <c r="AV22" s="390" t="str">
        <f/>
        <v/>
      </c>
      <c r="AW22" s="57" t="str">
        <f/>
        <v/>
      </c>
      <c r="AX22" s="381">
        <v>44527</v>
      </c>
      <c r="AY22" s="381" t="str">
        <f/>
        <v/>
      </c>
      <c r="AZ22" s="381">
        <v>44438</v>
      </c>
      <c r="BA22" s="381" t="str">
        <f/>
        <v/>
      </c>
      <c r="BB22" s="385"/>
      <c r="BC22" s="390" t="str">
        <f/>
        <v/>
      </c>
      <c r="BD22" s="381" t="str">
        <f/>
        <v/>
      </c>
      <c r="BE22" s="381">
        <v>44681</v>
      </c>
      <c r="BF22" s="381" t="str">
        <f/>
        <v/>
      </c>
      <c r="BG22" s="391"/>
      <c r="BH22" s="392"/>
      <c r="BI22" s="378"/>
    </row>
    <row r="23" ht="15.75" customHeight="1">
      <c r="A23" s="236"/>
      <c r="B23" s="236"/>
      <c r="C23" s="358"/>
      <c r="D23" s="379">
        <v>17</v>
      </c>
      <c r="E23" s="380" t="str">
        <f t="shared" si="72"/>
        <v>#REF!</v>
      </c>
      <c r="F23" s="57" t="str">
        <f t="shared" si="73"/>
        <v>#REF!</v>
      </c>
      <c r="G23" s="57" t="str">
        <f t="shared" si="74"/>
        <v>#REF!</v>
      </c>
      <c r="H23" s="381" t="str">
        <f t="shared" si="75"/>
        <v>#REF!</v>
      </c>
      <c r="I23" s="380" t="str">
        <f t="shared" si="76"/>
        <v>#REF!</v>
      </c>
      <c r="J23" s="380" t="str">
        <f t="shared" si="77"/>
        <v>#REF!</v>
      </c>
      <c r="K23" s="382" t="b">
        <v>0</v>
      </c>
      <c r="L23" s="364" t="str">
        <f t="shared" si="78"/>
        <v>#REF!</v>
      </c>
      <c r="M23" s="361" t="str">
        <f t="shared" si="79"/>
        <v>#REF!</v>
      </c>
      <c r="N23" s="361" t="b">
        <v>1</v>
      </c>
      <c r="O23" s="24" t="b">
        <v>1</v>
      </c>
      <c r="P23" s="365" t="str">
        <f t="shared" si="80"/>
        <v>#REF!</v>
      </c>
      <c r="Q23" s="383"/>
      <c r="R23" s="367"/>
      <c r="S23" s="384" t="str">
        <f/>
        <v/>
      </c>
      <c r="T23" s="385">
        <v>43173</v>
      </c>
      <c r="U23" s="386" t="str">
        <f/>
        <v/>
      </c>
      <c r="V23" s="385">
        <v>43308</v>
      </c>
      <c r="W23" s="387" t="str">
        <f/>
        <v/>
      </c>
      <c r="X23" s="381" t="str">
        <f/>
        <v/>
      </c>
      <c r="Y23" s="381"/>
      <c r="Z23" s="381">
        <v>43368</v>
      </c>
      <c r="AA23" s="388"/>
      <c r="AB23" s="381"/>
      <c r="AC23" s="381"/>
      <c r="AD23" s="381"/>
      <c r="AE23" s="388"/>
      <c r="AF23" s="381"/>
      <c r="AG23" s="381"/>
      <c r="AH23" s="389"/>
      <c r="AI23" s="386">
        <v>44155</v>
      </c>
      <c r="AJ23" s="381">
        <v>44463</v>
      </c>
      <c r="AK23" s="381">
        <v>44165</v>
      </c>
      <c r="AL23" s="383" t="s">
        <v>445</v>
      </c>
      <c r="AM23" s="374"/>
      <c r="AN23" s="384">
        <v>44043</v>
      </c>
      <c r="AO23" s="381">
        <v>44118</v>
      </c>
      <c r="AP23" s="383"/>
      <c r="AQ23" s="374"/>
      <c r="AR23" s="384" t="str">
        <f/>
        <v/>
      </c>
      <c r="AS23" s="381">
        <v>43441</v>
      </c>
      <c r="AT23" s="381" t="str">
        <f/>
        <v/>
      </c>
      <c r="AU23" s="389"/>
      <c r="AV23" s="390" t="str">
        <f/>
        <v/>
      </c>
      <c r="AW23" s="57" t="str">
        <f/>
        <v/>
      </c>
      <c r="AX23" s="57" t="s">
        <v>446</v>
      </c>
      <c r="AY23" s="381" t="str">
        <f/>
        <v/>
      </c>
      <c r="AZ23" s="381">
        <v>44165</v>
      </c>
      <c r="BA23" s="381" t="str">
        <f/>
        <v/>
      </c>
      <c r="BB23" s="385"/>
      <c r="BC23" s="390" t="str">
        <f/>
        <v/>
      </c>
      <c r="BD23" s="381" t="str">
        <f/>
        <v/>
      </c>
      <c r="BE23" s="395">
        <v>44469</v>
      </c>
      <c r="BF23" s="381" t="str">
        <f/>
        <v/>
      </c>
      <c r="BG23" s="391"/>
      <c r="BH23" s="392" t="s">
        <v>442</v>
      </c>
      <c r="BI23" s="378"/>
    </row>
    <row r="24" ht="15.75" customHeight="1">
      <c r="A24" s="236"/>
      <c r="B24" s="236"/>
      <c r="C24" s="358"/>
      <c r="D24" s="379">
        <v>18</v>
      </c>
      <c r="E24" s="380" t="str">
        <f t="shared" si="72"/>
        <v>#REF!</v>
      </c>
      <c r="F24" s="57" t="str">
        <f t="shared" si="73"/>
        <v>#REF!</v>
      </c>
      <c r="G24" s="57" t="str">
        <f t="shared" si="74"/>
        <v>#REF!</v>
      </c>
      <c r="H24" s="381" t="str">
        <f t="shared" si="75"/>
        <v>#REF!</v>
      </c>
      <c r="I24" s="380" t="str">
        <f t="shared" si="76"/>
        <v>#REF!</v>
      </c>
      <c r="J24" s="380" t="str">
        <f t="shared" si="77"/>
        <v>#REF!</v>
      </c>
      <c r="K24" s="382" t="b">
        <v>0</v>
      </c>
      <c r="L24" s="364" t="str">
        <f t="shared" si="78"/>
        <v>#REF!</v>
      </c>
      <c r="M24" s="361" t="str">
        <f t="shared" si="79"/>
        <v>#REF!</v>
      </c>
      <c r="N24" s="361" t="b">
        <v>1</v>
      </c>
      <c r="O24" s="24" t="b">
        <v>1</v>
      </c>
      <c r="P24" s="365" t="str">
        <f t="shared" si="80"/>
        <v>#REF!</v>
      </c>
      <c r="Q24" s="383"/>
      <c r="R24" s="367"/>
      <c r="S24" s="384" t="str">
        <f/>
        <v/>
      </c>
      <c r="T24" s="385">
        <v>43178</v>
      </c>
      <c r="U24" s="386" t="str">
        <f/>
        <v/>
      </c>
      <c r="V24" s="385">
        <v>43318</v>
      </c>
      <c r="W24" s="387" t="str">
        <f/>
        <v/>
      </c>
      <c r="X24" s="381" t="str">
        <f/>
        <v/>
      </c>
      <c r="Y24" s="381">
        <v>43346</v>
      </c>
      <c r="Z24" s="381">
        <v>43376</v>
      </c>
      <c r="AA24" s="388"/>
      <c r="AB24" s="57">
        <v>35</v>
      </c>
      <c r="AC24" s="57">
        <v>29</v>
      </c>
      <c r="AD24" s="381"/>
      <c r="AE24" s="388"/>
      <c r="AF24" s="381"/>
      <c r="AG24" s="381"/>
      <c r="AH24" s="389"/>
      <c r="AI24" s="386">
        <v>44425</v>
      </c>
      <c r="AJ24" s="381"/>
      <c r="AK24" s="381"/>
      <c r="AL24" s="383" t="s">
        <v>443</v>
      </c>
      <c r="AM24" s="374"/>
      <c r="AN24" s="384">
        <v>44440</v>
      </c>
      <c r="AO24" s="381">
        <v>44515</v>
      </c>
      <c r="AP24" s="383"/>
      <c r="AQ24" s="374"/>
      <c r="AR24" s="384" t="str">
        <f/>
        <v/>
      </c>
      <c r="AS24" s="381">
        <v>43455</v>
      </c>
      <c r="AT24" s="381" t="str">
        <f/>
        <v/>
      </c>
      <c r="AU24" s="389"/>
      <c r="AV24" s="390" t="str">
        <f/>
        <v/>
      </c>
      <c r="AW24" s="57" t="str">
        <f/>
        <v/>
      </c>
      <c r="AX24" s="381">
        <v>44561</v>
      </c>
      <c r="AY24" s="381" t="str">
        <f/>
        <v/>
      </c>
      <c r="AZ24" s="381">
        <v>44895</v>
      </c>
      <c r="BA24" s="381" t="str">
        <f/>
        <v/>
      </c>
      <c r="BB24" s="397" t="s">
        <v>447</v>
      </c>
      <c r="BC24" s="390" t="str">
        <f/>
        <v/>
      </c>
      <c r="BD24" s="381" t="str">
        <f/>
        <v/>
      </c>
      <c r="BE24" s="381">
        <v>44804</v>
      </c>
      <c r="BF24" s="381" t="str">
        <f/>
        <v/>
      </c>
      <c r="BG24" s="391"/>
      <c r="BH24" s="392"/>
      <c r="BI24" s="378"/>
    </row>
    <row r="25" ht="15.75" customHeight="1">
      <c r="A25" s="236"/>
      <c r="B25" s="236"/>
      <c r="C25" s="358"/>
      <c r="D25" s="379">
        <v>19</v>
      </c>
      <c r="E25" s="380" t="str">
        <f t="shared" si="72"/>
        <v>#REF!</v>
      </c>
      <c r="F25" s="57" t="str">
        <f t="shared" si="73"/>
        <v>#REF!</v>
      </c>
      <c r="G25" s="57" t="str">
        <f t="shared" si="74"/>
        <v>#REF!</v>
      </c>
      <c r="H25" s="381" t="str">
        <f t="shared" si="75"/>
        <v>#REF!</v>
      </c>
      <c r="I25" s="380" t="str">
        <f t="shared" si="76"/>
        <v>#REF!</v>
      </c>
      <c r="J25" s="380" t="str">
        <f t="shared" si="77"/>
        <v>#REF!</v>
      </c>
      <c r="K25" s="382" t="b">
        <v>0</v>
      </c>
      <c r="L25" s="364" t="str">
        <f t="shared" si="78"/>
        <v>#REF!</v>
      </c>
      <c r="M25" s="361" t="str">
        <f t="shared" si="79"/>
        <v>#REF!</v>
      </c>
      <c r="N25" s="361" t="b">
        <v>1</v>
      </c>
      <c r="O25" s="24" t="b">
        <v>1</v>
      </c>
      <c r="P25" s="365" t="str">
        <f t="shared" si="80"/>
        <v>#REF!</v>
      </c>
      <c r="Q25" s="383"/>
      <c r="R25" s="367"/>
      <c r="S25" s="384" t="str">
        <f/>
        <v/>
      </c>
      <c r="T25" s="385">
        <v>43199</v>
      </c>
      <c r="U25" s="386" t="str">
        <f/>
        <v/>
      </c>
      <c r="V25" s="385">
        <v>43329</v>
      </c>
      <c r="W25" s="387" t="str">
        <f/>
        <v/>
      </c>
      <c r="X25" s="381" t="str">
        <f/>
        <v/>
      </c>
      <c r="Y25" s="381"/>
      <c r="Z25" s="381">
        <v>43389</v>
      </c>
      <c r="AA25" s="388"/>
      <c r="AB25" s="381"/>
      <c r="AC25" s="381"/>
      <c r="AD25" s="381"/>
      <c r="AE25" s="388"/>
      <c r="AF25" s="381"/>
      <c r="AG25" s="381"/>
      <c r="AH25" s="389"/>
      <c r="AI25" s="386"/>
      <c r="AJ25" s="381"/>
      <c r="AK25" s="381"/>
      <c r="AL25" s="383"/>
      <c r="AM25" s="374"/>
      <c r="AN25" s="384">
        <v>44134</v>
      </c>
      <c r="AO25" s="381">
        <v>44209</v>
      </c>
      <c r="AP25" s="383"/>
      <c r="AQ25" s="374"/>
      <c r="AR25" s="384" t="str">
        <f/>
        <v/>
      </c>
      <c r="AS25" s="381">
        <v>43419</v>
      </c>
      <c r="AT25" s="381" t="str">
        <f/>
        <v/>
      </c>
      <c r="AU25" s="389"/>
      <c r="AV25" s="390" t="str">
        <f/>
        <v/>
      </c>
      <c r="AW25" s="57" t="str">
        <f/>
        <v/>
      </c>
      <c r="AX25" s="381"/>
      <c r="AY25" s="381" t="str">
        <f/>
        <v/>
      </c>
      <c r="AZ25" s="381"/>
      <c r="BA25" s="381" t="str">
        <f/>
        <v/>
      </c>
      <c r="BB25" s="385"/>
      <c r="BC25" s="390" t="str">
        <f/>
        <v/>
      </c>
      <c r="BD25" s="381" t="str">
        <f/>
        <v/>
      </c>
      <c r="BE25" s="381"/>
      <c r="BF25" s="381" t="str">
        <f/>
        <v/>
      </c>
      <c r="BG25" s="391"/>
      <c r="BH25" s="392"/>
      <c r="BI25" s="378"/>
    </row>
    <row r="26" ht="15.75" customHeight="1">
      <c r="A26" s="236"/>
      <c r="B26" s="236"/>
      <c r="C26" s="358"/>
      <c r="D26" s="379">
        <v>20</v>
      </c>
      <c r="E26" s="380" t="str">
        <f t="shared" si="72"/>
        <v>#REF!</v>
      </c>
      <c r="F26" s="57" t="str">
        <f t="shared" si="73"/>
        <v>#REF!</v>
      </c>
      <c r="G26" s="57" t="str">
        <f t="shared" si="74"/>
        <v>#REF!</v>
      </c>
      <c r="H26" s="381" t="str">
        <f t="shared" si="75"/>
        <v>#REF!</v>
      </c>
      <c r="I26" s="380" t="str">
        <f t="shared" si="76"/>
        <v>#REF!</v>
      </c>
      <c r="J26" s="380" t="str">
        <f t="shared" si="77"/>
        <v>#REF!</v>
      </c>
      <c r="K26" s="382" t="b">
        <v>0</v>
      </c>
      <c r="L26" s="364" t="str">
        <f t="shared" si="78"/>
        <v>#REF!</v>
      </c>
      <c r="M26" s="361" t="str">
        <f t="shared" si="79"/>
        <v>#REF!</v>
      </c>
      <c r="N26" s="361" t="b">
        <v>1</v>
      </c>
      <c r="O26" s="24" t="b">
        <v>1</v>
      </c>
      <c r="P26" s="365" t="str">
        <f t="shared" si="80"/>
        <v>#REF!</v>
      </c>
      <c r="Q26" s="383"/>
      <c r="R26" s="367"/>
      <c r="S26" s="384" t="str">
        <f/>
        <v/>
      </c>
      <c r="T26" s="385">
        <v>43199</v>
      </c>
      <c r="U26" s="386" t="str">
        <f/>
        <v/>
      </c>
      <c r="V26" s="385">
        <v>43328</v>
      </c>
      <c r="W26" s="387" t="str">
        <f/>
        <v/>
      </c>
      <c r="X26" s="381" t="str">
        <f/>
        <v/>
      </c>
      <c r="Y26" s="381"/>
      <c r="Z26" s="381">
        <v>43388</v>
      </c>
      <c r="AA26" s="388"/>
      <c r="AB26" s="381"/>
      <c r="AC26" s="381"/>
      <c r="AD26" s="381"/>
      <c r="AE26" s="388"/>
      <c r="AF26" s="381"/>
      <c r="AG26" s="381"/>
      <c r="AH26" s="389"/>
      <c r="AI26" s="386"/>
      <c r="AJ26" s="381"/>
      <c r="AK26" s="381"/>
      <c r="AL26" s="383" t="s">
        <v>444</v>
      </c>
      <c r="AM26" s="374"/>
      <c r="AN26" s="384">
        <v>44217</v>
      </c>
      <c r="AO26" s="381">
        <v>44292</v>
      </c>
      <c r="AP26" s="383"/>
      <c r="AQ26" s="374"/>
      <c r="AR26" s="384" t="str">
        <f/>
        <v/>
      </c>
      <c r="AS26" s="381">
        <v>43454</v>
      </c>
      <c r="AT26" s="381" t="str">
        <f/>
        <v/>
      </c>
      <c r="AU26" s="389"/>
      <c r="AV26" s="390" t="str">
        <f/>
        <v/>
      </c>
      <c r="AW26" s="57" t="str">
        <f/>
        <v/>
      </c>
      <c r="AX26" s="381">
        <v>44560</v>
      </c>
      <c r="AY26" s="381" t="str">
        <f/>
        <v/>
      </c>
      <c r="AZ26" s="381">
        <v>44316</v>
      </c>
      <c r="BA26" s="381" t="str">
        <f/>
        <v/>
      </c>
      <c r="BB26" s="385"/>
      <c r="BC26" s="390" t="str">
        <f/>
        <v/>
      </c>
      <c r="BD26" s="381" t="str">
        <f/>
        <v/>
      </c>
      <c r="BE26" s="381">
        <v>44560</v>
      </c>
      <c r="BF26" s="381" t="str">
        <f/>
        <v/>
      </c>
      <c r="BG26" s="391"/>
      <c r="BH26" s="392"/>
      <c r="BI26" s="378"/>
    </row>
    <row r="27" ht="15.75" customHeight="1">
      <c r="A27" s="236"/>
      <c r="B27" s="236"/>
      <c r="C27" s="358"/>
      <c r="D27" s="379">
        <v>21</v>
      </c>
      <c r="E27" s="380" t="str">
        <f t="shared" si="72"/>
        <v>#REF!</v>
      </c>
      <c r="F27" s="57" t="str">
        <f t="shared" si="73"/>
        <v>#REF!</v>
      </c>
      <c r="G27" s="57" t="str">
        <f t="shared" si="74"/>
        <v>#REF!</v>
      </c>
      <c r="H27" s="381" t="str">
        <f t="shared" si="75"/>
        <v>#REF!</v>
      </c>
      <c r="I27" s="380" t="str">
        <f t="shared" si="76"/>
        <v>#REF!</v>
      </c>
      <c r="J27" s="380" t="str">
        <f t="shared" si="77"/>
        <v>#REF!</v>
      </c>
      <c r="K27" s="382" t="b">
        <v>0</v>
      </c>
      <c r="L27" s="364" t="str">
        <f t="shared" si="78"/>
        <v>#REF!</v>
      </c>
      <c r="M27" s="361" t="str">
        <f t="shared" si="79"/>
        <v>#REF!</v>
      </c>
      <c r="N27" s="361" t="b">
        <v>1</v>
      </c>
      <c r="O27" s="24" t="b">
        <v>1</v>
      </c>
      <c r="P27" s="365" t="str">
        <f t="shared" si="80"/>
        <v>#REF!</v>
      </c>
      <c r="Q27" s="383"/>
      <c r="R27" s="367"/>
      <c r="S27" s="384" t="str">
        <f/>
        <v/>
      </c>
      <c r="T27" s="385">
        <v>43199</v>
      </c>
      <c r="U27" s="386" t="str">
        <f/>
        <v/>
      </c>
      <c r="V27" s="385">
        <v>43328</v>
      </c>
      <c r="W27" s="387" t="str">
        <f/>
        <v/>
      </c>
      <c r="X27" s="381" t="str">
        <f/>
        <v/>
      </c>
      <c r="Y27" s="381">
        <v>43367</v>
      </c>
      <c r="Z27" s="381">
        <v>43388</v>
      </c>
      <c r="AA27" s="388"/>
      <c r="AB27" s="381"/>
      <c r="AC27" s="381"/>
      <c r="AD27" s="381"/>
      <c r="AE27" s="388"/>
      <c r="AF27" s="381"/>
      <c r="AG27" s="381"/>
      <c r="AH27" s="389"/>
      <c r="AI27" s="386">
        <v>44508</v>
      </c>
      <c r="AJ27" s="381">
        <v>44547</v>
      </c>
      <c r="AK27" s="381"/>
      <c r="AL27" s="383"/>
      <c r="AM27" s="374"/>
      <c r="AN27" s="384">
        <v>44372</v>
      </c>
      <c r="AO27" s="381">
        <v>44447</v>
      </c>
      <c r="AP27" s="383"/>
      <c r="AQ27" s="374"/>
      <c r="AR27" s="384" t="str">
        <f/>
        <v/>
      </c>
      <c r="AS27" s="381">
        <v>43453</v>
      </c>
      <c r="AT27" s="381" t="str">
        <f/>
        <v/>
      </c>
      <c r="AU27" s="389"/>
      <c r="AV27" s="390" t="str">
        <f/>
        <v/>
      </c>
      <c r="AW27" s="57" t="str">
        <f/>
        <v/>
      </c>
      <c r="AX27" s="381">
        <v>44530</v>
      </c>
      <c r="AY27" s="381" t="str">
        <f/>
        <v/>
      </c>
      <c r="AZ27" s="381">
        <v>44500</v>
      </c>
      <c r="BA27" s="381" t="str">
        <f/>
        <v/>
      </c>
      <c r="BB27" s="385"/>
      <c r="BC27" s="390" t="str">
        <f/>
        <v/>
      </c>
      <c r="BD27" s="381" t="str">
        <f/>
        <v/>
      </c>
      <c r="BE27" s="381">
        <v>44773</v>
      </c>
      <c r="BF27" s="381" t="str">
        <f/>
        <v/>
      </c>
      <c r="BG27" s="391"/>
      <c r="BH27" s="392"/>
      <c r="BI27" s="378"/>
    </row>
    <row r="28" ht="15.75" customHeight="1">
      <c r="A28" s="236"/>
      <c r="B28" s="236"/>
      <c r="C28" s="358"/>
      <c r="D28" s="379">
        <v>22</v>
      </c>
      <c r="E28" s="380" t="str">
        <f t="shared" si="72"/>
        <v>#REF!</v>
      </c>
      <c r="F28" s="57" t="str">
        <f t="shared" si="73"/>
        <v>#REF!</v>
      </c>
      <c r="G28" s="57" t="str">
        <f t="shared" si="74"/>
        <v>#REF!</v>
      </c>
      <c r="H28" s="381" t="str">
        <f t="shared" si="75"/>
        <v>#REF!</v>
      </c>
      <c r="I28" s="380" t="str">
        <f t="shared" si="76"/>
        <v>#REF!</v>
      </c>
      <c r="J28" s="380" t="str">
        <f t="shared" si="77"/>
        <v>#REF!</v>
      </c>
      <c r="K28" s="382" t="b">
        <v>0</v>
      </c>
      <c r="L28" s="364" t="str">
        <f t="shared" si="78"/>
        <v>#REF!</v>
      </c>
      <c r="M28" s="361" t="str">
        <f t="shared" si="79"/>
        <v>#REF!</v>
      </c>
      <c r="N28" s="361" t="b">
        <v>1</v>
      </c>
      <c r="O28" s="24" t="b">
        <v>1</v>
      </c>
      <c r="P28" s="365" t="str">
        <f t="shared" si="80"/>
        <v>#REF!</v>
      </c>
      <c r="Q28" s="383"/>
      <c r="R28" s="367"/>
      <c r="S28" s="384" t="str">
        <f/>
        <v/>
      </c>
      <c r="T28" s="385">
        <v>43199</v>
      </c>
      <c r="U28" s="386" t="str">
        <f/>
        <v/>
      </c>
      <c r="V28" s="385">
        <v>43328</v>
      </c>
      <c r="W28" s="387" t="str">
        <f/>
        <v/>
      </c>
      <c r="X28" s="381" t="str">
        <f/>
        <v/>
      </c>
      <c r="Y28" s="381">
        <v>43367</v>
      </c>
      <c r="Z28" s="381">
        <v>43388</v>
      </c>
      <c r="AA28" s="388"/>
      <c r="AB28" s="381"/>
      <c r="AC28" s="381"/>
      <c r="AD28" s="381"/>
      <c r="AE28" s="388"/>
      <c r="AF28" s="381"/>
      <c r="AG28" s="381"/>
      <c r="AH28" s="389"/>
      <c r="AI28" s="386"/>
      <c r="AJ28" s="381"/>
      <c r="AK28" s="381"/>
      <c r="AL28" s="383"/>
      <c r="AM28" s="374"/>
      <c r="AN28" s="384">
        <v>44320</v>
      </c>
      <c r="AO28" s="381">
        <v>44393</v>
      </c>
      <c r="AP28" s="383"/>
      <c r="AQ28" s="374"/>
      <c r="AR28" s="384" t="str">
        <f/>
        <v/>
      </c>
      <c r="AS28" s="381">
        <v>43446</v>
      </c>
      <c r="AT28" s="381" t="str">
        <f/>
        <v/>
      </c>
      <c r="AU28" s="389"/>
      <c r="AV28" s="390" t="str">
        <f/>
        <v/>
      </c>
      <c r="AW28" s="57" t="str">
        <f/>
        <v/>
      </c>
      <c r="AX28" s="381"/>
      <c r="AY28" s="381" t="str">
        <f/>
        <v/>
      </c>
      <c r="AZ28" s="381">
        <v>44403</v>
      </c>
      <c r="BA28" s="381" t="str">
        <f/>
        <v/>
      </c>
      <c r="BB28" s="385"/>
      <c r="BC28" s="390" t="str">
        <f/>
        <v/>
      </c>
      <c r="BD28" s="381" t="str">
        <f/>
        <v/>
      </c>
      <c r="BE28" s="381">
        <v>44618</v>
      </c>
      <c r="BF28" s="381" t="str">
        <f/>
        <v/>
      </c>
      <c r="BG28" s="391"/>
      <c r="BH28" s="392"/>
      <c r="BI28" s="378"/>
    </row>
    <row r="29" ht="15.75" customHeight="1">
      <c r="A29" s="236"/>
      <c r="B29" s="236"/>
      <c r="C29" s="358"/>
      <c r="D29" s="379">
        <v>23</v>
      </c>
      <c r="E29" s="380" t="str">
        <f t="shared" si="72"/>
        <v>#REF!</v>
      </c>
      <c r="F29" s="57" t="str">
        <f t="shared" si="73"/>
        <v>#REF!</v>
      </c>
      <c r="G29" s="57" t="str">
        <f t="shared" si="74"/>
        <v>#REF!</v>
      </c>
      <c r="H29" s="381" t="str">
        <f t="shared" si="75"/>
        <v>#REF!</v>
      </c>
      <c r="I29" s="380" t="str">
        <f t="shared" si="76"/>
        <v>#REF!</v>
      </c>
      <c r="J29" s="380" t="str">
        <f t="shared" si="77"/>
        <v>#REF!</v>
      </c>
      <c r="K29" s="382" t="b">
        <v>0</v>
      </c>
      <c r="L29" s="364" t="str">
        <f t="shared" si="78"/>
        <v>#REF!</v>
      </c>
      <c r="M29" s="361" t="str">
        <f t="shared" si="79"/>
        <v>#REF!</v>
      </c>
      <c r="N29" s="361" t="b">
        <v>1</v>
      </c>
      <c r="O29" s="24" t="b">
        <v>1</v>
      </c>
      <c r="P29" s="365" t="str">
        <f t="shared" si="80"/>
        <v>#REF!</v>
      </c>
      <c r="Q29" s="383"/>
      <c r="R29" s="367"/>
      <c r="S29" s="384" t="str">
        <f/>
        <v/>
      </c>
      <c r="T29" s="385">
        <v>43199</v>
      </c>
      <c r="U29" s="386" t="str">
        <f/>
        <v/>
      </c>
      <c r="V29" s="385">
        <v>43329</v>
      </c>
      <c r="W29" s="387" t="str">
        <f/>
        <v/>
      </c>
      <c r="X29" s="381" t="str">
        <f/>
        <v/>
      </c>
      <c r="Y29" s="381"/>
      <c r="Z29" s="381">
        <v>43389</v>
      </c>
      <c r="AA29" s="388"/>
      <c r="AB29" s="381"/>
      <c r="AC29" s="381"/>
      <c r="AD29" s="381"/>
      <c r="AE29" s="388"/>
      <c r="AF29" s="381"/>
      <c r="AG29" s="381"/>
      <c r="AH29" s="389"/>
      <c r="AI29" s="386">
        <v>44195</v>
      </c>
      <c r="AJ29" s="381">
        <v>44610</v>
      </c>
      <c r="AK29" s="381"/>
      <c r="AL29" s="383"/>
      <c r="AM29" s="374"/>
      <c r="AN29" s="384">
        <v>44288</v>
      </c>
      <c r="AO29" s="381">
        <v>44363</v>
      </c>
      <c r="AP29" s="383"/>
      <c r="AQ29" s="374"/>
      <c r="AR29" s="384" t="str">
        <f/>
        <v/>
      </c>
      <c r="AS29" s="381">
        <v>43447</v>
      </c>
      <c r="AT29" s="381" t="str">
        <f/>
        <v/>
      </c>
      <c r="AU29" s="389"/>
      <c r="AV29" s="390" t="str">
        <f/>
        <v/>
      </c>
      <c r="AW29" s="57" t="str">
        <f/>
        <v/>
      </c>
      <c r="AX29" s="381"/>
      <c r="AY29" s="381" t="str">
        <f/>
        <v/>
      </c>
      <c r="AZ29" s="381"/>
      <c r="BA29" s="381" t="str">
        <f/>
        <v/>
      </c>
      <c r="BB29" s="385"/>
      <c r="BC29" s="390" t="str">
        <f/>
        <v/>
      </c>
      <c r="BD29" s="381" t="str">
        <f/>
        <v/>
      </c>
      <c r="BE29" s="381">
        <v>44245</v>
      </c>
      <c r="BF29" s="381" t="str">
        <f/>
        <v/>
      </c>
      <c r="BG29" s="398">
        <v>44712</v>
      </c>
      <c r="BH29" s="392"/>
      <c r="BI29" s="378"/>
    </row>
    <row r="30" ht="15.75" customHeight="1">
      <c r="A30" s="236"/>
      <c r="B30" s="236"/>
      <c r="C30" s="358"/>
      <c r="D30" s="379">
        <v>24</v>
      </c>
      <c r="E30" s="380" t="str">
        <f t="shared" si="72"/>
        <v>#REF!</v>
      </c>
      <c r="F30" s="57" t="str">
        <f t="shared" si="73"/>
        <v>#REF!</v>
      </c>
      <c r="G30" s="57" t="str">
        <f t="shared" si="74"/>
        <v>#REF!</v>
      </c>
      <c r="H30" s="381" t="str">
        <f t="shared" si="75"/>
        <v>#REF!</v>
      </c>
      <c r="I30" s="380" t="str">
        <f t="shared" si="76"/>
        <v>#REF!</v>
      </c>
      <c r="J30" s="380" t="str">
        <f t="shared" si="77"/>
        <v>#REF!</v>
      </c>
      <c r="K30" s="382" t="b">
        <v>0</v>
      </c>
      <c r="L30" s="364" t="str">
        <f t="shared" si="78"/>
        <v>#REF!</v>
      </c>
      <c r="M30" s="361" t="str">
        <f t="shared" si="79"/>
        <v>#REF!</v>
      </c>
      <c r="N30" s="361" t="b">
        <v>1</v>
      </c>
      <c r="O30" s="24" t="b">
        <v>1</v>
      </c>
      <c r="P30" s="365" t="str">
        <f t="shared" si="80"/>
        <v>#REF!</v>
      </c>
      <c r="Q30" s="383"/>
      <c r="R30" s="367"/>
      <c r="S30" s="384" t="str">
        <f/>
        <v/>
      </c>
      <c r="T30" s="385">
        <v>43199</v>
      </c>
      <c r="U30" s="386" t="str">
        <f/>
        <v/>
      </c>
      <c r="V30" s="385">
        <v>43332</v>
      </c>
      <c r="W30" s="387" t="str">
        <f/>
        <v/>
      </c>
      <c r="X30" s="381" t="str">
        <f/>
        <v/>
      </c>
      <c r="Y30" s="381"/>
      <c r="Z30" s="381">
        <v>43390</v>
      </c>
      <c r="AA30" s="388"/>
      <c r="AB30" s="381"/>
      <c r="AC30" s="381"/>
      <c r="AD30" s="381"/>
      <c r="AE30" s="388"/>
      <c r="AF30" s="381"/>
      <c r="AG30" s="381"/>
      <c r="AH30" s="389"/>
      <c r="AI30" s="386"/>
      <c r="AJ30" s="381"/>
      <c r="AK30" s="381"/>
      <c r="AL30" s="383"/>
      <c r="AM30" s="374"/>
      <c r="AN30" s="384">
        <v>44320</v>
      </c>
      <c r="AO30" s="381">
        <v>44393</v>
      </c>
      <c r="AP30" s="383"/>
      <c r="AQ30" s="374"/>
      <c r="AR30" s="384" t="str">
        <f/>
        <v/>
      </c>
      <c r="AS30" s="381">
        <v>43446</v>
      </c>
      <c r="AT30" s="381" t="str">
        <f/>
        <v/>
      </c>
      <c r="AU30" s="389"/>
      <c r="AV30" s="390" t="str">
        <f/>
        <v/>
      </c>
      <c r="AW30" s="57" t="str">
        <f/>
        <v/>
      </c>
      <c r="AX30" s="381"/>
      <c r="AY30" s="381" t="str">
        <f/>
        <v/>
      </c>
      <c r="AZ30" s="381">
        <v>44465</v>
      </c>
      <c r="BA30" s="381" t="str">
        <f/>
        <v/>
      </c>
      <c r="BB30" s="385"/>
      <c r="BC30" s="390" t="str">
        <f/>
        <v/>
      </c>
      <c r="BD30" s="381" t="str">
        <f/>
        <v/>
      </c>
      <c r="BE30" s="381">
        <v>44677</v>
      </c>
      <c r="BF30" s="381" t="str">
        <f/>
        <v/>
      </c>
      <c r="BG30" s="391"/>
      <c r="BH30" s="392"/>
      <c r="BI30" s="378"/>
    </row>
    <row r="31" ht="15.75" customHeight="1">
      <c r="A31" s="236"/>
      <c r="B31" s="236"/>
      <c r="C31" s="358"/>
      <c r="D31" s="379">
        <v>25</v>
      </c>
      <c r="E31" s="380" t="str">
        <f t="shared" si="72"/>
        <v>#REF!</v>
      </c>
      <c r="F31" s="57" t="str">
        <f t="shared" si="73"/>
        <v>#REF!</v>
      </c>
      <c r="G31" s="57" t="str">
        <f t="shared" si="74"/>
        <v>#REF!</v>
      </c>
      <c r="H31" s="381" t="str">
        <f t="shared" si="75"/>
        <v>#REF!</v>
      </c>
      <c r="I31" s="380" t="str">
        <f t="shared" si="76"/>
        <v>#REF!</v>
      </c>
      <c r="J31" s="380" t="str">
        <f t="shared" si="77"/>
        <v>#REF!</v>
      </c>
      <c r="K31" s="382" t="b">
        <v>0</v>
      </c>
      <c r="L31" s="364" t="str">
        <f t="shared" si="78"/>
        <v>#REF!</v>
      </c>
      <c r="M31" s="361" t="str">
        <f t="shared" si="79"/>
        <v>#REF!</v>
      </c>
      <c r="N31" s="361" t="b">
        <v>1</v>
      </c>
      <c r="O31" s="24" t="b">
        <v>1</v>
      </c>
      <c r="P31" s="365" t="str">
        <f t="shared" si="80"/>
        <v>#REF!</v>
      </c>
      <c r="Q31" s="383"/>
      <c r="R31" s="367"/>
      <c r="S31" s="384" t="str">
        <f/>
        <v/>
      </c>
      <c r="T31" s="385">
        <v>43199</v>
      </c>
      <c r="U31" s="386" t="str">
        <f/>
        <v/>
      </c>
      <c r="V31" s="385">
        <v>43328</v>
      </c>
      <c r="W31" s="387" t="str">
        <f/>
        <v/>
      </c>
      <c r="X31" s="381" t="str">
        <f/>
        <v/>
      </c>
      <c r="Y31" s="381"/>
      <c r="Z31" s="381">
        <v>43388</v>
      </c>
      <c r="AA31" s="388"/>
      <c r="AB31" s="381"/>
      <c r="AC31" s="381"/>
      <c r="AD31" s="381"/>
      <c r="AE31" s="388"/>
      <c r="AF31" s="381"/>
      <c r="AG31" s="381"/>
      <c r="AH31" s="389"/>
      <c r="AI31" s="386"/>
      <c r="AJ31" s="381"/>
      <c r="AK31" s="381"/>
      <c r="AL31" s="383"/>
      <c r="AM31" s="374"/>
      <c r="AN31" s="384">
        <v>44230</v>
      </c>
      <c r="AO31" s="381">
        <v>44305</v>
      </c>
      <c r="AP31" s="383"/>
      <c r="AQ31" s="374"/>
      <c r="AR31" s="384" t="str">
        <f/>
        <v/>
      </c>
      <c r="AS31" s="381">
        <v>43446</v>
      </c>
      <c r="AT31" s="381" t="str">
        <f/>
        <v/>
      </c>
      <c r="AU31" s="389"/>
      <c r="AV31" s="390" t="str">
        <f/>
        <v/>
      </c>
      <c r="AW31" s="57" t="str">
        <f/>
        <v/>
      </c>
      <c r="AX31" s="381"/>
      <c r="AY31" s="381" t="str">
        <f/>
        <v/>
      </c>
      <c r="AZ31" s="381"/>
      <c r="BA31" s="381" t="str">
        <f/>
        <v/>
      </c>
      <c r="BB31" s="385"/>
      <c r="BC31" s="390" t="str">
        <f/>
        <v/>
      </c>
      <c r="BD31" s="381" t="str">
        <f/>
        <v/>
      </c>
      <c r="BE31" s="381"/>
      <c r="BF31" s="381" t="str">
        <f/>
        <v/>
      </c>
      <c r="BG31" s="391"/>
      <c r="BH31" s="392"/>
      <c r="BI31" s="378"/>
    </row>
    <row r="32" ht="15.75" customHeight="1">
      <c r="A32" s="236"/>
      <c r="B32" s="236"/>
      <c r="C32" s="358"/>
      <c r="D32" s="379">
        <v>26</v>
      </c>
      <c r="E32" s="380" t="str">
        <f t="shared" si="72"/>
        <v>#REF!</v>
      </c>
      <c r="F32" s="57" t="str">
        <f t="shared" si="73"/>
        <v>#REF!</v>
      </c>
      <c r="G32" s="57" t="str">
        <f t="shared" si="74"/>
        <v>#REF!</v>
      </c>
      <c r="H32" s="381" t="str">
        <f t="shared" si="75"/>
        <v>#REF!</v>
      </c>
      <c r="I32" s="380" t="str">
        <f t="shared" si="76"/>
        <v>#REF!</v>
      </c>
      <c r="J32" s="380" t="str">
        <f t="shared" si="77"/>
        <v>#REF!</v>
      </c>
      <c r="K32" s="382" t="b">
        <v>0</v>
      </c>
      <c r="L32" s="364" t="str">
        <f t="shared" si="78"/>
        <v>#REF!</v>
      </c>
      <c r="M32" s="361" t="str">
        <f t="shared" si="79"/>
        <v>#REF!</v>
      </c>
      <c r="N32" s="361" t="b">
        <v>1</v>
      </c>
      <c r="O32" s="24" t="b">
        <v>1</v>
      </c>
      <c r="P32" s="365" t="str">
        <f t="shared" si="80"/>
        <v>#REF!</v>
      </c>
      <c r="Q32" s="383"/>
      <c r="R32" s="367"/>
      <c r="S32" s="384" t="str">
        <f/>
        <v/>
      </c>
      <c r="T32" s="385">
        <v>43200</v>
      </c>
      <c r="U32" s="386" t="str">
        <f/>
        <v/>
      </c>
      <c r="V32" s="385">
        <v>43332</v>
      </c>
      <c r="W32" s="387" t="str">
        <f/>
        <v/>
      </c>
      <c r="X32" s="381" t="str">
        <f/>
        <v/>
      </c>
      <c r="Y32" s="381"/>
      <c r="Z32" s="381">
        <v>43390</v>
      </c>
      <c r="AA32" s="388"/>
      <c r="AB32" s="381"/>
      <c r="AC32" s="381"/>
      <c r="AD32" s="381"/>
      <c r="AE32" s="388"/>
      <c r="AF32" s="381"/>
      <c r="AG32" s="381"/>
      <c r="AH32" s="389"/>
      <c r="AI32" s="386"/>
      <c r="AJ32" s="381"/>
      <c r="AK32" s="381"/>
      <c r="AL32" s="383"/>
      <c r="AM32" s="374"/>
      <c r="AN32" s="384">
        <v>43907</v>
      </c>
      <c r="AO32" s="381">
        <v>43980</v>
      </c>
      <c r="AP32" s="383"/>
      <c r="AQ32" s="374"/>
      <c r="AR32" s="384" t="str">
        <f/>
        <v/>
      </c>
      <c r="AS32" s="381">
        <v>43437</v>
      </c>
      <c r="AT32" s="381" t="str">
        <f/>
        <v/>
      </c>
      <c r="AU32" s="389"/>
      <c r="AV32" s="390" t="str">
        <f/>
        <v/>
      </c>
      <c r="AW32" s="57" t="str">
        <f/>
        <v/>
      </c>
      <c r="AX32" s="381"/>
      <c r="AY32" s="381" t="str">
        <f/>
        <v/>
      </c>
      <c r="AZ32" s="381"/>
      <c r="BA32" s="381" t="str">
        <f/>
        <v/>
      </c>
      <c r="BB32" s="385"/>
      <c r="BC32" s="390" t="str">
        <f/>
        <v/>
      </c>
      <c r="BD32" s="381" t="str">
        <f/>
        <v/>
      </c>
      <c r="BE32" s="381"/>
      <c r="BF32" s="381" t="str">
        <f/>
        <v/>
      </c>
      <c r="BG32" s="391"/>
      <c r="BH32" s="392"/>
      <c r="BI32" s="378"/>
    </row>
    <row r="33" ht="15.75" customHeight="1">
      <c r="A33" s="236"/>
      <c r="B33" s="236"/>
      <c r="C33" s="358"/>
      <c r="D33" s="379">
        <v>27</v>
      </c>
      <c r="E33" s="380" t="str">
        <f t="shared" si="72"/>
        <v>#REF!</v>
      </c>
      <c r="F33" s="57" t="str">
        <f t="shared" si="73"/>
        <v>#REF!</v>
      </c>
      <c r="G33" s="57" t="str">
        <f t="shared" si="74"/>
        <v>#REF!</v>
      </c>
      <c r="H33" s="381" t="str">
        <f t="shared" si="75"/>
        <v>#REF!</v>
      </c>
      <c r="I33" s="380" t="str">
        <f t="shared" si="76"/>
        <v>#REF!</v>
      </c>
      <c r="J33" s="380" t="str">
        <f t="shared" si="77"/>
        <v>#REF!</v>
      </c>
      <c r="K33" s="382" t="b">
        <v>0</v>
      </c>
      <c r="L33" s="364" t="str">
        <f t="shared" si="78"/>
        <v>#REF!</v>
      </c>
      <c r="M33" s="361" t="str">
        <f t="shared" si="79"/>
        <v>#REF!</v>
      </c>
      <c r="N33" s="361" t="b">
        <v>1</v>
      </c>
      <c r="O33" s="24" t="b">
        <v>1</v>
      </c>
      <c r="P33" s="365" t="str">
        <f t="shared" si="80"/>
        <v>#REF!</v>
      </c>
      <c r="Q33" s="383"/>
      <c r="R33" s="367"/>
      <c r="S33" s="384" t="str">
        <f/>
        <v/>
      </c>
      <c r="T33" s="385">
        <v>43200</v>
      </c>
      <c r="U33" s="386" t="str">
        <f/>
        <v/>
      </c>
      <c r="V33" s="385">
        <v>43329</v>
      </c>
      <c r="W33" s="387" t="str">
        <f/>
        <v/>
      </c>
      <c r="X33" s="381" t="str">
        <f/>
        <v/>
      </c>
      <c r="Y33" s="381"/>
      <c r="Z33" s="381">
        <v>43389</v>
      </c>
      <c r="AA33" s="388"/>
      <c r="AB33" s="381"/>
      <c r="AC33" s="381"/>
      <c r="AD33" s="381"/>
      <c r="AE33" s="388"/>
      <c r="AF33" s="381"/>
      <c r="AG33" s="381"/>
      <c r="AH33" s="389"/>
      <c r="AI33" s="386">
        <v>44128</v>
      </c>
      <c r="AJ33" s="381">
        <v>44620</v>
      </c>
      <c r="AK33" s="381"/>
      <c r="AL33" s="383"/>
      <c r="AM33" s="374"/>
      <c r="AN33" s="384">
        <v>44258</v>
      </c>
      <c r="AO33" s="381">
        <v>44333</v>
      </c>
      <c r="AP33" s="383"/>
      <c r="AQ33" s="374"/>
      <c r="AR33" s="384" t="str">
        <f/>
        <v/>
      </c>
      <c r="AS33" s="381">
        <v>43447</v>
      </c>
      <c r="AT33" s="381" t="str">
        <f/>
        <v/>
      </c>
      <c r="AU33" s="389"/>
      <c r="AV33" s="390" t="str">
        <f/>
        <v/>
      </c>
      <c r="AW33" s="57" t="str">
        <f/>
        <v/>
      </c>
      <c r="AX33" s="381"/>
      <c r="AY33" s="381" t="str">
        <f/>
        <v/>
      </c>
      <c r="AZ33" s="381"/>
      <c r="BA33" s="381" t="str">
        <f/>
        <v/>
      </c>
      <c r="BB33" s="385"/>
      <c r="BC33" s="390" t="str">
        <f/>
        <v/>
      </c>
      <c r="BD33" s="381" t="str">
        <f/>
        <v/>
      </c>
      <c r="BE33" s="381">
        <v>44255</v>
      </c>
      <c r="BF33" s="381" t="str">
        <f/>
        <v/>
      </c>
      <c r="BG33" s="398">
        <v>44712</v>
      </c>
      <c r="BH33" s="392"/>
      <c r="BI33" s="378"/>
    </row>
    <row r="34" ht="15.75" customHeight="1">
      <c r="A34" s="236"/>
      <c r="B34" s="236"/>
      <c r="C34" s="358"/>
      <c r="D34" s="379">
        <v>28</v>
      </c>
      <c r="E34" s="380" t="str">
        <f t="shared" si="72"/>
        <v>#REF!</v>
      </c>
      <c r="F34" s="57" t="str">
        <f t="shared" si="73"/>
        <v>#REF!</v>
      </c>
      <c r="G34" s="57" t="str">
        <f t="shared" si="74"/>
        <v>#REF!</v>
      </c>
      <c r="H34" s="381" t="str">
        <f t="shared" si="75"/>
        <v>#REF!</v>
      </c>
      <c r="I34" s="380" t="str">
        <f t="shared" si="76"/>
        <v>#REF!</v>
      </c>
      <c r="J34" s="380" t="str">
        <f t="shared" si="77"/>
        <v>#REF!</v>
      </c>
      <c r="K34" s="382" t="b">
        <v>0</v>
      </c>
      <c r="L34" s="364" t="str">
        <f t="shared" si="78"/>
        <v>#REF!</v>
      </c>
      <c r="M34" s="361" t="str">
        <f t="shared" si="79"/>
        <v>#REF!</v>
      </c>
      <c r="N34" s="361" t="b">
        <v>1</v>
      </c>
      <c r="O34" s="24" t="b">
        <v>1</v>
      </c>
      <c r="P34" s="365" t="str">
        <f t="shared" si="80"/>
        <v>#REF!</v>
      </c>
      <c r="Q34" s="383"/>
      <c r="R34" s="367"/>
      <c r="S34" s="384" t="str">
        <f/>
        <v/>
      </c>
      <c r="T34" s="385">
        <v>43200</v>
      </c>
      <c r="U34" s="386" t="str">
        <f/>
        <v/>
      </c>
      <c r="V34" s="385">
        <v>43399</v>
      </c>
      <c r="W34" s="387" t="str">
        <f/>
        <v/>
      </c>
      <c r="X34" s="381" t="str">
        <f/>
        <v/>
      </c>
      <c r="Y34" s="381"/>
      <c r="Z34" s="381">
        <v>43459</v>
      </c>
      <c r="AA34" s="388"/>
      <c r="AB34" s="381"/>
      <c r="AC34" s="381"/>
      <c r="AD34" s="381"/>
      <c r="AE34" s="388"/>
      <c r="AF34" s="381"/>
      <c r="AG34" s="381"/>
      <c r="AH34" s="389"/>
      <c r="AI34" s="386"/>
      <c r="AJ34" s="381"/>
      <c r="AK34" s="381"/>
      <c r="AL34" s="383"/>
      <c r="AM34" s="374"/>
      <c r="AN34" s="384">
        <v>44350</v>
      </c>
      <c r="AO34" s="381">
        <v>44425</v>
      </c>
      <c r="AP34" s="383"/>
      <c r="AQ34" s="374"/>
      <c r="AR34" s="384" t="str">
        <f/>
        <v/>
      </c>
      <c r="AS34" s="381">
        <v>43518</v>
      </c>
      <c r="AT34" s="381" t="str">
        <f/>
        <v/>
      </c>
      <c r="AU34" s="389"/>
      <c r="AV34" s="390" t="str">
        <f/>
        <v/>
      </c>
      <c r="AW34" s="57" t="str">
        <f/>
        <v/>
      </c>
      <c r="AX34" s="381"/>
      <c r="AY34" s="381" t="str">
        <f/>
        <v/>
      </c>
      <c r="AZ34" s="381"/>
      <c r="BA34" s="381" t="str">
        <f/>
        <v/>
      </c>
      <c r="BB34" s="385"/>
      <c r="BC34" s="390" t="str">
        <f/>
        <v/>
      </c>
      <c r="BD34" s="381" t="str">
        <f/>
        <v/>
      </c>
      <c r="BE34" s="381">
        <v>44712</v>
      </c>
      <c r="BF34" s="381" t="str">
        <f/>
        <v/>
      </c>
      <c r="BG34" s="391"/>
      <c r="BH34" s="392" t="s">
        <v>448</v>
      </c>
      <c r="BI34" s="378"/>
    </row>
    <row r="35" ht="15.75" customHeight="1">
      <c r="A35" s="236"/>
      <c r="B35" s="236"/>
      <c r="C35" s="358"/>
      <c r="D35" s="379">
        <v>29</v>
      </c>
      <c r="E35" s="380" t="str">
        <f t="shared" si="72"/>
        <v>#REF!</v>
      </c>
      <c r="F35" s="57" t="str">
        <f t="shared" si="73"/>
        <v>#REF!</v>
      </c>
      <c r="G35" s="57" t="str">
        <f t="shared" si="74"/>
        <v>#REF!</v>
      </c>
      <c r="H35" s="381" t="str">
        <f t="shared" si="75"/>
        <v>#REF!</v>
      </c>
      <c r="I35" s="380" t="str">
        <f t="shared" si="76"/>
        <v>#REF!</v>
      </c>
      <c r="J35" s="380" t="str">
        <f t="shared" si="77"/>
        <v>#REF!</v>
      </c>
      <c r="K35" s="382" t="b">
        <v>0</v>
      </c>
      <c r="L35" s="364" t="str">
        <f t="shared" si="78"/>
        <v>#REF!</v>
      </c>
      <c r="M35" s="361" t="str">
        <f t="shared" si="79"/>
        <v>#REF!</v>
      </c>
      <c r="N35" s="361" t="b">
        <v>1</v>
      </c>
      <c r="O35" s="24" t="b">
        <v>1</v>
      </c>
      <c r="P35" s="365" t="str">
        <f t="shared" si="80"/>
        <v>#REF!</v>
      </c>
      <c r="Q35" s="383"/>
      <c r="R35" s="367"/>
      <c r="S35" s="384" t="str">
        <f/>
        <v/>
      </c>
      <c r="T35" s="385">
        <v>43200</v>
      </c>
      <c r="U35" s="386" t="str">
        <f/>
        <v/>
      </c>
      <c r="V35" s="385">
        <v>43402</v>
      </c>
      <c r="W35" s="387" t="str">
        <f/>
        <v/>
      </c>
      <c r="X35" s="381" t="str">
        <f/>
        <v/>
      </c>
      <c r="Y35" s="381"/>
      <c r="Z35" s="381">
        <v>43460</v>
      </c>
      <c r="AA35" s="388"/>
      <c r="AB35" s="381"/>
      <c r="AC35" s="381"/>
      <c r="AD35" s="381"/>
      <c r="AE35" s="388"/>
      <c r="AF35" s="381"/>
      <c r="AG35" s="381"/>
      <c r="AH35" s="389"/>
      <c r="AI35" s="386"/>
      <c r="AJ35" s="381"/>
      <c r="AK35" s="381"/>
      <c r="AL35" s="383"/>
      <c r="AM35" s="374"/>
      <c r="AN35" s="384">
        <v>44350</v>
      </c>
      <c r="AO35" s="381">
        <v>44425</v>
      </c>
      <c r="AP35" s="383"/>
      <c r="AQ35" s="374"/>
      <c r="AR35" s="384" t="str">
        <f/>
        <v/>
      </c>
      <c r="AS35" s="381">
        <v>43518</v>
      </c>
      <c r="AT35" s="381" t="str">
        <f/>
        <v/>
      </c>
      <c r="AU35" s="389"/>
      <c r="AV35" s="390" t="str">
        <f/>
        <v/>
      </c>
      <c r="AW35" s="57" t="str">
        <f/>
        <v/>
      </c>
      <c r="AX35" s="381"/>
      <c r="AY35" s="381" t="str">
        <f/>
        <v/>
      </c>
      <c r="AZ35" s="381"/>
      <c r="BA35" s="381" t="str">
        <f/>
        <v/>
      </c>
      <c r="BB35" s="385"/>
      <c r="BC35" s="390" t="str">
        <f/>
        <v/>
      </c>
      <c r="BD35" s="381" t="str">
        <f/>
        <v/>
      </c>
      <c r="BE35" s="381">
        <v>44712</v>
      </c>
      <c r="BF35" s="381" t="str">
        <f/>
        <v/>
      </c>
      <c r="BG35" s="391"/>
      <c r="BH35" s="392" t="s">
        <v>449</v>
      </c>
      <c r="BI35" s="378"/>
    </row>
    <row r="36" ht="15.75" customHeight="1">
      <c r="A36" s="236"/>
      <c r="B36" s="236"/>
      <c r="C36" s="358"/>
      <c r="D36" s="379">
        <v>30</v>
      </c>
      <c r="E36" s="380" t="str">
        <f t="shared" si="72"/>
        <v>#REF!</v>
      </c>
      <c r="F36" s="57" t="str">
        <f t="shared" si="73"/>
        <v>#REF!</v>
      </c>
      <c r="G36" s="57" t="str">
        <f t="shared" si="74"/>
        <v>#REF!</v>
      </c>
      <c r="H36" s="381" t="str">
        <f t="shared" si="75"/>
        <v>#REF!</v>
      </c>
      <c r="I36" s="380" t="str">
        <f t="shared" si="76"/>
        <v>#REF!</v>
      </c>
      <c r="J36" s="380" t="str">
        <f t="shared" si="77"/>
        <v>#REF!</v>
      </c>
      <c r="K36" s="382" t="b">
        <v>0</v>
      </c>
      <c r="L36" s="364" t="str">
        <f t="shared" si="78"/>
        <v>#REF!</v>
      </c>
      <c r="M36" s="361" t="str">
        <f t="shared" si="79"/>
        <v>#REF!</v>
      </c>
      <c r="N36" s="361" t="b">
        <v>0</v>
      </c>
      <c r="O36" s="24" t="b">
        <v>0</v>
      </c>
      <c r="P36" s="365" t="str">
        <f t="shared" si="80"/>
        <v>#REF!</v>
      </c>
      <c r="Q36" s="383"/>
      <c r="R36" s="367"/>
      <c r="S36" s="384" t="str">
        <f/>
        <v/>
      </c>
      <c r="T36" s="385">
        <v>43200</v>
      </c>
      <c r="U36" s="386" t="str">
        <f/>
        <v/>
      </c>
      <c r="V36" s="385">
        <v>43402</v>
      </c>
      <c r="W36" s="387" t="str">
        <f/>
        <v/>
      </c>
      <c r="X36" s="381" t="str">
        <f/>
        <v/>
      </c>
      <c r="Y36" s="381"/>
      <c r="Z36" s="381">
        <v>43460</v>
      </c>
      <c r="AA36" s="388"/>
      <c r="AB36" s="381"/>
      <c r="AC36" s="381"/>
      <c r="AD36" s="381"/>
      <c r="AE36" s="388"/>
      <c r="AF36" s="381"/>
      <c r="AG36" s="381"/>
      <c r="AH36" s="389"/>
      <c r="AI36" s="386"/>
      <c r="AJ36" s="381"/>
      <c r="AK36" s="381"/>
      <c r="AL36" s="383"/>
      <c r="AM36" s="374"/>
      <c r="AN36" s="384">
        <v>45082</v>
      </c>
      <c r="AO36" s="381">
        <v>45155</v>
      </c>
      <c r="AP36" s="383"/>
      <c r="AQ36" s="374"/>
      <c r="AR36" s="384" t="str">
        <f/>
        <v/>
      </c>
      <c r="AS36" s="381">
        <v>43522</v>
      </c>
      <c r="AT36" s="381" t="str">
        <f/>
        <v/>
      </c>
      <c r="AU36" s="389"/>
      <c r="AV36" s="390" t="str">
        <f/>
        <v/>
      </c>
      <c r="AW36" s="57" t="str">
        <f/>
        <v/>
      </c>
      <c r="AX36" s="381">
        <v>45192</v>
      </c>
      <c r="AY36" s="381" t="str">
        <f/>
        <v/>
      </c>
      <c r="AZ36" s="381"/>
      <c r="BA36" s="381" t="str">
        <f/>
        <v/>
      </c>
      <c r="BB36" s="385"/>
      <c r="BC36" s="390" t="str">
        <f/>
        <v/>
      </c>
      <c r="BD36" s="381" t="str">
        <f/>
        <v/>
      </c>
      <c r="BE36" s="381"/>
      <c r="BF36" s="381" t="str">
        <f/>
        <v/>
      </c>
      <c r="BG36" s="391"/>
      <c r="BH36" s="392"/>
      <c r="BI36" s="378"/>
    </row>
    <row r="37" ht="15.75" customHeight="1">
      <c r="A37" s="236"/>
      <c r="B37" s="236"/>
      <c r="C37" s="358"/>
      <c r="D37" s="379">
        <v>31</v>
      </c>
      <c r="E37" s="380" t="str">
        <f t="shared" si="72"/>
        <v>#REF!</v>
      </c>
      <c r="F37" s="57" t="str">
        <f t="shared" si="73"/>
        <v>#REF!</v>
      </c>
      <c r="G37" s="57" t="str">
        <f t="shared" si="74"/>
        <v>#REF!</v>
      </c>
      <c r="H37" s="381" t="str">
        <f t="shared" si="75"/>
        <v>#REF!</v>
      </c>
      <c r="I37" s="380" t="str">
        <f t="shared" si="76"/>
        <v>#REF!</v>
      </c>
      <c r="J37" s="380" t="str">
        <f t="shared" si="77"/>
        <v>#REF!</v>
      </c>
      <c r="K37" s="382" t="b">
        <v>0</v>
      </c>
      <c r="L37" s="364" t="str">
        <f t="shared" si="78"/>
        <v>#REF!</v>
      </c>
      <c r="M37" s="361" t="str">
        <f t="shared" si="79"/>
        <v>#REF!</v>
      </c>
      <c r="N37" s="361" t="b">
        <v>1</v>
      </c>
      <c r="O37" s="24" t="b">
        <v>1</v>
      </c>
      <c r="P37" s="365" t="str">
        <f t="shared" si="80"/>
        <v>#REF!</v>
      </c>
      <c r="Q37" s="383"/>
      <c r="R37" s="367"/>
      <c r="S37" s="384" t="str">
        <f/>
        <v/>
      </c>
      <c r="T37" s="385">
        <v>43206</v>
      </c>
      <c r="U37" s="386" t="str">
        <f/>
        <v/>
      </c>
      <c r="V37" s="385">
        <v>43391</v>
      </c>
      <c r="W37" s="387" t="str">
        <f/>
        <v/>
      </c>
      <c r="X37" s="381" t="str">
        <f/>
        <v/>
      </c>
      <c r="Y37" s="381"/>
      <c r="Z37" s="381">
        <v>43451</v>
      </c>
      <c r="AA37" s="388"/>
      <c r="AB37" s="381"/>
      <c r="AC37" s="381"/>
      <c r="AD37" s="381"/>
      <c r="AE37" s="388"/>
      <c r="AF37" s="381"/>
      <c r="AG37" s="381"/>
      <c r="AH37" s="389"/>
      <c r="AI37" s="386"/>
      <c r="AJ37" s="381"/>
      <c r="AK37" s="381"/>
      <c r="AL37" s="383"/>
      <c r="AM37" s="374"/>
      <c r="AN37" s="384">
        <v>44411</v>
      </c>
      <c r="AO37" s="381">
        <v>44484</v>
      </c>
      <c r="AP37" s="383"/>
      <c r="AQ37" s="374"/>
      <c r="AR37" s="384" t="str">
        <f/>
        <v/>
      </c>
      <c r="AS37" s="381">
        <v>43489</v>
      </c>
      <c r="AT37" s="381" t="str">
        <f/>
        <v/>
      </c>
      <c r="AU37" s="389"/>
      <c r="AV37" s="390" t="str">
        <f/>
        <v/>
      </c>
      <c r="AW37" s="57" t="str">
        <f/>
        <v/>
      </c>
      <c r="AX37" s="381">
        <v>44560</v>
      </c>
      <c r="AY37" s="381" t="str">
        <f/>
        <v/>
      </c>
      <c r="AZ37" s="381">
        <v>44844</v>
      </c>
      <c r="BA37" s="381" t="str">
        <f/>
        <v/>
      </c>
      <c r="BB37" s="385"/>
      <c r="BC37" s="390" t="str">
        <f/>
        <v/>
      </c>
      <c r="BD37" s="381" t="str">
        <f/>
        <v/>
      </c>
      <c r="BE37" s="381"/>
      <c r="BF37" s="381" t="str">
        <f/>
        <v/>
      </c>
      <c r="BG37" s="391"/>
      <c r="BH37" s="392"/>
      <c r="BI37" s="378"/>
    </row>
    <row r="38" ht="15.75" customHeight="1">
      <c r="A38" s="236"/>
      <c r="B38" s="236"/>
      <c r="C38" s="358"/>
      <c r="D38" s="379">
        <v>32</v>
      </c>
      <c r="E38" s="380" t="str">
        <f t="shared" si="72"/>
        <v>#REF!</v>
      </c>
      <c r="F38" s="57" t="str">
        <f t="shared" si="73"/>
        <v>#REF!</v>
      </c>
      <c r="G38" s="57" t="str">
        <f t="shared" si="74"/>
        <v>#REF!</v>
      </c>
      <c r="H38" s="381" t="str">
        <f t="shared" si="75"/>
        <v>#REF!</v>
      </c>
      <c r="I38" s="380" t="str">
        <f t="shared" si="76"/>
        <v>#REF!</v>
      </c>
      <c r="J38" s="380" t="str">
        <f t="shared" si="77"/>
        <v>#REF!</v>
      </c>
      <c r="K38" s="382" t="b">
        <v>0</v>
      </c>
      <c r="L38" s="364" t="str">
        <f t="shared" si="78"/>
        <v>#REF!</v>
      </c>
      <c r="M38" s="361" t="str">
        <f t="shared" si="79"/>
        <v>#REF!</v>
      </c>
      <c r="N38" s="361" t="b">
        <v>0</v>
      </c>
      <c r="O38" s="24" t="b">
        <v>0</v>
      </c>
      <c r="P38" s="365" t="str">
        <f t="shared" si="80"/>
        <v>#REF!</v>
      </c>
      <c r="Q38" s="383"/>
      <c r="R38" s="367"/>
      <c r="S38" s="384" t="str">
        <f/>
        <v/>
      </c>
      <c r="T38" s="385">
        <v>43206</v>
      </c>
      <c r="U38" s="386" t="str">
        <f/>
        <v/>
      </c>
      <c r="V38" s="385">
        <v>43392</v>
      </c>
      <c r="W38" s="387" t="str">
        <f/>
        <v/>
      </c>
      <c r="X38" s="381" t="str">
        <f/>
        <v/>
      </c>
      <c r="Y38" s="381"/>
      <c r="Z38" s="381">
        <v>43452</v>
      </c>
      <c r="AA38" s="388"/>
      <c r="AB38" s="381"/>
      <c r="AC38" s="381"/>
      <c r="AD38" s="381"/>
      <c r="AE38" s="388"/>
      <c r="AF38" s="381"/>
      <c r="AG38" s="381"/>
      <c r="AH38" s="389"/>
      <c r="AI38" s="386"/>
      <c r="AJ38" s="381"/>
      <c r="AK38" s="381"/>
      <c r="AL38" s="383"/>
      <c r="AM38" s="374"/>
      <c r="AN38" s="384">
        <v>44908</v>
      </c>
      <c r="AO38" s="381">
        <v>44881</v>
      </c>
      <c r="AP38" s="383"/>
      <c r="AQ38" s="374"/>
      <c r="AR38" s="384" t="str">
        <f/>
        <v/>
      </c>
      <c r="AS38" s="381">
        <v>43489</v>
      </c>
      <c r="AT38" s="381" t="str">
        <f/>
        <v/>
      </c>
      <c r="AU38" s="389"/>
      <c r="AV38" s="390" t="str">
        <f/>
        <v/>
      </c>
      <c r="AW38" s="57" t="str">
        <f/>
        <v/>
      </c>
      <c r="AX38" s="381">
        <v>44939</v>
      </c>
      <c r="AY38" s="381" t="str">
        <f/>
        <v/>
      </c>
      <c r="AZ38" s="381">
        <v>44925</v>
      </c>
      <c r="BA38" s="381" t="str">
        <f/>
        <v/>
      </c>
      <c r="BB38" s="385"/>
      <c r="BC38" s="390" t="str">
        <f/>
        <v/>
      </c>
      <c r="BD38" s="381" t="str">
        <f/>
        <v/>
      </c>
      <c r="BE38" s="381"/>
      <c r="BF38" s="381" t="str">
        <f/>
        <v/>
      </c>
      <c r="BG38" s="391"/>
      <c r="BH38" s="392"/>
      <c r="BI38" s="378"/>
    </row>
    <row r="39" ht="15.75" customHeight="1">
      <c r="A39" s="236"/>
      <c r="B39" s="236"/>
      <c r="C39" s="358"/>
      <c r="D39" s="379">
        <v>33</v>
      </c>
      <c r="E39" s="380" t="str">
        <f t="shared" si="72"/>
        <v>#REF!</v>
      </c>
      <c r="F39" s="57" t="str">
        <f t="shared" si="73"/>
        <v>#REF!</v>
      </c>
      <c r="G39" s="57" t="str">
        <f t="shared" si="74"/>
        <v>#REF!</v>
      </c>
      <c r="H39" s="381" t="str">
        <f t="shared" si="75"/>
        <v>#REF!</v>
      </c>
      <c r="I39" s="380" t="str">
        <f t="shared" si="76"/>
        <v>#REF!</v>
      </c>
      <c r="J39" s="380" t="str">
        <f t="shared" si="77"/>
        <v>#REF!</v>
      </c>
      <c r="K39" s="382" t="b">
        <v>0</v>
      </c>
      <c r="L39" s="364" t="str">
        <f t="shared" si="78"/>
        <v>#REF!</v>
      </c>
      <c r="M39" s="361" t="str">
        <f t="shared" si="79"/>
        <v>#REF!</v>
      </c>
      <c r="N39" s="361" t="b">
        <v>0</v>
      </c>
      <c r="O39" s="24" t="b">
        <v>0</v>
      </c>
      <c r="P39" s="365" t="str">
        <f t="shared" si="80"/>
        <v>#REF!</v>
      </c>
      <c r="Q39" s="383"/>
      <c r="R39" s="367"/>
      <c r="S39" s="384" t="str">
        <f/>
        <v/>
      </c>
      <c r="T39" s="385">
        <v>43230</v>
      </c>
      <c r="U39" s="386" t="str">
        <f/>
        <v/>
      </c>
      <c r="V39" s="385">
        <v>43398</v>
      </c>
      <c r="W39" s="387" t="str">
        <f/>
        <v/>
      </c>
      <c r="X39" s="381" t="str">
        <f/>
        <v/>
      </c>
      <c r="Y39" s="381"/>
      <c r="Z39" s="381">
        <v>43458</v>
      </c>
      <c r="AA39" s="388"/>
      <c r="AB39" s="381"/>
      <c r="AC39" s="381"/>
      <c r="AD39" s="381"/>
      <c r="AE39" s="388"/>
      <c r="AF39" s="381"/>
      <c r="AG39" s="381"/>
      <c r="AH39" s="389"/>
      <c r="AI39" s="386"/>
      <c r="AJ39" s="381"/>
      <c r="AK39" s="381"/>
      <c r="AL39" s="383"/>
      <c r="AM39" s="374"/>
      <c r="AN39" s="384">
        <v>45061</v>
      </c>
      <c r="AO39" s="381">
        <v>44839</v>
      </c>
      <c r="AP39" s="383"/>
      <c r="AQ39" s="374"/>
      <c r="AR39" s="384" t="str">
        <f/>
        <v/>
      </c>
      <c r="AS39" s="381">
        <v>43523</v>
      </c>
      <c r="AT39" s="381" t="str">
        <f/>
        <v/>
      </c>
      <c r="AU39" s="389"/>
      <c r="AV39" s="390" t="str">
        <f/>
        <v/>
      </c>
      <c r="AW39" s="57" t="str">
        <f/>
        <v/>
      </c>
      <c r="AX39" s="399">
        <v>44557</v>
      </c>
      <c r="AY39" s="381" t="str">
        <f/>
        <v/>
      </c>
      <c r="AZ39" s="381"/>
      <c r="BA39" s="381" t="str">
        <f/>
        <v/>
      </c>
      <c r="BB39" s="385"/>
      <c r="BC39" s="390" t="str">
        <f/>
        <v/>
      </c>
      <c r="BD39" s="381" t="str">
        <f/>
        <v/>
      </c>
      <c r="BE39" s="381"/>
      <c r="BF39" s="381" t="str">
        <f/>
        <v/>
      </c>
      <c r="BG39" s="391"/>
      <c r="BH39" s="392" t="s">
        <v>450</v>
      </c>
      <c r="BI39" s="378"/>
    </row>
    <row r="40" ht="15.75" customHeight="1">
      <c r="A40" s="236"/>
      <c r="B40" s="236"/>
      <c r="C40" s="358"/>
      <c r="D40" s="379">
        <v>34</v>
      </c>
      <c r="E40" s="380" t="str">
        <f t="shared" si="72"/>
        <v>#REF!</v>
      </c>
      <c r="F40" s="57" t="str">
        <f t="shared" si="73"/>
        <v>#REF!</v>
      </c>
      <c r="G40" s="57" t="str">
        <f t="shared" si="74"/>
        <v>#REF!</v>
      </c>
      <c r="H40" s="381" t="str">
        <f t="shared" si="75"/>
        <v>#REF!</v>
      </c>
      <c r="I40" s="380" t="str">
        <f t="shared" si="76"/>
        <v>#REF!</v>
      </c>
      <c r="J40" s="380" t="str">
        <f t="shared" si="77"/>
        <v>#REF!</v>
      </c>
      <c r="K40" s="382" t="b">
        <v>0</v>
      </c>
      <c r="L40" s="364" t="str">
        <f t="shared" si="78"/>
        <v>#REF!</v>
      </c>
      <c r="M40" s="361" t="str">
        <f t="shared" si="79"/>
        <v>#REF!</v>
      </c>
      <c r="N40" s="361" t="b">
        <v>0</v>
      </c>
      <c r="O40" s="24" t="b">
        <v>0</v>
      </c>
      <c r="P40" s="365" t="str">
        <f t="shared" si="80"/>
        <v>#REF!</v>
      </c>
      <c r="Q40" s="383"/>
      <c r="R40" s="367"/>
      <c r="S40" s="384" t="str">
        <f/>
        <v/>
      </c>
      <c r="T40" s="385">
        <v>43230</v>
      </c>
      <c r="U40" s="386" t="str">
        <f/>
        <v/>
      </c>
      <c r="V40" s="385">
        <v>43405</v>
      </c>
      <c r="W40" s="387" t="str">
        <f/>
        <v/>
      </c>
      <c r="X40" s="381" t="str">
        <f/>
        <v/>
      </c>
      <c r="Y40" s="381"/>
      <c r="Z40" s="381">
        <v>43463</v>
      </c>
      <c r="AA40" s="388"/>
      <c r="AB40" s="381"/>
      <c r="AC40" s="381"/>
      <c r="AD40" s="381"/>
      <c r="AE40" s="388"/>
      <c r="AF40" s="381"/>
      <c r="AG40" s="381"/>
      <c r="AH40" s="389"/>
      <c r="AI40" s="386"/>
      <c r="AJ40" s="381"/>
      <c r="AK40" s="381"/>
      <c r="AL40" s="383"/>
      <c r="AM40" s="374"/>
      <c r="AN40" s="384">
        <v>44587</v>
      </c>
      <c r="AO40" s="381">
        <v>44662</v>
      </c>
      <c r="AP40" s="383"/>
      <c r="AQ40" s="374"/>
      <c r="AR40" s="384" t="str">
        <f/>
        <v/>
      </c>
      <c r="AS40" s="381">
        <v>43523</v>
      </c>
      <c r="AT40" s="381" t="str">
        <f/>
        <v/>
      </c>
      <c r="AU40" s="389"/>
      <c r="AV40" s="390" t="str">
        <f/>
        <v/>
      </c>
      <c r="AW40" s="57" t="str">
        <f/>
        <v/>
      </c>
      <c r="AX40" s="381">
        <v>44834</v>
      </c>
      <c r="AY40" s="381" t="str">
        <f/>
        <v/>
      </c>
      <c r="AZ40" s="381">
        <v>44707</v>
      </c>
      <c r="BA40" s="381" t="str">
        <f/>
        <v/>
      </c>
      <c r="BB40" s="385" t="s">
        <v>451</v>
      </c>
      <c r="BC40" s="390" t="str">
        <f/>
        <v/>
      </c>
      <c r="BD40" s="381" t="str">
        <f/>
        <v/>
      </c>
      <c r="BE40" s="381">
        <v>44952</v>
      </c>
      <c r="BF40" s="381" t="str">
        <f/>
        <v/>
      </c>
      <c r="BG40" s="391" t="s">
        <v>451</v>
      </c>
      <c r="BH40" s="392"/>
      <c r="BI40" s="378"/>
    </row>
    <row r="41" ht="15.75" customHeight="1">
      <c r="A41" s="236"/>
      <c r="B41" s="236"/>
      <c r="C41" s="358"/>
      <c r="D41" s="379">
        <v>35</v>
      </c>
      <c r="E41" s="380" t="str">
        <f t="shared" si="72"/>
        <v>#REF!</v>
      </c>
      <c r="F41" s="57" t="str">
        <f t="shared" si="73"/>
        <v>#REF!</v>
      </c>
      <c r="G41" s="57" t="str">
        <f t="shared" si="74"/>
        <v>#REF!</v>
      </c>
      <c r="H41" s="381" t="str">
        <f t="shared" si="75"/>
        <v>#REF!</v>
      </c>
      <c r="I41" s="380" t="str">
        <f t="shared" si="76"/>
        <v>#REF!</v>
      </c>
      <c r="J41" s="380" t="str">
        <f t="shared" si="77"/>
        <v>#REF!</v>
      </c>
      <c r="K41" s="382" t="b">
        <v>0</v>
      </c>
      <c r="L41" s="364" t="str">
        <f t="shared" si="78"/>
        <v>#REF!</v>
      </c>
      <c r="M41" s="361" t="str">
        <f t="shared" si="79"/>
        <v>#REF!</v>
      </c>
      <c r="N41" s="361" t="b">
        <v>1</v>
      </c>
      <c r="O41" s="24" t="b">
        <v>1</v>
      </c>
      <c r="P41" s="365" t="str">
        <f t="shared" si="80"/>
        <v>#REF!</v>
      </c>
      <c r="Q41" s="383"/>
      <c r="R41" s="367"/>
      <c r="S41" s="384" t="str">
        <f/>
        <v/>
      </c>
      <c r="T41" s="385">
        <v>43230</v>
      </c>
      <c r="U41" s="386" t="str">
        <f/>
        <v/>
      </c>
      <c r="V41" s="385">
        <v>43403</v>
      </c>
      <c r="W41" s="387" t="str">
        <f/>
        <v/>
      </c>
      <c r="X41" s="381" t="str">
        <f/>
        <v/>
      </c>
      <c r="Y41" s="381"/>
      <c r="Z41" s="381">
        <v>43461</v>
      </c>
      <c r="AA41" s="388"/>
      <c r="AB41" s="381"/>
      <c r="AC41" s="381"/>
      <c r="AD41" s="381"/>
      <c r="AE41" s="388"/>
      <c r="AF41" s="381"/>
      <c r="AG41" s="381"/>
      <c r="AH41" s="389"/>
      <c r="AI41" s="386"/>
      <c r="AJ41" s="381"/>
      <c r="AK41" s="381"/>
      <c r="AL41" s="383"/>
      <c r="AM41" s="374"/>
      <c r="AN41" s="384">
        <v>44286</v>
      </c>
      <c r="AO41" s="381">
        <v>44361</v>
      </c>
      <c r="AP41" s="383"/>
      <c r="AQ41" s="374"/>
      <c r="AR41" s="384" t="str">
        <f/>
        <v/>
      </c>
      <c r="AS41" s="381">
        <v>43518</v>
      </c>
      <c r="AT41" s="381" t="str">
        <f/>
        <v/>
      </c>
      <c r="AU41" s="389"/>
      <c r="AV41" s="390" t="str">
        <f/>
        <v/>
      </c>
      <c r="AW41" s="57" t="str">
        <f/>
        <v/>
      </c>
      <c r="AX41" s="381"/>
      <c r="AY41" s="381" t="str">
        <f/>
        <v/>
      </c>
      <c r="AZ41" s="381"/>
      <c r="BA41" s="381" t="str">
        <f/>
        <v/>
      </c>
      <c r="BB41" s="385"/>
      <c r="BC41" s="390" t="str">
        <f/>
        <v/>
      </c>
      <c r="BD41" s="381" t="str">
        <f/>
        <v/>
      </c>
      <c r="BE41" s="381">
        <v>44681</v>
      </c>
      <c r="BF41" s="381" t="str">
        <f/>
        <v/>
      </c>
      <c r="BG41" s="391"/>
      <c r="BH41" s="392"/>
      <c r="BI41" s="378"/>
    </row>
    <row r="42" ht="15.75" customHeight="1">
      <c r="A42" s="236"/>
      <c r="B42" s="236"/>
      <c r="C42" s="358"/>
      <c r="D42" s="379">
        <v>36</v>
      </c>
      <c r="E42" s="380" t="str">
        <f t="shared" si="72"/>
        <v>#REF!</v>
      </c>
      <c r="F42" s="57" t="str">
        <f t="shared" si="73"/>
        <v>#REF!</v>
      </c>
      <c r="G42" s="57" t="str">
        <f t="shared" si="74"/>
        <v>#REF!</v>
      </c>
      <c r="H42" s="381" t="str">
        <f t="shared" si="75"/>
        <v>#REF!</v>
      </c>
      <c r="I42" s="380" t="str">
        <f t="shared" si="76"/>
        <v>#REF!</v>
      </c>
      <c r="J42" s="380" t="str">
        <f t="shared" si="77"/>
        <v>#REF!</v>
      </c>
      <c r="K42" s="382" t="b">
        <v>0</v>
      </c>
      <c r="L42" s="364" t="str">
        <f t="shared" si="78"/>
        <v>#REF!</v>
      </c>
      <c r="M42" s="361" t="str">
        <f t="shared" si="79"/>
        <v>#REF!</v>
      </c>
      <c r="N42" s="361" t="b">
        <v>0</v>
      </c>
      <c r="O42" s="24" t="b">
        <v>0</v>
      </c>
      <c r="P42" s="365" t="str">
        <f t="shared" si="80"/>
        <v>#REF!</v>
      </c>
      <c r="Q42" s="383"/>
      <c r="R42" s="367"/>
      <c r="S42" s="384" t="str">
        <f/>
        <v/>
      </c>
      <c r="T42" s="385">
        <v>43230</v>
      </c>
      <c r="U42" s="386" t="str">
        <f/>
        <v/>
      </c>
      <c r="V42" s="385">
        <v>43398</v>
      </c>
      <c r="W42" s="387" t="str">
        <f/>
        <v/>
      </c>
      <c r="X42" s="381" t="str">
        <f/>
        <v/>
      </c>
      <c r="Y42" s="381"/>
      <c r="Z42" s="381">
        <v>43458</v>
      </c>
      <c r="AA42" s="388"/>
      <c r="AB42" s="381"/>
      <c r="AC42" s="381"/>
      <c r="AD42" s="381"/>
      <c r="AE42" s="388"/>
      <c r="AF42" s="381"/>
      <c r="AG42" s="381"/>
      <c r="AH42" s="389"/>
      <c r="AI42" s="386"/>
      <c r="AJ42" s="381"/>
      <c r="AK42" s="381"/>
      <c r="AL42" s="383"/>
      <c r="AM42" s="374"/>
      <c r="AN42" s="384">
        <v>44623</v>
      </c>
      <c r="AO42" s="381">
        <v>44698</v>
      </c>
      <c r="AP42" s="383"/>
      <c r="AQ42" s="374"/>
      <c r="AR42" s="384" t="str">
        <f/>
        <v/>
      </c>
      <c r="AS42" s="381">
        <v>43522</v>
      </c>
      <c r="AT42" s="381" t="str">
        <f/>
        <v/>
      </c>
      <c r="AU42" s="389"/>
      <c r="AV42" s="390" t="str">
        <f/>
        <v/>
      </c>
      <c r="AW42" s="57" t="str">
        <f/>
        <v/>
      </c>
      <c r="AX42" s="399">
        <v>44556</v>
      </c>
      <c r="AY42" s="381" t="str">
        <f/>
        <v/>
      </c>
      <c r="AZ42" s="381">
        <v>44711</v>
      </c>
      <c r="BA42" s="381" t="str">
        <f/>
        <v/>
      </c>
      <c r="BB42" s="385" t="s">
        <v>452</v>
      </c>
      <c r="BC42" s="390" t="str">
        <f/>
        <v/>
      </c>
      <c r="BD42" s="381" t="str">
        <f/>
        <v/>
      </c>
      <c r="BE42" s="381">
        <v>44983</v>
      </c>
      <c r="BF42" s="381" t="str">
        <f/>
        <v/>
      </c>
      <c r="BG42" s="391" t="s">
        <v>452</v>
      </c>
      <c r="BH42" s="392" t="s">
        <v>450</v>
      </c>
      <c r="BI42" s="378"/>
    </row>
    <row r="43" ht="15.75" customHeight="1">
      <c r="A43" s="236"/>
      <c r="B43" s="236"/>
      <c r="C43" s="358"/>
      <c r="D43" s="379">
        <v>37</v>
      </c>
      <c r="E43" s="380" t="str">
        <f t="shared" si="72"/>
        <v>#REF!</v>
      </c>
      <c r="F43" s="57" t="str">
        <f t="shared" si="73"/>
        <v>#REF!</v>
      </c>
      <c r="G43" s="57" t="str">
        <f t="shared" si="74"/>
        <v>#REF!</v>
      </c>
      <c r="H43" s="381" t="str">
        <f t="shared" si="75"/>
        <v>#REF!</v>
      </c>
      <c r="I43" s="380" t="str">
        <f t="shared" si="76"/>
        <v>#REF!</v>
      </c>
      <c r="J43" s="380" t="str">
        <f t="shared" si="77"/>
        <v>#REF!</v>
      </c>
      <c r="K43" s="382" t="b">
        <v>0</v>
      </c>
      <c r="L43" s="364" t="str">
        <f t="shared" si="78"/>
        <v>#REF!</v>
      </c>
      <c r="M43" s="361" t="str">
        <f t="shared" si="79"/>
        <v>#REF!</v>
      </c>
      <c r="N43" s="361" t="b">
        <v>1</v>
      </c>
      <c r="O43" s="24" t="b">
        <v>1</v>
      </c>
      <c r="P43" s="365" t="str">
        <f t="shared" si="80"/>
        <v>#REF!</v>
      </c>
      <c r="Q43" s="383"/>
      <c r="R43" s="367"/>
      <c r="S43" s="384" t="str">
        <f/>
        <v/>
      </c>
      <c r="T43" s="385">
        <v>43199</v>
      </c>
      <c r="U43" s="386" t="str">
        <f/>
        <v/>
      </c>
      <c r="V43" s="385">
        <v>43388</v>
      </c>
      <c r="W43" s="387" t="str">
        <f/>
        <v/>
      </c>
      <c r="X43" s="381" t="str">
        <f/>
        <v/>
      </c>
      <c r="Y43" s="381"/>
      <c r="Z43" s="381">
        <v>43446</v>
      </c>
      <c r="AA43" s="388"/>
      <c r="AB43" s="381"/>
      <c r="AC43" s="381"/>
      <c r="AD43" s="381"/>
      <c r="AE43" s="388"/>
      <c r="AF43" s="381"/>
      <c r="AG43" s="381"/>
      <c r="AH43" s="389"/>
      <c r="AI43" s="386"/>
      <c r="AJ43" s="381"/>
      <c r="AK43" s="381"/>
      <c r="AL43" s="383"/>
      <c r="AM43" s="374"/>
      <c r="AN43" s="384">
        <v>44411</v>
      </c>
      <c r="AO43" s="381">
        <v>44484</v>
      </c>
      <c r="AP43" s="383"/>
      <c r="AQ43" s="374"/>
      <c r="AR43" s="384" t="str">
        <f/>
        <v/>
      </c>
      <c r="AS43" s="381">
        <v>43524</v>
      </c>
      <c r="AT43" s="381" t="str">
        <f/>
        <v/>
      </c>
      <c r="AU43" s="389"/>
      <c r="AV43" s="390" t="str">
        <f/>
        <v/>
      </c>
      <c r="AW43" s="57" t="str">
        <f/>
        <v/>
      </c>
      <c r="AX43" s="381">
        <v>44558</v>
      </c>
      <c r="AY43" s="381" t="str">
        <f/>
        <v/>
      </c>
      <c r="AZ43" s="381">
        <v>44560</v>
      </c>
      <c r="BA43" s="381" t="str">
        <f/>
        <v/>
      </c>
      <c r="BB43" s="385"/>
      <c r="BC43" s="390" t="str">
        <f/>
        <v/>
      </c>
      <c r="BD43" s="381" t="str">
        <f/>
        <v/>
      </c>
      <c r="BE43" s="381">
        <v>44803</v>
      </c>
      <c r="BF43" s="381" t="str">
        <f/>
        <v/>
      </c>
      <c r="BG43" s="391"/>
      <c r="BH43" s="392"/>
      <c r="BI43" s="378"/>
    </row>
    <row r="44" ht="15.75" customHeight="1">
      <c r="A44" s="236"/>
      <c r="B44" s="236"/>
      <c r="C44" s="358"/>
      <c r="D44" s="379">
        <v>38</v>
      </c>
      <c r="E44" s="380" t="str">
        <f t="shared" si="72"/>
        <v>#REF!</v>
      </c>
      <c r="F44" s="57" t="str">
        <f t="shared" si="73"/>
        <v>#REF!</v>
      </c>
      <c r="G44" s="57" t="str">
        <f t="shared" si="74"/>
        <v>#REF!</v>
      </c>
      <c r="H44" s="381" t="str">
        <f t="shared" si="75"/>
        <v>#REF!</v>
      </c>
      <c r="I44" s="380" t="str">
        <f t="shared" si="76"/>
        <v>#REF!</v>
      </c>
      <c r="J44" s="380" t="str">
        <f t="shared" si="77"/>
        <v>#REF!</v>
      </c>
      <c r="K44" s="382" t="b">
        <v>0</v>
      </c>
      <c r="L44" s="364" t="str">
        <f t="shared" si="78"/>
        <v>#REF!</v>
      </c>
      <c r="M44" s="361" t="str">
        <f t="shared" si="79"/>
        <v>#REF!</v>
      </c>
      <c r="N44" s="361" t="b">
        <v>1</v>
      </c>
      <c r="O44" s="24" t="b">
        <v>0</v>
      </c>
      <c r="P44" s="365" t="str">
        <f t="shared" si="80"/>
        <v>#REF!</v>
      </c>
      <c r="Q44" s="383"/>
      <c r="R44" s="367"/>
      <c r="S44" s="384" t="str">
        <f/>
        <v/>
      </c>
      <c r="T44" s="385">
        <v>43178</v>
      </c>
      <c r="U44" s="386" t="str">
        <f/>
        <v/>
      </c>
      <c r="V44" s="385">
        <v>43395</v>
      </c>
      <c r="W44" s="387" t="str">
        <f/>
        <v/>
      </c>
      <c r="X44" s="381" t="str">
        <f/>
        <v/>
      </c>
      <c r="Y44" s="381"/>
      <c r="Z44" s="381">
        <v>43453</v>
      </c>
      <c r="AA44" s="388"/>
      <c r="AB44" s="381"/>
      <c r="AC44" s="381"/>
      <c r="AD44" s="381"/>
      <c r="AE44" s="388"/>
      <c r="AF44" s="381"/>
      <c r="AG44" s="381"/>
      <c r="AH44" s="389"/>
      <c r="AI44" s="386">
        <v>44651</v>
      </c>
      <c r="AJ44" s="381"/>
      <c r="AK44" s="381"/>
      <c r="AL44" s="383"/>
      <c r="AM44" s="374"/>
      <c r="AN44" s="384">
        <v>44557</v>
      </c>
      <c r="AO44" s="381">
        <v>44630</v>
      </c>
      <c r="AP44" s="383"/>
      <c r="AQ44" s="374"/>
      <c r="AR44" s="384" t="str">
        <f/>
        <v/>
      </c>
      <c r="AS44" s="381">
        <v>43488</v>
      </c>
      <c r="AT44" s="381" t="str">
        <f/>
        <v/>
      </c>
      <c r="AU44" s="389"/>
      <c r="AV44" s="390" t="str">
        <f/>
        <v/>
      </c>
      <c r="AW44" s="57" t="str">
        <f/>
        <v/>
      </c>
      <c r="AX44" s="381">
        <v>44651</v>
      </c>
      <c r="AY44" s="381" t="str">
        <f/>
        <v/>
      </c>
      <c r="AZ44" s="381">
        <v>44651</v>
      </c>
      <c r="BA44" s="381" t="str">
        <f/>
        <v/>
      </c>
      <c r="BB44" s="397">
        <v>44681</v>
      </c>
      <c r="BC44" s="390" t="str">
        <f/>
        <v/>
      </c>
      <c r="BD44" s="381" t="str">
        <f/>
        <v/>
      </c>
      <c r="BE44" s="381">
        <v>44895</v>
      </c>
      <c r="BF44" s="381" t="str">
        <f/>
        <v/>
      </c>
      <c r="BG44" s="397">
        <v>44926</v>
      </c>
      <c r="BH44" s="392"/>
      <c r="BI44" s="378"/>
    </row>
    <row r="45" ht="15.75" customHeight="1">
      <c r="A45" s="236"/>
      <c r="B45" s="236"/>
      <c r="C45" s="358"/>
      <c r="D45" s="379">
        <v>39</v>
      </c>
      <c r="E45" s="380" t="str">
        <f t="shared" si="72"/>
        <v>#REF!</v>
      </c>
      <c r="F45" s="57" t="str">
        <f t="shared" si="73"/>
        <v>#REF!</v>
      </c>
      <c r="G45" s="57" t="str">
        <f t="shared" si="74"/>
        <v>#REF!</v>
      </c>
      <c r="H45" s="381" t="str">
        <f t="shared" si="75"/>
        <v>#REF!</v>
      </c>
      <c r="I45" s="380" t="str">
        <f t="shared" si="76"/>
        <v>#REF!</v>
      </c>
      <c r="J45" s="380" t="str">
        <f t="shared" si="77"/>
        <v>#REF!</v>
      </c>
      <c r="K45" s="382" t="b">
        <v>0</v>
      </c>
      <c r="L45" s="364" t="str">
        <f t="shared" si="78"/>
        <v>#REF!</v>
      </c>
      <c r="M45" s="361" t="str">
        <f t="shared" si="79"/>
        <v>#REF!</v>
      </c>
      <c r="N45" s="361" t="b">
        <v>0</v>
      </c>
      <c r="O45" s="24" t="b">
        <v>0</v>
      </c>
      <c r="P45" s="365" t="str">
        <f t="shared" si="80"/>
        <v>#REF!</v>
      </c>
      <c r="Q45" s="383"/>
      <c r="R45" s="367"/>
      <c r="S45" s="384" t="str">
        <f/>
        <v/>
      </c>
      <c r="T45" s="385">
        <v>43290</v>
      </c>
      <c r="U45" s="386" t="str">
        <f/>
        <v/>
      </c>
      <c r="V45" s="385">
        <v>43899</v>
      </c>
      <c r="W45" s="387" t="str">
        <f/>
        <v/>
      </c>
      <c r="X45" s="381" t="str">
        <f/>
        <v/>
      </c>
      <c r="Y45" s="381"/>
      <c r="Z45" s="381">
        <v>43957</v>
      </c>
      <c r="AA45" s="388"/>
      <c r="AB45" s="381"/>
      <c r="AC45" s="381"/>
      <c r="AD45" s="381"/>
      <c r="AE45" s="388"/>
      <c r="AF45" s="381"/>
      <c r="AG45" s="381"/>
      <c r="AH45" s="389"/>
      <c r="AI45" s="386">
        <v>43564</v>
      </c>
      <c r="AJ45" s="381">
        <v>44985</v>
      </c>
      <c r="AK45" s="381"/>
      <c r="AL45" s="383"/>
      <c r="AM45" s="374"/>
      <c r="AN45" s="384">
        <v>44803</v>
      </c>
      <c r="AO45" s="381">
        <v>44864</v>
      </c>
      <c r="AP45" s="383"/>
      <c r="AQ45" s="374"/>
      <c r="AR45" s="384" t="str">
        <f/>
        <v/>
      </c>
      <c r="AS45" s="381">
        <v>44041</v>
      </c>
      <c r="AT45" s="381" t="str">
        <f/>
        <v/>
      </c>
      <c r="AU45" s="389"/>
      <c r="AV45" s="390" t="str">
        <f/>
        <v/>
      </c>
      <c r="AW45" s="57" t="str">
        <f/>
        <v/>
      </c>
      <c r="AX45" s="381">
        <v>44985</v>
      </c>
      <c r="AY45" s="381" t="str">
        <f/>
        <v/>
      </c>
      <c r="AZ45" s="381">
        <v>44985</v>
      </c>
      <c r="BA45" s="381" t="str">
        <f/>
        <v/>
      </c>
      <c r="BB45" s="385"/>
      <c r="BC45" s="390" t="str">
        <f/>
        <v/>
      </c>
      <c r="BD45" s="381" t="str">
        <f/>
        <v/>
      </c>
      <c r="BE45" s="381">
        <v>45077</v>
      </c>
      <c r="BF45" s="381" t="str">
        <f/>
        <v/>
      </c>
      <c r="BG45" s="391"/>
      <c r="BH45" s="392"/>
      <c r="BI45" s="378"/>
    </row>
    <row r="46" ht="15.75" customHeight="1">
      <c r="A46" s="236"/>
      <c r="B46" s="236"/>
      <c r="C46" s="358"/>
      <c r="D46" s="379">
        <v>40</v>
      </c>
      <c r="E46" s="380" t="str">
        <f t="shared" si="72"/>
        <v>#REF!</v>
      </c>
      <c r="F46" s="57" t="str">
        <f t="shared" si="73"/>
        <v>#REF!</v>
      </c>
      <c r="G46" s="57" t="str">
        <f t="shared" si="74"/>
        <v>#REF!</v>
      </c>
      <c r="H46" s="381" t="str">
        <f t="shared" si="75"/>
        <v>#REF!</v>
      </c>
      <c r="I46" s="380" t="str">
        <f t="shared" si="76"/>
        <v>#REF!</v>
      </c>
      <c r="J46" s="380" t="str">
        <f t="shared" si="77"/>
        <v>#REF!</v>
      </c>
      <c r="K46" s="382" t="b">
        <v>0</v>
      </c>
      <c r="L46" s="364" t="str">
        <f t="shared" si="78"/>
        <v>#REF!</v>
      </c>
      <c r="M46" s="361" t="str">
        <f t="shared" si="79"/>
        <v>#REF!</v>
      </c>
      <c r="N46" s="361" t="b">
        <v>1</v>
      </c>
      <c r="O46" s="24" t="b">
        <v>0</v>
      </c>
      <c r="P46" s="365" t="str">
        <f t="shared" si="80"/>
        <v>#REF!</v>
      </c>
      <c r="Q46" s="383"/>
      <c r="R46" s="367"/>
      <c r="S46" s="384" t="str">
        <f/>
        <v/>
      </c>
      <c r="T46" s="385">
        <v>43357</v>
      </c>
      <c r="U46" s="386" t="str">
        <f/>
        <v/>
      </c>
      <c r="V46" s="385">
        <v>43476</v>
      </c>
      <c r="W46" s="387" t="str">
        <f/>
        <v/>
      </c>
      <c r="X46" s="381" t="str">
        <f/>
        <v/>
      </c>
      <c r="Y46" s="381"/>
      <c r="Z46" s="381">
        <v>43536</v>
      </c>
      <c r="AA46" s="388"/>
      <c r="AB46" s="381"/>
      <c r="AC46" s="381"/>
      <c r="AD46" s="381"/>
      <c r="AE46" s="388"/>
      <c r="AF46" s="381"/>
      <c r="AG46" s="381"/>
      <c r="AH46" s="389"/>
      <c r="AI46" s="386"/>
      <c r="AJ46" s="381"/>
      <c r="AK46" s="381"/>
      <c r="AL46" s="383"/>
      <c r="AM46" s="374"/>
      <c r="AN46" s="384">
        <v>44456</v>
      </c>
      <c r="AO46" s="381">
        <v>44531</v>
      </c>
      <c r="AP46" s="383"/>
      <c r="AQ46" s="374"/>
      <c r="AR46" s="384" t="str">
        <f/>
        <v/>
      </c>
      <c r="AS46" s="381">
        <v>43641</v>
      </c>
      <c r="AT46" s="381" t="str">
        <f/>
        <v/>
      </c>
      <c r="AU46" s="389"/>
      <c r="AV46" s="390" t="str">
        <f/>
        <v/>
      </c>
      <c r="AW46" s="57" t="str">
        <f/>
        <v/>
      </c>
      <c r="AX46" s="381"/>
      <c r="AY46" s="381" t="str">
        <f/>
        <v/>
      </c>
      <c r="AZ46" s="381"/>
      <c r="BA46" s="381" t="str">
        <f/>
        <v/>
      </c>
      <c r="BB46" s="385"/>
      <c r="BC46" s="390" t="str">
        <f/>
        <v/>
      </c>
      <c r="BD46" s="381" t="str">
        <f/>
        <v/>
      </c>
      <c r="BE46" s="381"/>
      <c r="BF46" s="381" t="str">
        <f/>
        <v/>
      </c>
      <c r="BG46" s="391"/>
      <c r="BH46" s="392"/>
      <c r="BI46" s="378"/>
    </row>
    <row r="47" ht="15.75" customHeight="1">
      <c r="A47" s="236"/>
      <c r="B47" s="236"/>
      <c r="C47" s="358"/>
      <c r="D47" s="379">
        <v>41</v>
      </c>
      <c r="E47" s="380" t="str">
        <f t="shared" si="72"/>
        <v>#REF!</v>
      </c>
      <c r="F47" s="57" t="str">
        <f t="shared" si="73"/>
        <v>#REF!</v>
      </c>
      <c r="G47" s="57" t="str">
        <f t="shared" si="74"/>
        <v>#REF!</v>
      </c>
      <c r="H47" s="381" t="str">
        <f t="shared" si="75"/>
        <v>#REF!</v>
      </c>
      <c r="I47" s="380" t="str">
        <f t="shared" si="76"/>
        <v>#REF!</v>
      </c>
      <c r="J47" s="380" t="str">
        <f t="shared" si="77"/>
        <v>#REF!</v>
      </c>
      <c r="K47" s="382" t="b">
        <v>0</v>
      </c>
      <c r="L47" s="364" t="str">
        <f t="shared" si="78"/>
        <v>#REF!</v>
      </c>
      <c r="M47" s="361" t="str">
        <f t="shared" si="79"/>
        <v>#REF!</v>
      </c>
      <c r="N47" s="361" t="b">
        <v>1</v>
      </c>
      <c r="O47" s="24" t="b">
        <v>1</v>
      </c>
      <c r="P47" s="365" t="str">
        <f t="shared" si="80"/>
        <v>#REF!</v>
      </c>
      <c r="Q47" s="383"/>
      <c r="R47" s="367"/>
      <c r="S47" s="384" t="str">
        <f/>
        <v/>
      </c>
      <c r="T47" s="385">
        <v>43433</v>
      </c>
      <c r="U47" s="386" t="str">
        <f/>
        <v/>
      </c>
      <c r="V47" s="385">
        <v>43565</v>
      </c>
      <c r="W47" s="387" t="str">
        <f/>
        <v/>
      </c>
      <c r="X47" s="381" t="str">
        <f/>
        <v/>
      </c>
      <c r="Y47" s="381"/>
      <c r="Z47" s="381">
        <v>43623</v>
      </c>
      <c r="AA47" s="388"/>
      <c r="AB47" s="381"/>
      <c r="AC47" s="381"/>
      <c r="AD47" s="381"/>
      <c r="AE47" s="388"/>
      <c r="AF47" s="381"/>
      <c r="AG47" s="381"/>
      <c r="AH47" s="389"/>
      <c r="AI47" s="386"/>
      <c r="AJ47" s="381"/>
      <c r="AK47" s="381"/>
      <c r="AL47" s="383"/>
      <c r="AM47" s="374"/>
      <c r="AN47" s="384">
        <v>44440</v>
      </c>
      <c r="AO47" s="381">
        <v>44515</v>
      </c>
      <c r="AP47" s="383"/>
      <c r="AQ47" s="374"/>
      <c r="AR47" s="384" t="str">
        <f/>
        <v/>
      </c>
      <c r="AS47" s="381">
        <v>43661</v>
      </c>
      <c r="AT47" s="381" t="str">
        <f/>
        <v/>
      </c>
      <c r="AU47" s="389"/>
      <c r="AV47" s="390" t="str">
        <f/>
        <v/>
      </c>
      <c r="AW47" s="57" t="str">
        <f/>
        <v/>
      </c>
      <c r="AX47" s="381">
        <v>44635</v>
      </c>
      <c r="AY47" s="381" t="str">
        <f/>
        <v/>
      </c>
      <c r="AZ47" s="381">
        <v>44454</v>
      </c>
      <c r="BA47" s="381" t="str">
        <f/>
        <v/>
      </c>
      <c r="BB47" s="385">
        <v>44635</v>
      </c>
      <c r="BC47" s="390" t="str">
        <f/>
        <v/>
      </c>
      <c r="BD47" s="381" t="str">
        <f/>
        <v/>
      </c>
      <c r="BE47" s="381">
        <v>44880</v>
      </c>
      <c r="BF47" s="381" t="str">
        <f/>
        <v/>
      </c>
      <c r="BG47" s="400"/>
      <c r="BH47" s="392"/>
      <c r="BI47" s="378"/>
    </row>
    <row r="48" ht="15.75" customHeight="1">
      <c r="A48" s="236"/>
      <c r="B48" s="236"/>
      <c r="C48" s="358"/>
      <c r="D48" s="379">
        <v>42</v>
      </c>
      <c r="E48" s="380" t="str">
        <f t="shared" si="72"/>
        <v>#REF!</v>
      </c>
      <c r="F48" s="57" t="str">
        <f t="shared" si="73"/>
        <v>#REF!</v>
      </c>
      <c r="G48" s="57" t="str">
        <f t="shared" si="74"/>
        <v>#REF!</v>
      </c>
      <c r="H48" s="381" t="str">
        <f t="shared" si="75"/>
        <v>#REF!</v>
      </c>
      <c r="I48" s="380" t="str">
        <f t="shared" si="76"/>
        <v>#REF!</v>
      </c>
      <c r="J48" s="380" t="str">
        <f t="shared" si="77"/>
        <v>#REF!</v>
      </c>
      <c r="K48" s="382" t="b">
        <v>0</v>
      </c>
      <c r="L48" s="364" t="str">
        <f t="shared" si="78"/>
        <v>#REF!</v>
      </c>
      <c r="M48" s="361" t="str">
        <f t="shared" si="79"/>
        <v>#REF!</v>
      </c>
      <c r="N48" s="361" t="b">
        <v>1</v>
      </c>
      <c r="O48" s="24" t="b">
        <v>0</v>
      </c>
      <c r="P48" s="365" t="str">
        <f t="shared" si="80"/>
        <v>#REF!</v>
      </c>
      <c r="Q48" s="383"/>
      <c r="R48" s="367"/>
      <c r="S48" s="384" t="str">
        <f/>
        <v/>
      </c>
      <c r="T48" s="385">
        <v>43437</v>
      </c>
      <c r="U48" s="386" t="str">
        <f/>
        <v/>
      </c>
      <c r="V48" s="385" t="s">
        <v>453</v>
      </c>
      <c r="W48" s="387" t="str">
        <f/>
        <v/>
      </c>
      <c r="X48" s="381" t="str">
        <f/>
        <v/>
      </c>
      <c r="Y48" s="381"/>
      <c r="Z48" s="381"/>
      <c r="AA48" s="388"/>
      <c r="AB48" s="381"/>
      <c r="AC48" s="381"/>
      <c r="AD48" s="381"/>
      <c r="AE48" s="388"/>
      <c r="AF48" s="381"/>
      <c r="AG48" s="381"/>
      <c r="AH48" s="389"/>
      <c r="AI48" s="386"/>
      <c r="AJ48" s="381"/>
      <c r="AK48" s="381"/>
      <c r="AL48" s="383"/>
      <c r="AM48" s="374"/>
      <c r="AN48" s="384">
        <v>44161</v>
      </c>
      <c r="AO48" s="381">
        <v>44236</v>
      </c>
      <c r="AP48" s="383"/>
      <c r="AQ48" s="374"/>
      <c r="AR48" s="384" t="str">
        <f/>
        <v/>
      </c>
      <c r="AS48" s="381">
        <v>43455</v>
      </c>
      <c r="AT48" s="381" t="str">
        <f/>
        <v/>
      </c>
      <c r="AU48" s="389"/>
      <c r="AV48" s="390" t="str">
        <f/>
        <v/>
      </c>
      <c r="AW48" s="57" t="str">
        <f/>
        <v/>
      </c>
      <c r="AX48" s="381"/>
      <c r="AY48" s="381" t="str">
        <f/>
        <v/>
      </c>
      <c r="AZ48" s="381"/>
      <c r="BA48" s="381" t="str">
        <f/>
        <v/>
      </c>
      <c r="BB48" s="385"/>
      <c r="BC48" s="390" t="str">
        <f/>
        <v/>
      </c>
      <c r="BD48" s="381" t="str">
        <f/>
        <v/>
      </c>
      <c r="BE48" s="381">
        <v>44620</v>
      </c>
      <c r="BF48" s="381" t="str">
        <f/>
        <v/>
      </c>
      <c r="BG48" s="391"/>
      <c r="BH48" s="392"/>
      <c r="BI48" s="378"/>
    </row>
    <row r="49" ht="15.75" customHeight="1">
      <c r="A49" s="236"/>
      <c r="B49" s="236"/>
      <c r="C49" s="358"/>
      <c r="D49" s="379">
        <v>43</v>
      </c>
      <c r="E49" s="380" t="str">
        <f t="shared" si="72"/>
        <v>#REF!</v>
      </c>
      <c r="F49" s="57" t="str">
        <f t="shared" si="73"/>
        <v>#REF!</v>
      </c>
      <c r="G49" s="57" t="str">
        <f t="shared" si="74"/>
        <v>#REF!</v>
      </c>
      <c r="H49" s="381" t="str">
        <f t="shared" si="75"/>
        <v>#REF!</v>
      </c>
      <c r="I49" s="380" t="str">
        <f t="shared" si="76"/>
        <v>#REF!</v>
      </c>
      <c r="J49" s="380" t="str">
        <f t="shared" si="77"/>
        <v>#REF!</v>
      </c>
      <c r="K49" s="382" t="b">
        <v>0</v>
      </c>
      <c r="L49" s="364" t="str">
        <f t="shared" si="78"/>
        <v>#REF!</v>
      </c>
      <c r="M49" s="361" t="str">
        <f t="shared" si="79"/>
        <v>#REF!</v>
      </c>
      <c r="N49" s="361" t="b">
        <v>1</v>
      </c>
      <c r="O49" s="24" t="b">
        <v>1</v>
      </c>
      <c r="P49" s="365" t="str">
        <f t="shared" si="80"/>
        <v>#REF!</v>
      </c>
      <c r="Q49" s="383"/>
      <c r="R49" s="367"/>
      <c r="S49" s="384" t="str">
        <f/>
        <v/>
      </c>
      <c r="T49" s="385">
        <v>43433</v>
      </c>
      <c r="U49" s="386" t="str">
        <f/>
        <v/>
      </c>
      <c r="V49" s="385">
        <v>43600</v>
      </c>
      <c r="W49" s="387" t="str">
        <f/>
        <v/>
      </c>
      <c r="X49" s="381" t="str">
        <f/>
        <v/>
      </c>
      <c r="Y49" s="381"/>
      <c r="Z49" s="381">
        <v>43658</v>
      </c>
      <c r="AA49" s="388"/>
      <c r="AB49" s="381"/>
      <c r="AC49" s="381"/>
      <c r="AD49" s="381"/>
      <c r="AE49" s="388"/>
      <c r="AF49" s="381"/>
      <c r="AG49" s="381"/>
      <c r="AH49" s="389"/>
      <c r="AI49" s="386">
        <v>44519</v>
      </c>
      <c r="AJ49" s="381"/>
      <c r="AK49" s="381"/>
      <c r="AL49" s="383"/>
      <c r="AM49" s="374"/>
      <c r="AN49" s="384">
        <v>44410</v>
      </c>
      <c r="AO49" s="381">
        <v>44483</v>
      </c>
      <c r="AP49" s="383"/>
      <c r="AQ49" s="374"/>
      <c r="AR49" s="384" t="str">
        <f/>
        <v/>
      </c>
      <c r="AS49" s="381">
        <v>43727</v>
      </c>
      <c r="AT49" s="381" t="str">
        <f/>
        <v/>
      </c>
      <c r="AU49" s="389"/>
      <c r="AV49" s="390" t="str">
        <f/>
        <v/>
      </c>
      <c r="AW49" s="57" t="str">
        <f/>
        <v/>
      </c>
      <c r="AX49" s="381">
        <v>44561</v>
      </c>
      <c r="AY49" s="381" t="str">
        <f/>
        <v/>
      </c>
      <c r="AZ49" s="381"/>
      <c r="BA49" s="381" t="str">
        <f/>
        <v/>
      </c>
      <c r="BB49" s="385"/>
      <c r="BC49" s="390" t="str">
        <f/>
        <v/>
      </c>
      <c r="BD49" s="381" t="str">
        <f/>
        <v/>
      </c>
      <c r="BE49" s="381">
        <v>44758</v>
      </c>
      <c r="BF49" s="381" t="str">
        <f/>
        <v/>
      </c>
      <c r="BG49" s="391"/>
      <c r="BH49" s="392"/>
      <c r="BI49" s="378"/>
    </row>
    <row r="50" ht="15.75" customHeight="1">
      <c r="A50" s="236"/>
      <c r="B50" s="236"/>
      <c r="C50" s="358"/>
      <c r="D50" s="379">
        <v>44</v>
      </c>
      <c r="E50" s="380" t="str">
        <f t="shared" si="72"/>
        <v>#REF!</v>
      </c>
      <c r="F50" s="57" t="str">
        <f t="shared" si="73"/>
        <v>#REF!</v>
      </c>
      <c r="G50" s="57" t="str">
        <f t="shared" si="74"/>
        <v>#REF!</v>
      </c>
      <c r="H50" s="381" t="str">
        <f t="shared" si="75"/>
        <v>#REF!</v>
      </c>
      <c r="I50" s="380" t="str">
        <f t="shared" si="76"/>
        <v>#REF!</v>
      </c>
      <c r="J50" s="380" t="str">
        <f t="shared" si="77"/>
        <v>#REF!</v>
      </c>
      <c r="K50" s="382" t="b">
        <v>0</v>
      </c>
      <c r="L50" s="364" t="str">
        <f t="shared" si="78"/>
        <v>#REF!</v>
      </c>
      <c r="M50" s="361" t="str">
        <f t="shared" si="79"/>
        <v>#REF!</v>
      </c>
      <c r="N50" s="361" t="b">
        <v>1</v>
      </c>
      <c r="O50" s="24" t="b">
        <v>1</v>
      </c>
      <c r="P50" s="365" t="str">
        <f t="shared" si="80"/>
        <v>#REF!</v>
      </c>
      <c r="Q50" s="383"/>
      <c r="R50" s="367"/>
      <c r="S50" s="384" t="str">
        <f/>
        <v/>
      </c>
      <c r="T50" s="385">
        <v>43458</v>
      </c>
      <c r="U50" s="386" t="str">
        <f/>
        <v/>
      </c>
      <c r="V50" s="385">
        <v>43601</v>
      </c>
      <c r="W50" s="387" t="str">
        <f/>
        <v/>
      </c>
      <c r="X50" s="381" t="str">
        <f/>
        <v/>
      </c>
      <c r="Y50" s="381"/>
      <c r="Z50" s="381">
        <v>43661</v>
      </c>
      <c r="AA50" s="388"/>
      <c r="AB50" s="381"/>
      <c r="AC50" s="381"/>
      <c r="AD50" s="381"/>
      <c r="AE50" s="388"/>
      <c r="AF50" s="381"/>
      <c r="AG50" s="381"/>
      <c r="AH50" s="389"/>
      <c r="AI50" s="386"/>
      <c r="AJ50" s="381"/>
      <c r="AK50" s="381"/>
      <c r="AL50" s="383"/>
      <c r="AM50" s="374"/>
      <c r="AN50" s="384">
        <v>44435</v>
      </c>
      <c r="AO50" s="381">
        <v>44510</v>
      </c>
      <c r="AP50" s="383"/>
      <c r="AQ50" s="374"/>
      <c r="AR50" s="384" t="str">
        <f/>
        <v/>
      </c>
      <c r="AS50" s="381">
        <v>43732</v>
      </c>
      <c r="AT50" s="381" t="str">
        <f/>
        <v/>
      </c>
      <c r="AU50" s="389"/>
      <c r="AV50" s="390" t="str">
        <f/>
        <v/>
      </c>
      <c r="AW50" s="57" t="str">
        <f/>
        <v/>
      </c>
      <c r="AX50" s="381"/>
      <c r="AY50" s="381" t="str">
        <f/>
        <v/>
      </c>
      <c r="AZ50" s="381"/>
      <c r="BA50" s="381" t="str">
        <f/>
        <v/>
      </c>
      <c r="BB50" s="385"/>
      <c r="BC50" s="390" t="str">
        <f/>
        <v/>
      </c>
      <c r="BD50" s="381" t="str">
        <f/>
        <v/>
      </c>
      <c r="BE50" s="381"/>
      <c r="BF50" s="381" t="str">
        <f/>
        <v/>
      </c>
      <c r="BG50" s="391"/>
      <c r="BH50" s="392"/>
      <c r="BI50" s="378"/>
    </row>
    <row r="51" ht="15.75" customHeight="1">
      <c r="A51" s="236"/>
      <c r="B51" s="236"/>
      <c r="C51" s="358"/>
      <c r="D51" s="379">
        <v>45</v>
      </c>
      <c r="E51" s="380" t="str">
        <f t="shared" si="72"/>
        <v>#REF!</v>
      </c>
      <c r="F51" s="57" t="str">
        <f t="shared" si="73"/>
        <v>#REF!</v>
      </c>
      <c r="G51" s="57" t="str">
        <f t="shared" si="74"/>
        <v>#REF!</v>
      </c>
      <c r="H51" s="381" t="str">
        <f t="shared" si="75"/>
        <v>#REF!</v>
      </c>
      <c r="I51" s="380" t="str">
        <f t="shared" si="76"/>
        <v>#REF!</v>
      </c>
      <c r="J51" s="380" t="str">
        <f t="shared" si="77"/>
        <v>#REF!</v>
      </c>
      <c r="K51" s="382" t="b">
        <v>0</v>
      </c>
      <c r="L51" s="364" t="str">
        <f t="shared" si="78"/>
        <v>#REF!</v>
      </c>
      <c r="M51" s="361" t="str">
        <f t="shared" si="79"/>
        <v>#REF!</v>
      </c>
      <c r="N51" s="361" t="b">
        <v>0</v>
      </c>
      <c r="O51" s="24" t="b">
        <v>0</v>
      </c>
      <c r="P51" s="365" t="str">
        <f t="shared" si="80"/>
        <v>#REF!</v>
      </c>
      <c r="Q51" s="383"/>
      <c r="R51" s="367"/>
      <c r="S51" s="384" t="str">
        <f/>
        <v/>
      </c>
      <c r="T51" s="385">
        <v>43649</v>
      </c>
      <c r="U51" s="386" t="str">
        <f/>
        <v/>
      </c>
      <c r="V51" s="385">
        <v>43766</v>
      </c>
      <c r="W51" s="387" t="str">
        <f/>
        <v/>
      </c>
      <c r="X51" s="381" t="str">
        <f/>
        <v/>
      </c>
      <c r="Y51" s="381">
        <v>44593</v>
      </c>
      <c r="Z51" s="381">
        <v>43824</v>
      </c>
      <c r="AA51" s="388"/>
      <c r="AB51" s="381"/>
      <c r="AC51" s="381"/>
      <c r="AD51" s="381"/>
      <c r="AE51" s="388"/>
      <c r="AF51" s="381"/>
      <c r="AG51" s="381"/>
      <c r="AH51" s="389"/>
      <c r="AI51" s="386">
        <v>44701</v>
      </c>
      <c r="AJ51" s="381">
        <v>44701</v>
      </c>
      <c r="AK51" s="381"/>
      <c r="AL51" s="383"/>
      <c r="AM51" s="374"/>
      <c r="AN51" s="384">
        <v>44711</v>
      </c>
      <c r="AO51" s="381">
        <v>44685</v>
      </c>
      <c r="AP51" s="383"/>
      <c r="AQ51" s="374"/>
      <c r="AR51" s="384" t="str">
        <f/>
        <v/>
      </c>
      <c r="AS51" s="381">
        <v>43881</v>
      </c>
      <c r="AT51" s="381" t="str">
        <f/>
        <v/>
      </c>
      <c r="AU51" s="389"/>
      <c r="AV51" s="390" t="str">
        <f/>
        <v/>
      </c>
      <c r="AW51" s="57" t="str">
        <f/>
        <v/>
      </c>
      <c r="AX51" s="381">
        <v>44685</v>
      </c>
      <c r="AY51" s="381" t="str">
        <f/>
        <v/>
      </c>
      <c r="AZ51" s="381">
        <v>44701</v>
      </c>
      <c r="BA51" s="381" t="str">
        <f/>
        <v/>
      </c>
      <c r="BB51" s="385"/>
      <c r="BC51" s="390" t="str">
        <f/>
        <v/>
      </c>
      <c r="BD51" s="381" t="str">
        <f/>
        <v/>
      </c>
      <c r="BE51" s="381">
        <v>44946</v>
      </c>
      <c r="BF51" s="381" t="str">
        <f/>
        <v/>
      </c>
      <c r="BG51" s="391"/>
      <c r="BH51" s="392"/>
      <c r="BI51" s="378"/>
    </row>
    <row r="52" ht="15.75" customHeight="1">
      <c r="A52" s="236"/>
      <c r="B52" s="236"/>
      <c r="C52" s="358"/>
      <c r="D52" s="379">
        <v>46</v>
      </c>
      <c r="E52" s="380" t="str">
        <f t="shared" si="72"/>
        <v>#REF!</v>
      </c>
      <c r="F52" s="57" t="str">
        <f t="shared" si="73"/>
        <v>#REF!</v>
      </c>
      <c r="G52" s="57" t="str">
        <f t="shared" si="74"/>
        <v>#REF!</v>
      </c>
      <c r="H52" s="381" t="str">
        <f t="shared" si="75"/>
        <v>#REF!</v>
      </c>
      <c r="I52" s="380" t="str">
        <f t="shared" si="76"/>
        <v>#REF!</v>
      </c>
      <c r="J52" s="380" t="str">
        <f t="shared" si="77"/>
        <v>#REF!</v>
      </c>
      <c r="K52" s="382" t="b">
        <v>0</v>
      </c>
      <c r="L52" s="364" t="str">
        <f t="shared" si="78"/>
        <v>#REF!</v>
      </c>
      <c r="M52" s="361" t="str">
        <f t="shared" si="79"/>
        <v>#REF!</v>
      </c>
      <c r="N52" s="361" t="b">
        <v>0</v>
      </c>
      <c r="O52" s="24" t="b">
        <v>0</v>
      </c>
      <c r="P52" s="365" t="str">
        <f t="shared" si="80"/>
        <v>#REF!</v>
      </c>
      <c r="Q52" s="383"/>
      <c r="R52" s="367"/>
      <c r="S52" s="384" t="str">
        <f/>
        <v/>
      </c>
      <c r="T52" s="385">
        <v>43668</v>
      </c>
      <c r="U52" s="386" t="str">
        <f/>
        <v/>
      </c>
      <c r="V52" s="385">
        <v>43795</v>
      </c>
      <c r="W52" s="387" t="str">
        <f/>
        <v/>
      </c>
      <c r="X52" s="381" t="str">
        <f/>
        <v/>
      </c>
      <c r="Y52" s="381"/>
      <c r="Z52" s="381">
        <v>43853</v>
      </c>
      <c r="AA52" s="388"/>
      <c r="AB52" s="381"/>
      <c r="AC52" s="381"/>
      <c r="AD52" s="381"/>
      <c r="AE52" s="388"/>
      <c r="AF52" s="381"/>
      <c r="AG52" s="381"/>
      <c r="AH52" s="389"/>
      <c r="AI52" s="386">
        <v>43668</v>
      </c>
      <c r="AJ52" s="381">
        <v>44683</v>
      </c>
      <c r="AK52" s="381"/>
      <c r="AL52" s="383"/>
      <c r="AM52" s="374"/>
      <c r="AN52" s="384">
        <v>44676</v>
      </c>
      <c r="AO52" s="381">
        <v>44721</v>
      </c>
      <c r="AP52" s="383"/>
      <c r="AQ52" s="374"/>
      <c r="AR52" s="384" t="str">
        <f/>
        <v/>
      </c>
      <c r="AS52" s="381">
        <v>43893</v>
      </c>
      <c r="AT52" s="381" t="str">
        <f/>
        <v/>
      </c>
      <c r="AU52" s="389"/>
      <c r="AV52" s="390" t="str">
        <f/>
        <v/>
      </c>
      <c r="AW52" s="57" t="str">
        <f/>
        <v/>
      </c>
      <c r="AX52" s="381">
        <v>44623</v>
      </c>
      <c r="AY52" s="381" t="str">
        <f/>
        <v/>
      </c>
      <c r="AZ52" s="381">
        <v>44684</v>
      </c>
      <c r="BA52" s="381" t="str">
        <f/>
        <v/>
      </c>
      <c r="BB52" s="385"/>
      <c r="BC52" s="390" t="str">
        <f/>
        <v/>
      </c>
      <c r="BD52" s="381" t="str">
        <f/>
        <v/>
      </c>
      <c r="BE52" s="381">
        <v>44883</v>
      </c>
      <c r="BF52" s="381" t="str">
        <f/>
        <v/>
      </c>
      <c r="BG52" s="391"/>
      <c r="BH52" s="392"/>
      <c r="BI52" s="378"/>
    </row>
    <row r="53" ht="15.75" customHeight="1">
      <c r="A53" s="236"/>
      <c r="B53" s="236"/>
      <c r="C53" s="358"/>
      <c r="D53" s="379">
        <v>47</v>
      </c>
      <c r="E53" s="380" t="str">
        <f t="shared" si="72"/>
        <v>#REF!</v>
      </c>
      <c r="F53" s="57" t="str">
        <f t="shared" si="73"/>
        <v>#REF!</v>
      </c>
      <c r="G53" s="57" t="str">
        <f t="shared" si="74"/>
        <v>#REF!</v>
      </c>
      <c r="H53" s="381" t="str">
        <f t="shared" si="75"/>
        <v>#REF!</v>
      </c>
      <c r="I53" s="380" t="str">
        <f t="shared" si="76"/>
        <v>#REF!</v>
      </c>
      <c r="J53" s="380" t="str">
        <f t="shared" si="77"/>
        <v>#REF!</v>
      </c>
      <c r="K53" s="382" t="b">
        <v>0</v>
      </c>
      <c r="L53" s="364" t="str">
        <f t="shared" si="78"/>
        <v>#REF!</v>
      </c>
      <c r="M53" s="361" t="str">
        <f t="shared" si="79"/>
        <v>#REF!</v>
      </c>
      <c r="N53" s="361" t="b">
        <v>0</v>
      </c>
      <c r="O53" s="24" t="b">
        <v>0</v>
      </c>
      <c r="P53" s="365" t="str">
        <f t="shared" si="80"/>
        <v>#REF!</v>
      </c>
      <c r="Q53" s="383"/>
      <c r="R53" s="367"/>
      <c r="S53" s="384" t="str">
        <f/>
        <v/>
      </c>
      <c r="T53" s="385">
        <v>43683</v>
      </c>
      <c r="U53" s="386" t="str">
        <f/>
        <v/>
      </c>
      <c r="V53" s="385">
        <v>43796</v>
      </c>
      <c r="W53" s="387" t="str">
        <f/>
        <v/>
      </c>
      <c r="X53" s="381" t="str">
        <f/>
        <v/>
      </c>
      <c r="Y53" s="381"/>
      <c r="Z53" s="381">
        <v>43854</v>
      </c>
      <c r="AA53" s="388"/>
      <c r="AB53" s="381"/>
      <c r="AC53" s="381"/>
      <c r="AD53" s="381"/>
      <c r="AE53" s="388"/>
      <c r="AF53" s="381"/>
      <c r="AG53" s="381"/>
      <c r="AH53" s="389"/>
      <c r="AI53" s="386"/>
      <c r="AJ53" s="381"/>
      <c r="AK53" s="381"/>
      <c r="AL53" s="383"/>
      <c r="AM53" s="374"/>
      <c r="AN53" s="384">
        <v>44666</v>
      </c>
      <c r="AO53" s="381">
        <v>44742</v>
      </c>
      <c r="AP53" s="383"/>
      <c r="AQ53" s="374"/>
      <c r="AR53" s="384" t="str">
        <f/>
        <v/>
      </c>
      <c r="AS53" s="381">
        <v>43894</v>
      </c>
      <c r="AT53" s="381" t="str">
        <f/>
        <v/>
      </c>
      <c r="AU53" s="389"/>
      <c r="AV53" s="390" t="str">
        <f/>
        <v/>
      </c>
      <c r="AW53" s="57" t="str">
        <f/>
        <v/>
      </c>
      <c r="AX53" s="381"/>
      <c r="AY53" s="381" t="str">
        <f/>
        <v/>
      </c>
      <c r="AZ53" s="381"/>
      <c r="BA53" s="381" t="str">
        <f/>
        <v/>
      </c>
      <c r="BB53" s="385"/>
      <c r="BC53" s="390" t="str">
        <f/>
        <v/>
      </c>
      <c r="BD53" s="381" t="str">
        <f/>
        <v/>
      </c>
      <c r="BE53" s="381"/>
      <c r="BF53" s="381" t="str">
        <f/>
        <v/>
      </c>
      <c r="BG53" s="391"/>
      <c r="BH53" s="392"/>
      <c r="BI53" s="378"/>
    </row>
    <row r="54" ht="15.75" customHeight="1">
      <c r="A54" s="236"/>
      <c r="B54" s="236"/>
      <c r="C54" s="358"/>
      <c r="D54" s="379">
        <v>48</v>
      </c>
      <c r="E54" s="380" t="str">
        <f t="shared" si="72"/>
        <v>#REF!</v>
      </c>
      <c r="F54" s="57" t="str">
        <f t="shared" si="73"/>
        <v>#REF!</v>
      </c>
      <c r="G54" s="57" t="str">
        <f t="shared" si="74"/>
        <v>#REF!</v>
      </c>
      <c r="H54" s="381" t="str">
        <f t="shared" si="75"/>
        <v>#REF!</v>
      </c>
      <c r="I54" s="380" t="str">
        <f t="shared" si="76"/>
        <v>#REF!</v>
      </c>
      <c r="J54" s="380" t="str">
        <f t="shared" si="77"/>
        <v>#REF!</v>
      </c>
      <c r="K54" s="382" t="b">
        <v>0</v>
      </c>
      <c r="L54" s="364" t="str">
        <f t="shared" si="78"/>
        <v>#REF!</v>
      </c>
      <c r="M54" s="361" t="str">
        <f t="shared" si="79"/>
        <v>#REF!</v>
      </c>
      <c r="N54" s="361" t="b">
        <v>0</v>
      </c>
      <c r="O54" s="24" t="b">
        <v>0</v>
      </c>
      <c r="P54" s="365" t="str">
        <f t="shared" si="80"/>
        <v>#REF!</v>
      </c>
      <c r="Q54" s="383"/>
      <c r="R54" s="367"/>
      <c r="S54" s="384" t="str">
        <f/>
        <v/>
      </c>
      <c r="T54" s="385">
        <v>43696</v>
      </c>
      <c r="U54" s="386" t="str">
        <f/>
        <v/>
      </c>
      <c r="V54" s="385">
        <v>44134</v>
      </c>
      <c r="W54" s="387" t="str">
        <f/>
        <v/>
      </c>
      <c r="X54" s="381" t="str">
        <f/>
        <v/>
      </c>
      <c r="Y54" s="381">
        <v>44246</v>
      </c>
      <c r="Z54" s="381">
        <v>44194</v>
      </c>
      <c r="AA54" s="388"/>
      <c r="AB54" s="57">
        <v>19</v>
      </c>
      <c r="AC54" s="57">
        <v>19</v>
      </c>
      <c r="AD54" s="381"/>
      <c r="AE54" s="388"/>
      <c r="AF54" s="381"/>
      <c r="AG54" s="381"/>
      <c r="AH54" s="391" t="s">
        <v>454</v>
      </c>
      <c r="AI54" s="386">
        <v>44549</v>
      </c>
      <c r="AJ54" s="381"/>
      <c r="AK54" s="381"/>
      <c r="AL54" s="383" t="s">
        <v>454</v>
      </c>
      <c r="AM54" s="374"/>
      <c r="AN54" s="384">
        <v>44805</v>
      </c>
      <c r="AO54" s="381">
        <v>44866</v>
      </c>
      <c r="AP54" s="383" t="s">
        <v>455</v>
      </c>
      <c r="AQ54" s="374"/>
      <c r="AR54" s="384" t="str">
        <f/>
        <v/>
      </c>
      <c r="AS54" s="381">
        <v>44377</v>
      </c>
      <c r="AT54" s="381" t="str">
        <f/>
        <v/>
      </c>
      <c r="AU54" s="389"/>
      <c r="AV54" s="390" t="str">
        <f/>
        <v/>
      </c>
      <c r="AW54" s="57" t="str">
        <f/>
        <v/>
      </c>
      <c r="AX54" s="381">
        <v>44957</v>
      </c>
      <c r="AY54" s="381" t="str">
        <f/>
        <v/>
      </c>
      <c r="AZ54" s="381">
        <v>45046</v>
      </c>
      <c r="BA54" s="381" t="str">
        <f/>
        <v/>
      </c>
      <c r="BB54" s="385"/>
      <c r="BC54" s="390" t="str">
        <f/>
        <v/>
      </c>
      <c r="BD54" s="381" t="str">
        <f/>
        <v/>
      </c>
      <c r="BE54" s="381">
        <v>45137</v>
      </c>
      <c r="BF54" s="381" t="str">
        <f/>
        <v/>
      </c>
      <c r="BG54" s="391"/>
      <c r="BH54" s="392"/>
      <c r="BI54" s="378"/>
    </row>
    <row r="55" ht="15.75" customHeight="1">
      <c r="A55" s="236"/>
      <c r="B55" s="236"/>
      <c r="C55" s="358"/>
      <c r="D55" s="379">
        <v>49</v>
      </c>
      <c r="E55" s="380" t="str">
        <f t="shared" si="72"/>
        <v>#REF!</v>
      </c>
      <c r="F55" s="57" t="str">
        <f t="shared" si="73"/>
        <v>#REF!</v>
      </c>
      <c r="G55" s="57" t="str">
        <f t="shared" si="74"/>
        <v>#REF!</v>
      </c>
      <c r="H55" s="381" t="str">
        <f t="shared" si="75"/>
        <v>#REF!</v>
      </c>
      <c r="I55" s="380" t="str">
        <f t="shared" si="76"/>
        <v>#REF!</v>
      </c>
      <c r="J55" s="380" t="str">
        <f t="shared" si="77"/>
        <v>#REF!</v>
      </c>
      <c r="K55" s="382" t="b">
        <v>0</v>
      </c>
      <c r="L55" s="364" t="str">
        <f t="shared" si="78"/>
        <v>#REF!</v>
      </c>
      <c r="M55" s="361" t="str">
        <f t="shared" si="79"/>
        <v>#REF!</v>
      </c>
      <c r="N55" s="361" t="b">
        <v>0</v>
      </c>
      <c r="O55" s="24" t="b">
        <v>0</v>
      </c>
      <c r="P55" s="365" t="str">
        <f t="shared" si="80"/>
        <v>#REF!</v>
      </c>
      <c r="Q55" s="383"/>
      <c r="R55" s="367"/>
      <c r="S55" s="384" t="str">
        <f/>
        <v/>
      </c>
      <c r="T55" s="385">
        <v>43749</v>
      </c>
      <c r="U55" s="386" t="str">
        <f/>
        <v/>
      </c>
      <c r="V55" s="385">
        <v>43977</v>
      </c>
      <c r="W55" s="387" t="str">
        <f/>
        <v/>
      </c>
      <c r="X55" s="381" t="str">
        <f/>
        <v/>
      </c>
      <c r="Y55" s="381">
        <v>44388</v>
      </c>
      <c r="Z55" s="381">
        <v>44035</v>
      </c>
      <c r="AA55" s="388"/>
      <c r="AB55" s="57">
        <v>27</v>
      </c>
      <c r="AC55" s="57">
        <v>27</v>
      </c>
      <c r="AD55" s="381"/>
      <c r="AE55" s="388"/>
      <c r="AF55" s="381"/>
      <c r="AG55" s="381"/>
      <c r="AH55" s="389"/>
      <c r="AI55" s="386">
        <v>44885</v>
      </c>
      <c r="AJ55" s="381"/>
      <c r="AK55" s="381"/>
      <c r="AL55" s="383"/>
      <c r="AM55" s="374"/>
      <c r="AN55" s="384">
        <v>44762</v>
      </c>
      <c r="AO55" s="381">
        <v>44803</v>
      </c>
      <c r="AP55" s="383"/>
      <c r="AQ55" s="374"/>
      <c r="AR55" s="384" t="str">
        <f/>
        <v/>
      </c>
      <c r="AS55" s="381">
        <v>44070</v>
      </c>
      <c r="AT55" s="381" t="str">
        <f/>
        <v/>
      </c>
      <c r="AU55" s="389"/>
      <c r="AV55" s="390" t="str">
        <f/>
        <v/>
      </c>
      <c r="AW55" s="57" t="str">
        <f/>
        <v/>
      </c>
      <c r="AX55" s="381">
        <v>44892</v>
      </c>
      <c r="AY55" s="381" t="str">
        <f/>
        <v/>
      </c>
      <c r="AZ55" s="381">
        <v>44892</v>
      </c>
      <c r="BA55" s="381" t="str">
        <f/>
        <v/>
      </c>
      <c r="BB55" s="385"/>
      <c r="BC55" s="390" t="str">
        <f/>
        <v/>
      </c>
      <c r="BD55" s="381" t="str">
        <f/>
        <v/>
      </c>
      <c r="BE55" s="381">
        <v>45134</v>
      </c>
      <c r="BF55" s="381" t="str">
        <f/>
        <v/>
      </c>
      <c r="BG55" s="391"/>
      <c r="BH55" s="392"/>
      <c r="BI55" s="378"/>
    </row>
    <row r="56" ht="15.75" customHeight="1">
      <c r="A56" s="236"/>
      <c r="B56" s="236"/>
      <c r="C56" s="358"/>
      <c r="D56" s="379">
        <v>50</v>
      </c>
      <c r="E56" s="380" t="str">
        <f t="shared" si="72"/>
        <v>#REF!</v>
      </c>
      <c r="F56" s="57" t="str">
        <f t="shared" si="73"/>
        <v>#REF!</v>
      </c>
      <c r="G56" s="57" t="str">
        <f t="shared" si="74"/>
        <v>#REF!</v>
      </c>
      <c r="H56" s="381" t="str">
        <f t="shared" si="75"/>
        <v>#REF!</v>
      </c>
      <c r="I56" s="380" t="str">
        <f t="shared" si="76"/>
        <v>#REF!</v>
      </c>
      <c r="J56" s="380" t="str">
        <f t="shared" si="77"/>
        <v>#REF!</v>
      </c>
      <c r="K56" s="382" t="b">
        <v>0</v>
      </c>
      <c r="L56" s="364" t="str">
        <f t="shared" si="78"/>
        <v>#REF!</v>
      </c>
      <c r="M56" s="361" t="str">
        <f t="shared" si="79"/>
        <v>#REF!</v>
      </c>
      <c r="N56" s="361" t="b">
        <v>0</v>
      </c>
      <c r="O56" s="24" t="b">
        <v>0</v>
      </c>
      <c r="P56" s="365" t="str">
        <f t="shared" si="80"/>
        <v>#REF!</v>
      </c>
      <c r="Q56" s="383"/>
      <c r="R56" s="367"/>
      <c r="S56" s="384" t="str">
        <f/>
        <v/>
      </c>
      <c r="T56" s="385">
        <v>43847</v>
      </c>
      <c r="U56" s="386" t="str">
        <f/>
        <v/>
      </c>
      <c r="V56" s="385">
        <v>44743</v>
      </c>
      <c r="W56" s="387" t="str">
        <f/>
        <v/>
      </c>
      <c r="X56" s="381" t="str">
        <f/>
        <v/>
      </c>
      <c r="Y56" s="381">
        <v>44804</v>
      </c>
      <c r="Z56" s="381">
        <v>44804</v>
      </c>
      <c r="AA56" s="388"/>
      <c r="AB56" s="57">
        <v>38</v>
      </c>
      <c r="AC56" s="381"/>
      <c r="AD56" s="381"/>
      <c r="AE56" s="388"/>
      <c r="AF56" s="381"/>
      <c r="AG56" s="381"/>
      <c r="AH56" s="391"/>
      <c r="AI56" s="401">
        <v>45107</v>
      </c>
      <c r="AJ56" s="381"/>
      <c r="AK56" s="381"/>
      <c r="AL56" s="383"/>
      <c r="AM56" s="374"/>
      <c r="AN56" s="384">
        <v>45917</v>
      </c>
      <c r="AO56" s="381">
        <v>45992</v>
      </c>
      <c r="AP56" s="383"/>
      <c r="AQ56" s="374"/>
      <c r="AR56" s="384" t="str">
        <f/>
        <v/>
      </c>
      <c r="AS56" s="381">
        <v>44818</v>
      </c>
      <c r="AT56" s="381" t="str">
        <f/>
        <v/>
      </c>
      <c r="AU56" s="389"/>
      <c r="AV56" s="390" t="str">
        <f/>
        <v/>
      </c>
      <c r="AW56" s="57" t="str">
        <f/>
        <v/>
      </c>
      <c r="AX56" s="381"/>
      <c r="AY56" s="381" t="str">
        <f/>
        <v/>
      </c>
      <c r="AZ56" s="381">
        <v>46109</v>
      </c>
      <c r="BA56" s="381" t="str">
        <f/>
        <v/>
      </c>
      <c r="BB56" s="385"/>
      <c r="BC56" s="390" t="str">
        <f/>
        <v/>
      </c>
      <c r="BD56" s="381" t="str">
        <f/>
        <v/>
      </c>
      <c r="BE56" s="381">
        <v>46466</v>
      </c>
      <c r="BF56" s="381" t="str">
        <f/>
        <v/>
      </c>
      <c r="BG56" s="391"/>
      <c r="BH56" s="392"/>
      <c r="BI56" s="378"/>
    </row>
    <row r="57" ht="15.75" customHeight="1">
      <c r="A57" s="236"/>
      <c r="B57" s="236"/>
      <c r="C57" s="358"/>
      <c r="D57" s="379">
        <v>51</v>
      </c>
      <c r="E57" s="380" t="str">
        <f t="shared" si="72"/>
        <v>#REF!</v>
      </c>
      <c r="F57" s="57" t="str">
        <f t="shared" si="73"/>
        <v>#REF!</v>
      </c>
      <c r="G57" s="57" t="str">
        <f t="shared" si="74"/>
        <v>#REF!</v>
      </c>
      <c r="H57" s="381" t="str">
        <f t="shared" si="75"/>
        <v>#REF!</v>
      </c>
      <c r="I57" s="380" t="str">
        <f t="shared" si="76"/>
        <v>#REF!</v>
      </c>
      <c r="J57" s="380" t="str">
        <f t="shared" si="77"/>
        <v>#REF!</v>
      </c>
      <c r="K57" s="382" t="b">
        <v>0</v>
      </c>
      <c r="L57" s="364" t="str">
        <f t="shared" si="78"/>
        <v>#REF!</v>
      </c>
      <c r="M57" s="361" t="str">
        <f t="shared" si="79"/>
        <v>#REF!</v>
      </c>
      <c r="N57" s="361" t="b">
        <v>0</v>
      </c>
      <c r="O57" s="24" t="b">
        <v>0</v>
      </c>
      <c r="P57" s="365" t="str">
        <f t="shared" si="80"/>
        <v>#REF!</v>
      </c>
      <c r="Q57" s="383"/>
      <c r="R57" s="367"/>
      <c r="S57" s="384" t="str">
        <f/>
        <v/>
      </c>
      <c r="T57" s="385">
        <v>43881</v>
      </c>
      <c r="U57" s="386" t="str">
        <f/>
        <v/>
      </c>
      <c r="V57" s="385">
        <v>44173</v>
      </c>
      <c r="W57" s="387" t="str">
        <f/>
        <v/>
      </c>
      <c r="X57" s="381" t="str">
        <f/>
        <v/>
      </c>
      <c r="Y57" s="381"/>
      <c r="Z57" s="381">
        <v>44231</v>
      </c>
      <c r="AA57" s="388"/>
      <c r="AB57" s="381"/>
      <c r="AC57" s="381"/>
      <c r="AD57" s="381"/>
      <c r="AE57" s="388"/>
      <c r="AF57" s="381"/>
      <c r="AG57" s="381"/>
      <c r="AH57" s="389"/>
      <c r="AI57" s="386">
        <v>44902</v>
      </c>
      <c r="AJ57" s="381"/>
      <c r="AK57" s="381"/>
      <c r="AL57" s="383" t="s">
        <v>454</v>
      </c>
      <c r="AM57" s="374"/>
      <c r="AN57" s="384">
        <v>45033</v>
      </c>
      <c r="AO57" s="381">
        <v>45106</v>
      </c>
      <c r="AP57" s="383"/>
      <c r="AQ57" s="374"/>
      <c r="AR57" s="384" t="str">
        <f/>
        <v/>
      </c>
      <c r="AS57" s="381">
        <v>44420</v>
      </c>
      <c r="AT57" s="381" t="str">
        <f/>
        <v/>
      </c>
      <c r="AU57" s="389"/>
      <c r="AV57" s="390" t="str">
        <f/>
        <v/>
      </c>
      <c r="AW57" s="57" t="str">
        <f/>
        <v/>
      </c>
      <c r="AX57" s="381">
        <v>45196</v>
      </c>
      <c r="AY57" s="381" t="str">
        <f/>
        <v/>
      </c>
      <c r="AZ57" s="381">
        <v>45242</v>
      </c>
      <c r="BA57" s="381" t="str">
        <f/>
        <v/>
      </c>
      <c r="BB57" s="385"/>
      <c r="BC57" s="390" t="str">
        <f/>
        <v/>
      </c>
      <c r="BD57" s="381" t="str">
        <f/>
        <v/>
      </c>
      <c r="BE57" s="381">
        <v>45470</v>
      </c>
      <c r="BF57" s="381" t="str">
        <f/>
        <v/>
      </c>
      <c r="BG57" s="391"/>
      <c r="BH57" s="392"/>
      <c r="BI57" s="378"/>
    </row>
    <row r="58" ht="15.75" customHeight="1">
      <c r="A58" s="236"/>
      <c r="B58" s="236"/>
      <c r="C58" s="358"/>
      <c r="D58" s="379">
        <v>52</v>
      </c>
      <c r="E58" s="380" t="str">
        <f t="shared" si="72"/>
        <v>#REF!</v>
      </c>
      <c r="F58" s="57" t="str">
        <f t="shared" si="73"/>
        <v>#REF!</v>
      </c>
      <c r="G58" s="57" t="str">
        <f t="shared" si="74"/>
        <v>#REF!</v>
      </c>
      <c r="H58" s="381" t="str">
        <f t="shared" si="75"/>
        <v>#REF!</v>
      </c>
      <c r="I58" s="380" t="str">
        <f t="shared" si="76"/>
        <v>#REF!</v>
      </c>
      <c r="J58" s="380" t="str">
        <f t="shared" si="77"/>
        <v>#REF!</v>
      </c>
      <c r="K58" s="382" t="b">
        <v>0</v>
      </c>
      <c r="L58" s="364" t="str">
        <f t="shared" si="78"/>
        <v>#REF!</v>
      </c>
      <c r="M58" s="361" t="str">
        <f t="shared" si="79"/>
        <v>#REF!</v>
      </c>
      <c r="N58" s="361" t="b">
        <v>0</v>
      </c>
      <c r="O58" s="24" t="b">
        <v>0</v>
      </c>
      <c r="P58" s="365" t="str">
        <f t="shared" si="80"/>
        <v>#REF!</v>
      </c>
      <c r="Q58" s="383"/>
      <c r="R58" s="367"/>
      <c r="S58" s="384" t="str">
        <f/>
        <v/>
      </c>
      <c r="T58" s="385">
        <v>43881</v>
      </c>
      <c r="U58" s="386" t="str">
        <f/>
        <v/>
      </c>
      <c r="V58" s="385">
        <v>44428</v>
      </c>
      <c r="W58" s="387" t="str">
        <f/>
        <v/>
      </c>
      <c r="X58" s="381" t="str">
        <f/>
        <v/>
      </c>
      <c r="Y58" s="381">
        <v>44504</v>
      </c>
      <c r="Z58" s="381">
        <v>44488</v>
      </c>
      <c r="AA58" s="388"/>
      <c r="AB58" s="57">
        <v>19.5</v>
      </c>
      <c r="AC58" s="57">
        <v>17.600000000000001</v>
      </c>
      <c r="AD58" s="381"/>
      <c r="AE58" s="388"/>
      <c r="AF58" s="381"/>
      <c r="AG58" s="381"/>
      <c r="AH58" s="391" t="s">
        <v>456</v>
      </c>
      <c r="AI58" s="386">
        <v>45158</v>
      </c>
      <c r="AJ58" s="381"/>
      <c r="AK58" s="381"/>
      <c r="AL58" s="383" t="s">
        <v>456</v>
      </c>
      <c r="AM58" s="374"/>
      <c r="AN58" s="384">
        <v>45166</v>
      </c>
      <c r="AO58" s="381">
        <v>45239</v>
      </c>
      <c r="AP58" s="383"/>
      <c r="AQ58" s="374"/>
      <c r="AR58" s="384" t="str">
        <f/>
        <v/>
      </c>
      <c r="AS58" s="381">
        <v>44545</v>
      </c>
      <c r="AT58" s="381" t="str">
        <f/>
        <v/>
      </c>
      <c r="AU58" s="389"/>
      <c r="AV58" s="390" t="str">
        <f/>
        <v/>
      </c>
      <c r="AW58" s="57" t="str">
        <f/>
        <v/>
      </c>
      <c r="AX58" s="381">
        <v>45079</v>
      </c>
      <c r="AY58" s="381" t="str">
        <f/>
        <v/>
      </c>
      <c r="AZ58" s="381">
        <v>45306</v>
      </c>
      <c r="BA58" s="381" t="str">
        <f/>
        <v/>
      </c>
      <c r="BB58" s="385"/>
      <c r="BC58" s="390" t="str">
        <f/>
        <v/>
      </c>
      <c r="BD58" s="381" t="str">
        <f/>
        <v/>
      </c>
      <c r="BE58" s="381">
        <v>45656</v>
      </c>
      <c r="BF58" s="381" t="str">
        <f/>
        <v/>
      </c>
      <c r="BG58" s="391"/>
      <c r="BH58" s="392" t="s">
        <v>456</v>
      </c>
      <c r="BI58" s="378"/>
    </row>
    <row r="59" ht="15.75" customHeight="1">
      <c r="A59" s="236"/>
      <c r="B59" s="236"/>
      <c r="C59" s="358"/>
      <c r="D59" s="379">
        <v>53</v>
      </c>
      <c r="E59" s="380" t="str">
        <f t="shared" si="72"/>
        <v>#REF!</v>
      </c>
      <c r="F59" s="57" t="str">
        <f t="shared" si="73"/>
        <v>#REF!</v>
      </c>
      <c r="G59" s="57" t="str">
        <f t="shared" si="74"/>
        <v>#REF!</v>
      </c>
      <c r="H59" s="381" t="str">
        <f t="shared" si="75"/>
        <v>#REF!</v>
      </c>
      <c r="I59" s="380" t="str">
        <f t="shared" si="76"/>
        <v>#REF!</v>
      </c>
      <c r="J59" s="380" t="str">
        <f t="shared" si="77"/>
        <v>#REF!</v>
      </c>
      <c r="K59" s="382" t="b">
        <v>0</v>
      </c>
      <c r="L59" s="364" t="str">
        <f t="shared" si="78"/>
        <v>#REF!</v>
      </c>
      <c r="M59" s="361" t="str">
        <f t="shared" si="79"/>
        <v>#REF!</v>
      </c>
      <c r="N59" s="361" t="b">
        <v>0</v>
      </c>
      <c r="O59" s="24" t="b">
        <v>0</v>
      </c>
      <c r="P59" s="365" t="str">
        <f t="shared" si="80"/>
        <v>#REF!</v>
      </c>
      <c r="Q59" s="383"/>
      <c r="R59" s="367"/>
      <c r="S59" s="384" t="str">
        <f/>
        <v/>
      </c>
      <c r="T59" s="385">
        <v>43881</v>
      </c>
      <c r="U59" s="386" t="str">
        <f/>
        <v/>
      </c>
      <c r="V59" s="385">
        <v>44217</v>
      </c>
      <c r="W59" s="387" t="str">
        <f/>
        <v/>
      </c>
      <c r="X59" s="381" t="str">
        <f/>
        <v/>
      </c>
      <c r="Y59" s="381">
        <v>44306</v>
      </c>
      <c r="Z59" s="381">
        <v>44277</v>
      </c>
      <c r="AA59" s="388"/>
      <c r="AB59" s="57">
        <v>20</v>
      </c>
      <c r="AC59" s="57">
        <v>30</v>
      </c>
      <c r="AD59" s="381"/>
      <c r="AE59" s="388"/>
      <c r="AF59" s="381"/>
      <c r="AG59" s="381"/>
      <c r="AH59" s="391" t="s">
        <v>454</v>
      </c>
      <c r="AI59" s="386">
        <v>44977</v>
      </c>
      <c r="AJ59" s="381"/>
      <c r="AK59" s="381"/>
      <c r="AL59" s="383" t="s">
        <v>454</v>
      </c>
      <c r="AM59" s="374"/>
      <c r="AN59" s="384">
        <v>45133</v>
      </c>
      <c r="AO59" s="381">
        <v>45208</v>
      </c>
      <c r="AP59" s="383"/>
      <c r="AQ59" s="374"/>
      <c r="AR59" s="384" t="str">
        <f/>
        <v/>
      </c>
      <c r="AS59" s="381">
        <v>44399</v>
      </c>
      <c r="AT59" s="381" t="str">
        <f/>
        <v/>
      </c>
      <c r="AU59" s="389"/>
      <c r="AV59" s="390" t="str">
        <f/>
        <v/>
      </c>
      <c r="AW59" s="57" t="str">
        <f/>
        <v/>
      </c>
      <c r="AX59" s="381">
        <v>45313</v>
      </c>
      <c r="AY59" s="381" t="str">
        <f/>
        <v/>
      </c>
      <c r="AZ59" s="381">
        <v>45229</v>
      </c>
      <c r="BA59" s="381" t="str">
        <f/>
        <v/>
      </c>
      <c r="BB59" s="385"/>
      <c r="BC59" s="390" t="str">
        <f/>
        <v/>
      </c>
      <c r="BD59" s="381" t="str">
        <f/>
        <v/>
      </c>
      <c r="BE59" s="381">
        <v>45557</v>
      </c>
      <c r="BF59" s="381" t="str">
        <f/>
        <v/>
      </c>
      <c r="BG59" s="391"/>
      <c r="BH59" s="392"/>
      <c r="BI59" s="378"/>
    </row>
    <row r="60" ht="15.75" customHeight="1">
      <c r="A60" s="236"/>
      <c r="B60" s="236"/>
      <c r="C60" s="358"/>
      <c r="D60" s="379">
        <v>54</v>
      </c>
      <c r="E60" s="380" t="str">
        <f t="shared" si="72"/>
        <v>#REF!</v>
      </c>
      <c r="F60" s="57" t="str">
        <f t="shared" si="73"/>
        <v>#REF!</v>
      </c>
      <c r="G60" s="57" t="str">
        <f t="shared" si="74"/>
        <v>#REF!</v>
      </c>
      <c r="H60" s="381" t="str">
        <f t="shared" si="75"/>
        <v>#REF!</v>
      </c>
      <c r="I60" s="380" t="str">
        <f t="shared" si="76"/>
        <v>#REF!</v>
      </c>
      <c r="J60" s="380" t="str">
        <f t="shared" si="77"/>
        <v>#REF!</v>
      </c>
      <c r="K60" s="382" t="b">
        <v>0</v>
      </c>
      <c r="L60" s="364" t="str">
        <f t="shared" si="78"/>
        <v>#REF!</v>
      </c>
      <c r="M60" s="361" t="str">
        <f t="shared" si="79"/>
        <v>#REF!</v>
      </c>
      <c r="N60" s="361" t="b">
        <v>0</v>
      </c>
      <c r="O60" s="24" t="b">
        <v>0</v>
      </c>
      <c r="P60" s="365" t="str">
        <f t="shared" si="80"/>
        <v>#REF!</v>
      </c>
      <c r="Q60" s="383"/>
      <c r="R60" s="367"/>
      <c r="S60" s="384" t="str">
        <f/>
        <v/>
      </c>
      <c r="T60" s="385">
        <v>43916</v>
      </c>
      <c r="U60" s="386" t="str">
        <f/>
        <v/>
      </c>
      <c r="V60" s="385">
        <v>44119</v>
      </c>
      <c r="W60" s="387" t="str">
        <f/>
        <v/>
      </c>
      <c r="X60" s="381" t="str">
        <f/>
        <v/>
      </c>
      <c r="Y60" s="381"/>
      <c r="Z60" s="381">
        <v>44179</v>
      </c>
      <c r="AA60" s="388"/>
      <c r="AB60" s="381"/>
      <c r="AC60" s="381"/>
      <c r="AD60" s="381"/>
      <c r="AE60" s="388"/>
      <c r="AF60" s="381"/>
      <c r="AG60" s="381"/>
      <c r="AH60" s="389"/>
      <c r="AI60" s="386"/>
      <c r="AJ60" s="381"/>
      <c r="AK60" s="381"/>
      <c r="AL60" s="383"/>
      <c r="AM60" s="374"/>
      <c r="AN60" s="384">
        <v>44739</v>
      </c>
      <c r="AO60" s="381">
        <v>45226</v>
      </c>
      <c r="AP60" s="383"/>
      <c r="AQ60" s="374"/>
      <c r="AR60" s="384" t="str">
        <f/>
        <v/>
      </c>
      <c r="AS60" s="381">
        <v>44195</v>
      </c>
      <c r="AT60" s="381" t="str">
        <f/>
        <v/>
      </c>
      <c r="AU60" s="389"/>
      <c r="AV60" s="390" t="str">
        <f/>
        <v/>
      </c>
      <c r="AW60" s="57" t="str">
        <f/>
        <v/>
      </c>
      <c r="AX60" s="381"/>
      <c r="AY60" s="381" t="str">
        <f/>
        <v/>
      </c>
      <c r="AZ60" s="381"/>
      <c r="BA60" s="381" t="str">
        <f/>
        <v/>
      </c>
      <c r="BB60" s="385"/>
      <c r="BC60" s="390" t="str">
        <f/>
        <v/>
      </c>
      <c r="BD60" s="381" t="str">
        <f/>
        <v/>
      </c>
      <c r="BE60" s="381"/>
      <c r="BF60" s="381" t="str">
        <f/>
        <v/>
      </c>
      <c r="BG60" s="391"/>
      <c r="BH60" s="392"/>
      <c r="BI60" s="378"/>
    </row>
    <row r="61" ht="15.75" customHeight="1">
      <c r="A61" s="236"/>
      <c r="B61" s="236"/>
      <c r="C61" s="358"/>
      <c r="D61" s="379">
        <v>55</v>
      </c>
      <c r="E61" s="380" t="str">
        <f t="shared" si="72"/>
        <v>#REF!</v>
      </c>
      <c r="F61" s="57" t="str">
        <f t="shared" si="73"/>
        <v>#REF!</v>
      </c>
      <c r="G61" s="57" t="str">
        <f t="shared" si="74"/>
        <v>#REF!</v>
      </c>
      <c r="H61" s="381" t="str">
        <f t="shared" si="75"/>
        <v>#REF!</v>
      </c>
      <c r="I61" s="380" t="str">
        <f t="shared" si="76"/>
        <v>#REF!</v>
      </c>
      <c r="J61" s="380" t="str">
        <f t="shared" si="77"/>
        <v>#REF!</v>
      </c>
      <c r="K61" s="382" t="b">
        <v>0</v>
      </c>
      <c r="L61" s="364" t="str">
        <f t="shared" si="78"/>
        <v>#REF!</v>
      </c>
      <c r="M61" s="361" t="str">
        <f t="shared" si="79"/>
        <v>#REF!</v>
      </c>
      <c r="N61" s="361" t="b">
        <v>0</v>
      </c>
      <c r="O61" s="24" t="b">
        <v>0</v>
      </c>
      <c r="P61" s="365" t="str">
        <f t="shared" si="80"/>
        <v>#REF!</v>
      </c>
      <c r="Q61" s="383"/>
      <c r="R61" s="367"/>
      <c r="S61" s="384" t="str">
        <f/>
        <v/>
      </c>
      <c r="T61" s="385">
        <v>43929</v>
      </c>
      <c r="U61" s="386" t="str">
        <f/>
        <v/>
      </c>
      <c r="V61" s="385">
        <v>44196</v>
      </c>
      <c r="W61" s="387" t="str">
        <f/>
        <v/>
      </c>
      <c r="X61" s="381" t="str">
        <f/>
        <v/>
      </c>
      <c r="Y61" s="381">
        <v>44269</v>
      </c>
      <c r="Z61" s="381">
        <v>44256</v>
      </c>
      <c r="AA61" s="388"/>
      <c r="AB61" s="57">
        <v>26</v>
      </c>
      <c r="AC61" s="57">
        <v>23.5</v>
      </c>
      <c r="AD61" s="381"/>
      <c r="AE61" s="388"/>
      <c r="AF61" s="381"/>
      <c r="AG61" s="381"/>
      <c r="AH61" s="391" t="s">
        <v>457</v>
      </c>
      <c r="AI61" s="386">
        <v>44659</v>
      </c>
      <c r="AJ61" s="381">
        <v>44659</v>
      </c>
      <c r="AK61" s="381"/>
      <c r="AL61" s="383" t="s">
        <v>457</v>
      </c>
      <c r="AM61" s="374"/>
      <c r="AN61" s="384">
        <v>44956</v>
      </c>
      <c r="AO61" s="381">
        <v>45029</v>
      </c>
      <c r="AP61" s="383"/>
      <c r="AQ61" s="374"/>
      <c r="AR61" s="384" t="str">
        <f/>
        <v/>
      </c>
      <c r="AS61" s="381">
        <v>44284</v>
      </c>
      <c r="AT61" s="381" t="str">
        <f/>
        <v/>
      </c>
      <c r="AU61" s="389"/>
      <c r="AV61" s="390" t="str">
        <f/>
        <v/>
      </c>
      <c r="AW61" s="57" t="str">
        <f/>
        <v/>
      </c>
      <c r="AX61" s="381">
        <v>45000</v>
      </c>
      <c r="AY61" s="381" t="str">
        <f/>
        <v/>
      </c>
      <c r="AZ61" s="381">
        <v>44993</v>
      </c>
      <c r="BA61" s="381" t="str">
        <f/>
        <v/>
      </c>
      <c r="BB61" s="385"/>
      <c r="BC61" s="390" t="str">
        <f/>
        <v/>
      </c>
      <c r="BD61" s="381" t="str">
        <f/>
        <v/>
      </c>
      <c r="BE61" s="381">
        <v>45345</v>
      </c>
      <c r="BF61" s="381" t="str">
        <f/>
        <v/>
      </c>
      <c r="BG61" s="391"/>
      <c r="BH61" s="392"/>
      <c r="BI61" s="378"/>
    </row>
    <row r="62" ht="15.75" customHeight="1">
      <c r="A62" s="236"/>
      <c r="B62" s="236"/>
      <c r="C62" s="358"/>
      <c r="D62" s="379">
        <v>56</v>
      </c>
      <c r="E62" s="380" t="str">
        <f t="shared" si="72"/>
        <v>#REF!</v>
      </c>
      <c r="F62" s="57" t="str">
        <f t="shared" si="73"/>
        <v>#REF!</v>
      </c>
      <c r="G62" s="57" t="str">
        <f t="shared" si="74"/>
        <v>#REF!</v>
      </c>
      <c r="H62" s="381" t="str">
        <f t="shared" si="75"/>
        <v>#REF!</v>
      </c>
      <c r="I62" s="380" t="str">
        <f t="shared" si="76"/>
        <v>#REF!</v>
      </c>
      <c r="J62" s="380" t="str">
        <f t="shared" si="77"/>
        <v>#REF!</v>
      </c>
      <c r="K62" s="382" t="b">
        <v>0</v>
      </c>
      <c r="L62" s="364" t="str">
        <f t="shared" si="78"/>
        <v>#REF!</v>
      </c>
      <c r="M62" s="361" t="str">
        <f t="shared" si="79"/>
        <v>#REF!</v>
      </c>
      <c r="N62" s="361" t="b">
        <v>0</v>
      </c>
      <c r="O62" s="24" t="b">
        <v>0</v>
      </c>
      <c r="P62" s="365" t="str">
        <f t="shared" si="80"/>
        <v>#REF!</v>
      </c>
      <c r="Q62" s="383"/>
      <c r="R62" s="367"/>
      <c r="S62" s="384" t="str">
        <f/>
        <v/>
      </c>
      <c r="T62" s="385">
        <v>43945</v>
      </c>
      <c r="U62" s="386" t="str">
        <f/>
        <v/>
      </c>
      <c r="V62" s="385">
        <v>44347</v>
      </c>
      <c r="W62" s="387" t="str">
        <f/>
        <v/>
      </c>
      <c r="X62" s="381" t="str">
        <f/>
        <v/>
      </c>
      <c r="Y62" s="381">
        <v>44404</v>
      </c>
      <c r="Z62" s="381">
        <v>44405</v>
      </c>
      <c r="AA62" s="388">
        <v>44404</v>
      </c>
      <c r="AB62" s="381"/>
      <c r="AC62" s="381"/>
      <c r="AD62" s="57"/>
      <c r="AE62" s="388"/>
      <c r="AF62" s="381"/>
      <c r="AG62" s="381"/>
      <c r="AH62" s="389"/>
      <c r="AI62" s="386">
        <v>44491</v>
      </c>
      <c r="AJ62" s="381">
        <v>45107</v>
      </c>
      <c r="AK62" s="381">
        <v>45107</v>
      </c>
      <c r="AL62" s="383" t="s">
        <v>458</v>
      </c>
      <c r="AM62" s="374"/>
      <c r="AN62" s="384">
        <v>45137</v>
      </c>
      <c r="AO62" s="381">
        <v>45183</v>
      </c>
      <c r="AP62" s="383"/>
      <c r="AQ62" s="374"/>
      <c r="AR62" s="384" t="str">
        <f/>
        <v/>
      </c>
      <c r="AS62" s="381">
        <v>44432</v>
      </c>
      <c r="AT62" s="381" t="str">
        <f/>
        <v/>
      </c>
      <c r="AU62" s="389"/>
      <c r="AV62" s="390" t="str">
        <f/>
        <v/>
      </c>
      <c r="AW62" s="57" t="str">
        <f/>
        <v/>
      </c>
      <c r="AX62" s="381">
        <v>45208</v>
      </c>
      <c r="AY62" s="381" t="str">
        <f/>
        <v/>
      </c>
      <c r="AZ62" s="381">
        <v>45113</v>
      </c>
      <c r="BA62" s="381" t="str">
        <f/>
        <v/>
      </c>
      <c r="BB62" s="385"/>
      <c r="BC62" s="390" t="str">
        <f/>
        <v/>
      </c>
      <c r="BD62" s="381" t="str">
        <f/>
        <v/>
      </c>
      <c r="BE62" s="381">
        <v>45183</v>
      </c>
      <c r="BF62" s="381" t="str">
        <f/>
        <v/>
      </c>
      <c r="BG62" s="391"/>
      <c r="BH62" s="392"/>
      <c r="BI62" s="378"/>
    </row>
    <row r="63" ht="15.75" customHeight="1">
      <c r="A63" s="236"/>
      <c r="B63" s="236"/>
      <c r="C63" s="358"/>
      <c r="D63" s="379">
        <v>57</v>
      </c>
      <c r="E63" s="380" t="str">
        <f t="shared" si="72"/>
        <v>#REF!</v>
      </c>
      <c r="F63" s="57" t="str">
        <f t="shared" si="73"/>
        <v>#REF!</v>
      </c>
      <c r="G63" s="57" t="str">
        <f t="shared" si="74"/>
        <v>#REF!</v>
      </c>
      <c r="H63" s="381" t="str">
        <f t="shared" si="75"/>
        <v>#REF!</v>
      </c>
      <c r="I63" s="380" t="str">
        <f t="shared" si="76"/>
        <v>#REF!</v>
      </c>
      <c r="J63" s="380" t="str">
        <f t="shared" si="77"/>
        <v>#REF!</v>
      </c>
      <c r="K63" s="382" t="b">
        <v>0</v>
      </c>
      <c r="L63" s="364" t="str">
        <f t="shared" si="78"/>
        <v>#REF!</v>
      </c>
      <c r="M63" s="361" t="str">
        <f t="shared" si="79"/>
        <v>#REF!</v>
      </c>
      <c r="N63" s="361" t="b">
        <v>0</v>
      </c>
      <c r="O63" s="24" t="b">
        <v>0</v>
      </c>
      <c r="P63" s="365" t="str">
        <f t="shared" si="80"/>
        <v>#REF!</v>
      </c>
      <c r="Q63" s="383"/>
      <c r="R63" s="367"/>
      <c r="S63" s="384" t="str">
        <f/>
        <v/>
      </c>
      <c r="T63" s="385">
        <v>43935</v>
      </c>
      <c r="U63" s="386" t="str">
        <f/>
        <v/>
      </c>
      <c r="V63" s="385">
        <v>44264</v>
      </c>
      <c r="W63" s="387" t="str">
        <f/>
        <v/>
      </c>
      <c r="X63" s="381" t="str">
        <f/>
        <v/>
      </c>
      <c r="Y63" s="381">
        <v>44320</v>
      </c>
      <c r="Z63" s="381">
        <v>44322</v>
      </c>
      <c r="AA63" s="388"/>
      <c r="AB63" s="381"/>
      <c r="AC63" s="381"/>
      <c r="AD63" s="381"/>
      <c r="AE63" s="388"/>
      <c r="AF63" s="381"/>
      <c r="AG63" s="381"/>
      <c r="AH63" s="389"/>
      <c r="AI63" s="386">
        <v>44556</v>
      </c>
      <c r="AJ63" s="381">
        <v>44738</v>
      </c>
      <c r="AK63" s="381"/>
      <c r="AL63" s="383" t="s">
        <v>459</v>
      </c>
      <c r="AM63" s="374"/>
      <c r="AN63" s="384">
        <v>44964</v>
      </c>
      <c r="AO63" s="381">
        <v>45037</v>
      </c>
      <c r="AP63" s="383"/>
      <c r="AQ63" s="374"/>
      <c r="AR63" s="384" t="str">
        <f/>
        <v/>
      </c>
      <c r="AS63" s="381">
        <v>44368</v>
      </c>
      <c r="AT63" s="381" t="str">
        <f/>
        <v/>
      </c>
      <c r="AU63" s="389"/>
      <c r="AV63" s="390" t="str">
        <f/>
        <v/>
      </c>
      <c r="AW63" s="57" t="str">
        <f/>
        <v/>
      </c>
      <c r="AX63" s="381">
        <v>45021</v>
      </c>
      <c r="AY63" s="381" t="str">
        <f/>
        <v/>
      </c>
      <c r="AZ63" s="381">
        <v>44926</v>
      </c>
      <c r="BA63" s="381" t="str">
        <f/>
        <v/>
      </c>
      <c r="BB63" s="385" t="s">
        <v>460</v>
      </c>
      <c r="BC63" s="390" t="str">
        <f/>
        <v/>
      </c>
      <c r="BD63" s="381" t="str">
        <f/>
        <v/>
      </c>
      <c r="BE63" s="381">
        <v>45065</v>
      </c>
      <c r="BF63" s="381" t="str">
        <f/>
        <v/>
      </c>
      <c r="BG63" s="391"/>
      <c r="BH63" s="392" t="s">
        <v>461</v>
      </c>
      <c r="BI63" s="378"/>
    </row>
    <row r="64" ht="15.75" customHeight="1">
      <c r="A64" s="236"/>
      <c r="B64" s="236"/>
      <c r="C64" s="358"/>
      <c r="D64" s="379">
        <v>58</v>
      </c>
      <c r="E64" s="380" t="str">
        <f t="shared" si="72"/>
        <v>#REF!</v>
      </c>
      <c r="F64" s="57" t="str">
        <f t="shared" si="73"/>
        <v>#REF!</v>
      </c>
      <c r="G64" s="57" t="str">
        <f t="shared" si="74"/>
        <v>#REF!</v>
      </c>
      <c r="H64" s="381" t="str">
        <f t="shared" si="75"/>
        <v>#REF!</v>
      </c>
      <c r="I64" s="380" t="str">
        <f t="shared" si="76"/>
        <v>#REF!</v>
      </c>
      <c r="J64" s="380" t="str">
        <f t="shared" si="77"/>
        <v>#REF!</v>
      </c>
      <c r="K64" s="382" t="b">
        <v>0</v>
      </c>
      <c r="L64" s="364" t="str">
        <f t="shared" si="78"/>
        <v>#REF!</v>
      </c>
      <c r="M64" s="361" t="str">
        <f t="shared" si="79"/>
        <v>#REF!</v>
      </c>
      <c r="N64" s="361" t="b">
        <v>0</v>
      </c>
      <c r="O64" s="24" t="b">
        <v>0</v>
      </c>
      <c r="P64" s="365" t="str">
        <f t="shared" si="80"/>
        <v>#REF!</v>
      </c>
      <c r="Q64" s="383"/>
      <c r="R64" s="367"/>
      <c r="S64" s="384" t="str">
        <f/>
        <v/>
      </c>
      <c r="T64" s="385">
        <v>44384</v>
      </c>
      <c r="U64" s="386" t="str">
        <f/>
        <v/>
      </c>
      <c r="V64" s="385">
        <v>44484</v>
      </c>
      <c r="W64" s="387" t="str">
        <f/>
        <v/>
      </c>
      <c r="X64" s="381" t="str">
        <f/>
        <v/>
      </c>
      <c r="Y64" s="381">
        <v>44627</v>
      </c>
      <c r="Z64" s="381">
        <v>44544</v>
      </c>
      <c r="AA64" s="388"/>
      <c r="AB64" s="381"/>
      <c r="AC64" s="381"/>
      <c r="AD64" s="381"/>
      <c r="AE64" s="388"/>
      <c r="AF64" s="381"/>
      <c r="AG64" s="381"/>
      <c r="AH64" s="389"/>
      <c r="AI64" s="386">
        <v>44933</v>
      </c>
      <c r="AJ64" s="381">
        <v>44933</v>
      </c>
      <c r="AK64" s="381"/>
      <c r="AL64" s="383"/>
      <c r="AM64" s="374"/>
      <c r="AN64" s="384">
        <v>45033</v>
      </c>
      <c r="AO64" s="381">
        <v>45106</v>
      </c>
      <c r="AP64" s="383"/>
      <c r="AQ64" s="374"/>
      <c r="AR64" s="384" t="str">
        <f/>
        <v/>
      </c>
      <c r="AS64" s="381">
        <v>44558</v>
      </c>
      <c r="AT64" s="381" t="str">
        <f/>
        <v/>
      </c>
      <c r="AU64" s="389"/>
      <c r="AV64" s="390" t="str">
        <f/>
        <v/>
      </c>
      <c r="AW64" s="57" t="str">
        <f/>
        <v/>
      </c>
      <c r="AX64" s="381">
        <v>45106</v>
      </c>
      <c r="AY64" s="381" t="str">
        <f/>
        <v/>
      </c>
      <c r="AZ64" s="381"/>
      <c r="BA64" s="381" t="str">
        <f/>
        <v/>
      </c>
      <c r="BB64" s="385"/>
      <c r="BC64" s="390" t="str">
        <f/>
        <v/>
      </c>
      <c r="BD64" s="381" t="str">
        <f/>
        <v/>
      </c>
      <c r="BE64" s="381">
        <v>45379</v>
      </c>
      <c r="BF64" s="381" t="str">
        <f/>
        <v/>
      </c>
      <c r="BG64" s="391"/>
      <c r="BH64" s="392"/>
      <c r="BI64" s="378"/>
    </row>
    <row r="65" ht="15.75" customHeight="1">
      <c r="A65" s="236"/>
      <c r="B65" s="236"/>
      <c r="C65" s="358"/>
      <c r="D65" s="379">
        <v>59</v>
      </c>
      <c r="E65" s="380" t="str">
        <f t="shared" si="72"/>
        <v>#REF!</v>
      </c>
      <c r="F65" s="57" t="str">
        <f t="shared" si="73"/>
        <v>#REF!</v>
      </c>
      <c r="G65" s="57" t="str">
        <f t="shared" si="74"/>
        <v>#REF!</v>
      </c>
      <c r="H65" s="381" t="str">
        <f t="shared" si="75"/>
        <v>#REF!</v>
      </c>
      <c r="I65" s="380" t="str">
        <f t="shared" si="76"/>
        <v>#REF!</v>
      </c>
      <c r="J65" s="380" t="str">
        <f t="shared" si="77"/>
        <v>#REF!</v>
      </c>
      <c r="K65" s="382" t="b">
        <v>0</v>
      </c>
      <c r="L65" s="364" t="str">
        <f t="shared" si="78"/>
        <v>#REF!</v>
      </c>
      <c r="M65" s="361" t="str">
        <f t="shared" si="79"/>
        <v>#REF!</v>
      </c>
      <c r="N65" s="361" t="b">
        <v>0</v>
      </c>
      <c r="O65" s="24" t="b">
        <v>0</v>
      </c>
      <c r="P65" s="365" t="str">
        <f t="shared" si="80"/>
        <v>#REF!</v>
      </c>
      <c r="Q65" s="383"/>
      <c r="R65" s="367"/>
      <c r="S65" s="384" t="str">
        <f/>
        <v/>
      </c>
      <c r="T65" s="385">
        <v>43917</v>
      </c>
      <c r="U65" s="386" t="str">
        <f/>
        <v/>
      </c>
      <c r="V65" s="385">
        <v>44246</v>
      </c>
      <c r="W65" s="387" t="str">
        <f/>
        <v/>
      </c>
      <c r="X65" s="381" t="str">
        <f/>
        <v/>
      </c>
      <c r="Y65" s="381"/>
      <c r="Z65" s="381">
        <v>44306</v>
      </c>
      <c r="AA65" s="388"/>
      <c r="AB65" s="381"/>
      <c r="AC65" s="381"/>
      <c r="AD65" s="381"/>
      <c r="AE65" s="388"/>
      <c r="AF65" s="381"/>
      <c r="AG65" s="381"/>
      <c r="AH65" s="389"/>
      <c r="AI65" s="386">
        <v>45146</v>
      </c>
      <c r="AJ65" s="381">
        <v>44812</v>
      </c>
      <c r="AK65" s="381">
        <v>45146</v>
      </c>
      <c r="AL65" s="383" t="s">
        <v>462</v>
      </c>
      <c r="AM65" s="374"/>
      <c r="AN65" s="384">
        <v>45027</v>
      </c>
      <c r="AO65" s="381">
        <v>45100</v>
      </c>
      <c r="AP65" s="383"/>
      <c r="AQ65" s="374"/>
      <c r="AR65" s="384" t="str">
        <f/>
        <v/>
      </c>
      <c r="AS65" s="381">
        <v>44477</v>
      </c>
      <c r="AT65" s="381" t="str">
        <f/>
        <v/>
      </c>
      <c r="AU65" s="389"/>
      <c r="AV65" s="390" t="str">
        <f/>
        <v/>
      </c>
      <c r="AW65" s="57" t="str">
        <f/>
        <v/>
      </c>
      <c r="AX65" s="381">
        <v>45269</v>
      </c>
      <c r="AY65" s="381" t="str">
        <f/>
        <v/>
      </c>
      <c r="AZ65" s="381">
        <v>45146</v>
      </c>
      <c r="BA65" s="381" t="str">
        <f/>
        <v/>
      </c>
      <c r="BB65" s="385"/>
      <c r="BC65" s="390" t="str">
        <f/>
        <v/>
      </c>
      <c r="BD65" s="381" t="str">
        <f/>
        <v/>
      </c>
      <c r="BE65" s="381">
        <v>45390</v>
      </c>
      <c r="BF65" s="381" t="str">
        <f/>
        <v/>
      </c>
      <c r="BG65" s="391"/>
      <c r="BH65" s="392" t="s">
        <v>463</v>
      </c>
      <c r="BI65" s="378"/>
    </row>
    <row r="66" ht="15.75" customHeight="1">
      <c r="A66" s="236"/>
      <c r="B66" s="236"/>
      <c r="C66" s="358"/>
      <c r="D66" s="379">
        <v>60</v>
      </c>
      <c r="E66" s="380" t="str">
        <f t="shared" si="72"/>
        <v>#REF!</v>
      </c>
      <c r="F66" s="57" t="str">
        <f t="shared" si="73"/>
        <v>#REF!</v>
      </c>
      <c r="G66" s="57" t="str">
        <f t="shared" si="74"/>
        <v>#REF!</v>
      </c>
      <c r="H66" s="381" t="str">
        <f t="shared" si="75"/>
        <v>#REF!</v>
      </c>
      <c r="I66" s="380" t="str">
        <f t="shared" si="76"/>
        <v>#REF!</v>
      </c>
      <c r="J66" s="380" t="str">
        <f t="shared" si="77"/>
        <v>#REF!</v>
      </c>
      <c r="K66" s="382" t="b">
        <v>0</v>
      </c>
      <c r="L66" s="364" t="str">
        <f t="shared" si="78"/>
        <v>#REF!</v>
      </c>
      <c r="M66" s="361" t="str">
        <f t="shared" si="79"/>
        <v>#REF!</v>
      </c>
      <c r="N66" s="361" t="b">
        <v>0</v>
      </c>
      <c r="O66" s="24" t="b">
        <v>0</v>
      </c>
      <c r="P66" s="365" t="str">
        <f t="shared" si="80"/>
        <v>#REF!</v>
      </c>
      <c r="Q66" s="383"/>
      <c r="R66" s="367"/>
      <c r="S66" s="384" t="str">
        <f/>
        <v/>
      </c>
      <c r="T66" s="385">
        <v>43945</v>
      </c>
      <c r="U66" s="386" t="str">
        <f/>
        <v/>
      </c>
      <c r="V66" s="385">
        <v>44456</v>
      </c>
      <c r="W66" s="387" t="str">
        <f/>
        <v/>
      </c>
      <c r="X66" s="381" t="str">
        <f/>
        <v/>
      </c>
      <c r="Y66" s="381">
        <v>44530</v>
      </c>
      <c r="Z66" s="381">
        <v>44516</v>
      </c>
      <c r="AA66" s="380" t="s">
        <v>464</v>
      </c>
      <c r="AB66" s="57">
        <v>20</v>
      </c>
      <c r="AC66" s="57">
        <v>25.5</v>
      </c>
      <c r="AD66" s="57"/>
      <c r="AE66" s="380"/>
      <c r="AF66" s="57"/>
      <c r="AG66" s="381"/>
      <c r="AH66" s="391" t="s">
        <v>465</v>
      </c>
      <c r="AI66" s="386">
        <v>44834</v>
      </c>
      <c r="AJ66" s="381">
        <v>44834</v>
      </c>
      <c r="AK66" s="381"/>
      <c r="AL66" s="383" t="s">
        <v>466</v>
      </c>
      <c r="AM66" s="374"/>
      <c r="AN66" s="384">
        <v>45415</v>
      </c>
      <c r="AO66" s="381">
        <v>45490</v>
      </c>
      <c r="AP66" s="383"/>
      <c r="AQ66" s="374"/>
      <c r="AR66" s="384" t="str">
        <f/>
        <v/>
      </c>
      <c r="AS66" s="381">
        <v>44560</v>
      </c>
      <c r="AT66" s="381" t="str">
        <f/>
        <v/>
      </c>
      <c r="AU66" s="389"/>
      <c r="AV66" s="390" t="str">
        <f/>
        <v/>
      </c>
      <c r="AW66" s="57" t="str">
        <f/>
        <v/>
      </c>
      <c r="AX66" s="57" t="s">
        <v>467</v>
      </c>
      <c r="AY66" s="381" t="str">
        <f/>
        <v/>
      </c>
      <c r="AZ66" s="381">
        <v>45199</v>
      </c>
      <c r="BA66" s="381" t="str">
        <f/>
        <v/>
      </c>
      <c r="BB66" s="385"/>
      <c r="BC66" s="390" t="str">
        <f/>
        <v/>
      </c>
      <c r="BD66" s="381" t="str">
        <f/>
        <v/>
      </c>
      <c r="BE66" s="381">
        <v>45322</v>
      </c>
      <c r="BF66" s="381" t="str">
        <f/>
        <v/>
      </c>
      <c r="BG66" s="391"/>
      <c r="BH66" s="392"/>
      <c r="BI66" s="378"/>
    </row>
    <row r="67" ht="15.75" customHeight="1">
      <c r="A67" s="236"/>
      <c r="B67" s="236"/>
      <c r="C67" s="358"/>
      <c r="D67" s="379">
        <v>61</v>
      </c>
      <c r="E67" s="380" t="str">
        <f t="shared" si="72"/>
        <v>#REF!</v>
      </c>
      <c r="F67" s="57" t="str">
        <f t="shared" si="73"/>
        <v>#REF!</v>
      </c>
      <c r="G67" s="57" t="str">
        <f t="shared" si="74"/>
        <v>#REF!</v>
      </c>
      <c r="H67" s="381" t="str">
        <f t="shared" si="75"/>
        <v>#REF!</v>
      </c>
      <c r="I67" s="380" t="str">
        <f t="shared" si="76"/>
        <v>#REF!</v>
      </c>
      <c r="J67" s="380" t="str">
        <f t="shared" si="77"/>
        <v>#REF!</v>
      </c>
      <c r="K67" s="382" t="b">
        <v>0</v>
      </c>
      <c r="L67" s="364" t="str">
        <f t="shared" si="78"/>
        <v>#REF!</v>
      </c>
      <c r="M67" s="361" t="str">
        <f t="shared" si="79"/>
        <v>#REF!</v>
      </c>
      <c r="N67" s="361" t="b">
        <v>0</v>
      </c>
      <c r="O67" s="24" t="b">
        <v>0</v>
      </c>
      <c r="P67" s="365" t="str">
        <f t="shared" si="80"/>
        <v>#REF!</v>
      </c>
      <c r="Q67" s="383"/>
      <c r="R67" s="367"/>
      <c r="S67" s="384" t="str">
        <f/>
        <v/>
      </c>
      <c r="T67" s="385">
        <v>43937</v>
      </c>
      <c r="U67" s="386" t="str">
        <f/>
        <v/>
      </c>
      <c r="V67" s="385">
        <v>44169</v>
      </c>
      <c r="W67" s="387" t="str">
        <f/>
        <v/>
      </c>
      <c r="X67" s="381" t="str">
        <f/>
        <v/>
      </c>
      <c r="Y67" s="381">
        <v>44244</v>
      </c>
      <c r="Z67" s="381">
        <v>44229</v>
      </c>
      <c r="AA67" s="388">
        <v>44244</v>
      </c>
      <c r="AB67" s="381"/>
      <c r="AC67" s="381"/>
      <c r="AD67" s="381"/>
      <c r="AE67" s="388"/>
      <c r="AF67" s="381"/>
      <c r="AG67" s="381"/>
      <c r="AH67" s="389"/>
      <c r="AI67" s="386">
        <v>44485</v>
      </c>
      <c r="AJ67" s="381">
        <v>45158</v>
      </c>
      <c r="AK67" s="381">
        <v>45158</v>
      </c>
      <c r="AL67" s="383" t="s">
        <v>458</v>
      </c>
      <c r="AM67" s="374"/>
      <c r="AN67" s="384">
        <v>44935</v>
      </c>
      <c r="AO67" s="381">
        <v>45008</v>
      </c>
      <c r="AP67" s="383"/>
      <c r="AQ67" s="374"/>
      <c r="AR67" s="384" t="str">
        <f/>
        <v/>
      </c>
      <c r="AS67" s="381">
        <v>44281</v>
      </c>
      <c r="AT67" s="381" t="str">
        <f/>
        <v/>
      </c>
      <c r="AU67" s="389"/>
      <c r="AV67" s="390" t="str">
        <f/>
        <v/>
      </c>
      <c r="AW67" s="57" t="str">
        <f/>
        <v/>
      </c>
      <c r="AX67" s="381">
        <v>44921</v>
      </c>
      <c r="AY67" s="381" t="str">
        <f/>
        <v/>
      </c>
      <c r="AZ67" s="381">
        <v>45041</v>
      </c>
      <c r="BA67" s="381" t="str">
        <f/>
        <v/>
      </c>
      <c r="BB67" s="385">
        <v>45041</v>
      </c>
      <c r="BC67" s="390" t="str">
        <f/>
        <v/>
      </c>
      <c r="BD67" s="381" t="str">
        <f/>
        <v/>
      </c>
      <c r="BE67" s="381">
        <v>45269</v>
      </c>
      <c r="BF67" s="381" t="str">
        <f/>
        <v/>
      </c>
      <c r="BG67" s="391"/>
      <c r="BH67" s="392"/>
      <c r="BI67" s="378"/>
    </row>
    <row r="68" ht="15.75" customHeight="1">
      <c r="A68" s="236"/>
      <c r="B68" s="236"/>
      <c r="C68" s="358"/>
      <c r="D68" s="379">
        <v>62</v>
      </c>
      <c r="E68" s="380" t="str">
        <f t="shared" si="72"/>
        <v>#REF!</v>
      </c>
      <c r="F68" s="57" t="str">
        <f t="shared" si="73"/>
        <v>#REF!</v>
      </c>
      <c r="G68" s="57" t="str">
        <f t="shared" si="74"/>
        <v>#REF!</v>
      </c>
      <c r="H68" s="381" t="str">
        <f t="shared" si="75"/>
        <v>#REF!</v>
      </c>
      <c r="I68" s="380" t="str">
        <f t="shared" si="76"/>
        <v>#REF!</v>
      </c>
      <c r="J68" s="380" t="str">
        <f t="shared" si="77"/>
        <v>#REF!</v>
      </c>
      <c r="K68" s="382" t="b">
        <v>0</v>
      </c>
      <c r="L68" s="364" t="str">
        <f t="shared" si="78"/>
        <v>#REF!</v>
      </c>
      <c r="M68" s="361" t="str">
        <f t="shared" si="79"/>
        <v>#REF!</v>
      </c>
      <c r="N68" s="361" t="b">
        <v>0</v>
      </c>
      <c r="O68" s="24" t="b">
        <v>0</v>
      </c>
      <c r="P68" s="365" t="str">
        <f t="shared" si="80"/>
        <v>#REF!</v>
      </c>
      <c r="Q68" s="383"/>
      <c r="R68" s="367"/>
      <c r="S68" s="384" t="str">
        <f/>
        <v/>
      </c>
      <c r="T68" s="385">
        <v>43942</v>
      </c>
      <c r="U68" s="386" t="str">
        <f/>
        <v/>
      </c>
      <c r="V68" s="385">
        <v>44277</v>
      </c>
      <c r="W68" s="387" t="str">
        <f/>
        <v/>
      </c>
      <c r="X68" s="381" t="str">
        <f/>
        <v/>
      </c>
      <c r="Y68" s="381">
        <v>44313</v>
      </c>
      <c r="Z68" s="381">
        <v>44335</v>
      </c>
      <c r="AA68" s="388"/>
      <c r="AB68" s="57"/>
      <c r="AC68" s="381"/>
      <c r="AD68" s="381"/>
      <c r="AE68" s="388"/>
      <c r="AF68" s="381"/>
      <c r="AG68" s="381"/>
      <c r="AH68" s="389"/>
      <c r="AI68" s="386">
        <v>44555</v>
      </c>
      <c r="AJ68" s="381">
        <v>44737</v>
      </c>
      <c r="AK68" s="381"/>
      <c r="AL68" s="383" t="s">
        <v>468</v>
      </c>
      <c r="AM68" s="374"/>
      <c r="AN68" s="384">
        <v>44977</v>
      </c>
      <c r="AO68" s="381">
        <v>45050</v>
      </c>
      <c r="AP68" s="383"/>
      <c r="AQ68" s="374"/>
      <c r="AR68" s="384" t="str">
        <f/>
        <v/>
      </c>
      <c r="AS68" s="381">
        <v>44426</v>
      </c>
      <c r="AT68" s="381" t="str">
        <f/>
        <v/>
      </c>
      <c r="AU68" s="389"/>
      <c r="AV68" s="390" t="str">
        <f/>
        <v/>
      </c>
      <c r="AW68" s="57" t="str">
        <f/>
        <v/>
      </c>
      <c r="AX68" s="381">
        <v>45035</v>
      </c>
      <c r="AY68" s="381" t="str">
        <f/>
        <v/>
      </c>
      <c r="AZ68" s="381">
        <v>44835</v>
      </c>
      <c r="BA68" s="381" t="str">
        <f/>
        <v/>
      </c>
      <c r="BB68" s="385" t="s">
        <v>469</v>
      </c>
      <c r="BC68" s="390" t="str">
        <f/>
        <v/>
      </c>
      <c r="BD68" s="381" t="str">
        <f/>
        <v/>
      </c>
      <c r="BE68" s="381">
        <v>44957</v>
      </c>
      <c r="BF68" s="381" t="str">
        <f/>
        <v/>
      </c>
      <c r="BG68" s="391"/>
      <c r="BH68" s="392" t="s">
        <v>470</v>
      </c>
      <c r="BI68" s="378"/>
    </row>
    <row r="69" ht="15.75" customHeight="1">
      <c r="A69" s="236"/>
      <c r="B69" s="236"/>
      <c r="C69" s="358"/>
      <c r="D69" s="379">
        <v>63</v>
      </c>
      <c r="E69" s="380" t="str">
        <f t="shared" si="72"/>
        <v>#REF!</v>
      </c>
      <c r="F69" s="57" t="str">
        <f t="shared" si="73"/>
        <v>#REF!</v>
      </c>
      <c r="G69" s="57" t="str">
        <f t="shared" si="74"/>
        <v>#REF!</v>
      </c>
      <c r="H69" s="381" t="str">
        <f t="shared" si="75"/>
        <v>#REF!</v>
      </c>
      <c r="I69" s="380" t="str">
        <f t="shared" si="76"/>
        <v>#REF!</v>
      </c>
      <c r="J69" s="380" t="str">
        <f t="shared" si="77"/>
        <v>#REF!</v>
      </c>
      <c r="K69" s="382" t="b">
        <v>0</v>
      </c>
      <c r="L69" s="364" t="str">
        <f t="shared" si="78"/>
        <v>#REF!</v>
      </c>
      <c r="M69" s="361" t="str">
        <f t="shared" si="79"/>
        <v>#REF!</v>
      </c>
      <c r="N69" s="361" t="b">
        <v>0</v>
      </c>
      <c r="O69" s="24" t="b">
        <v>0</v>
      </c>
      <c r="P69" s="365" t="str">
        <f t="shared" si="80"/>
        <v>#REF!</v>
      </c>
      <c r="Q69" s="383"/>
      <c r="R69" s="367"/>
      <c r="S69" s="384" t="str">
        <f/>
        <v/>
      </c>
      <c r="T69" s="385">
        <v>43957</v>
      </c>
      <c r="U69" s="386" t="str">
        <f/>
        <v/>
      </c>
      <c r="V69" s="385">
        <v>44365</v>
      </c>
      <c r="W69" s="387" t="str">
        <f/>
        <v/>
      </c>
      <c r="X69" s="381" t="str">
        <f/>
        <v/>
      </c>
      <c r="Y69" s="381">
        <v>44428</v>
      </c>
      <c r="Z69" s="381">
        <v>44425</v>
      </c>
      <c r="AA69" s="380"/>
      <c r="AB69" s="57">
        <v>23</v>
      </c>
      <c r="AC69" s="57">
        <v>27</v>
      </c>
      <c r="AD69" s="57"/>
      <c r="AE69" s="380"/>
      <c r="AF69" s="57"/>
      <c r="AG69" s="57"/>
      <c r="AH69" s="391" t="s">
        <v>471</v>
      </c>
      <c r="AI69" s="386">
        <v>44506</v>
      </c>
      <c r="AJ69" s="381">
        <v>44729</v>
      </c>
      <c r="AK69" s="57"/>
      <c r="AL69" s="383" t="s">
        <v>472</v>
      </c>
      <c r="AM69" s="374"/>
      <c r="AN69" s="384">
        <v>45253</v>
      </c>
      <c r="AO69" s="381">
        <v>45328</v>
      </c>
      <c r="AP69" s="383"/>
      <c r="AQ69" s="374"/>
      <c r="AR69" s="384" t="str">
        <f/>
        <v/>
      </c>
      <c r="AS69" s="381">
        <v>44490</v>
      </c>
      <c r="AT69" s="381" t="str">
        <f/>
        <v/>
      </c>
      <c r="AU69" s="389"/>
      <c r="AV69" s="390" t="str">
        <f/>
        <v/>
      </c>
      <c r="AW69" s="57" t="str">
        <f/>
        <v/>
      </c>
      <c r="AX69" s="381">
        <v>45313</v>
      </c>
      <c r="AY69" s="381" t="str">
        <f/>
        <v/>
      </c>
      <c r="AZ69" s="381">
        <v>45022</v>
      </c>
      <c r="BA69" s="381" t="str">
        <f/>
        <v/>
      </c>
      <c r="BB69" s="385"/>
      <c r="BC69" s="390" t="str">
        <f/>
        <v/>
      </c>
      <c r="BD69" s="381" t="str">
        <f/>
        <v/>
      </c>
      <c r="BE69" s="381">
        <v>45184</v>
      </c>
      <c r="BF69" s="381" t="str">
        <f/>
        <v/>
      </c>
      <c r="BG69" s="391"/>
      <c r="BH69" s="392"/>
      <c r="BI69" s="378"/>
    </row>
    <row r="70" ht="15.75" customHeight="1">
      <c r="A70" s="236"/>
      <c r="B70" s="236"/>
      <c r="C70" s="358"/>
      <c r="D70" s="379">
        <v>64</v>
      </c>
      <c r="E70" s="380" t="str">
        <f t="shared" si="72"/>
        <v>#REF!</v>
      </c>
      <c r="F70" s="57" t="str">
        <f t="shared" si="73"/>
        <v>#REF!</v>
      </c>
      <c r="G70" s="57" t="str">
        <f t="shared" si="74"/>
        <v>#REF!</v>
      </c>
      <c r="H70" s="381" t="str">
        <f t="shared" si="75"/>
        <v>#REF!</v>
      </c>
      <c r="I70" s="380" t="str">
        <f t="shared" si="76"/>
        <v>#REF!</v>
      </c>
      <c r="J70" s="380" t="str">
        <f t="shared" si="77"/>
        <v>#REF!</v>
      </c>
      <c r="K70" s="382" t="b">
        <v>0</v>
      </c>
      <c r="L70" s="364" t="str">
        <f t="shared" si="78"/>
        <v>#REF!</v>
      </c>
      <c r="M70" s="361" t="str">
        <f t="shared" si="79"/>
        <v>#REF!</v>
      </c>
      <c r="N70" s="361" t="b">
        <v>0</v>
      </c>
      <c r="O70" s="24" t="b">
        <v>0</v>
      </c>
      <c r="P70" s="365" t="str">
        <f t="shared" si="80"/>
        <v>#REF!</v>
      </c>
      <c r="Q70" s="383"/>
      <c r="R70" s="367"/>
      <c r="S70" s="384" t="str">
        <f/>
        <v/>
      </c>
      <c r="T70" s="385">
        <v>44022</v>
      </c>
      <c r="U70" s="386" t="str">
        <f/>
        <v/>
      </c>
      <c r="V70" s="385">
        <v>44623</v>
      </c>
      <c r="W70" s="387" t="str">
        <f/>
        <v/>
      </c>
      <c r="X70" s="381" t="str">
        <f/>
        <v/>
      </c>
      <c r="Y70" s="381">
        <v>44540</v>
      </c>
      <c r="Z70" s="381">
        <v>44681</v>
      </c>
      <c r="AA70" s="388"/>
      <c r="AB70" s="381"/>
      <c r="AC70" s="381"/>
      <c r="AD70" s="381"/>
      <c r="AE70" s="388"/>
      <c r="AF70" s="381"/>
      <c r="AG70" s="381"/>
      <c r="AH70" s="391" t="s">
        <v>473</v>
      </c>
      <c r="AI70" s="386">
        <v>44844</v>
      </c>
      <c r="AJ70" s="381">
        <v>44844</v>
      </c>
      <c r="AK70" s="381"/>
      <c r="AL70" s="383"/>
      <c r="AM70" s="374"/>
      <c r="AN70" s="384">
        <v>45530</v>
      </c>
      <c r="AO70" s="381">
        <v>45603</v>
      </c>
      <c r="AP70" s="383"/>
      <c r="AQ70" s="374"/>
      <c r="AR70" s="384" t="str">
        <f/>
        <v/>
      </c>
      <c r="AS70" s="381">
        <v>44704</v>
      </c>
      <c r="AT70" s="381" t="str">
        <f/>
        <v/>
      </c>
      <c r="AU70" s="389"/>
      <c r="AV70" s="390" t="str">
        <f/>
        <v/>
      </c>
      <c r="AW70" s="57" t="str">
        <f/>
        <v/>
      </c>
      <c r="AX70" s="381"/>
      <c r="AY70" s="381" t="str">
        <f/>
        <v/>
      </c>
      <c r="AZ70" s="381">
        <v>45436</v>
      </c>
      <c r="BA70" s="381" t="str">
        <f/>
        <v/>
      </c>
      <c r="BB70" s="385"/>
      <c r="BC70" s="390" t="str">
        <f/>
        <v/>
      </c>
      <c r="BD70" s="381" t="str">
        <f/>
        <v/>
      </c>
      <c r="BE70" s="381">
        <v>45559</v>
      </c>
      <c r="BF70" s="381" t="str">
        <f/>
        <v/>
      </c>
      <c r="BG70" s="391"/>
      <c r="BH70" s="392" t="s">
        <v>474</v>
      </c>
      <c r="BI70" s="378"/>
    </row>
    <row r="71" ht="15.75" customHeight="1">
      <c r="A71" s="236"/>
      <c r="B71" s="236"/>
      <c r="C71" s="358"/>
      <c r="D71" s="379">
        <v>65</v>
      </c>
      <c r="E71" s="380" t="str">
        <f t="shared" ref="E71:E134" si="81">VLOOKUP($D$7:$D1101,'Свод объектов'!$D$3:$BE1101,3,0)</f>
        <v>#REF!</v>
      </c>
      <c r="F71" s="57" t="str">
        <f t="shared" ref="F71:F134" si="82">VLOOKUP($D$7:$D1101,'Свод объектов'!$D$3:$BE1101,6,0)</f>
        <v>#REF!</v>
      </c>
      <c r="G71" s="57" t="str">
        <f t="shared" ref="G71:G134" si="83">VLOOKUP($D$7:$D1101,'Свод объектов'!$D$3:$BE1101,7,0)</f>
        <v>#REF!</v>
      </c>
      <c r="H71" s="381" t="str">
        <f t="shared" ref="H71:H134" si="84">VLOOKUP($D$7:$D1101,'Свод объектов'!$D$3:$BE1101,4,0)</f>
        <v>#REF!</v>
      </c>
      <c r="I71" s="380" t="str">
        <f t="shared" ref="I71:I134" si="85">VLOOKUP($D$7:$D1101,'Свод объектов'!$D$3:$BE1101,5,0)</f>
        <v>#REF!</v>
      </c>
      <c r="J71" s="380" t="str">
        <f t="shared" ref="J71:J94" si="86">VLOOKUP(D7,'Свод объектов'!$D$3:$L1101,9,0)</f>
        <v>#REF!</v>
      </c>
      <c r="K71" s="382" t="b">
        <v>0</v>
      </c>
      <c r="L71" s="364" t="str">
        <f t="shared" ref="L71:L134" si="87">VLOOKUP($D$7:$D1101,'Свод объектов'!$D$3:$BE1101,12,0)</f>
        <v>#REF!</v>
      </c>
      <c r="M71" s="361" t="str">
        <f t="shared" ref="M71:M134" si="88">VLOOKUP($D$7:$D1101,'Свод объектов'!$D$3:$BE1101,11,0)</f>
        <v>#REF!</v>
      </c>
      <c r="N71" s="361" t="b">
        <v>0</v>
      </c>
      <c r="O71" s="24" t="b">
        <v>0</v>
      </c>
      <c r="P71" s="365" t="str">
        <f t="shared" ref="P71:P134" si="89">VLOOKUP($D$7:$D1101,'Свод объектов'!$D$3:$BE1101,2,0)</f>
        <v>#REF!</v>
      </c>
      <c r="Q71" s="383"/>
      <c r="R71" s="367"/>
      <c r="S71" s="384" t="str">
        <f/>
        <v/>
      </c>
      <c r="T71" s="385">
        <v>44119</v>
      </c>
      <c r="U71" s="386" t="str">
        <f/>
        <v/>
      </c>
      <c r="V71" s="385">
        <v>44666</v>
      </c>
      <c r="W71" s="387" t="str">
        <f/>
        <v/>
      </c>
      <c r="X71" s="381" t="str">
        <f/>
        <v/>
      </c>
      <c r="Y71" s="381">
        <v>44469</v>
      </c>
      <c r="Z71" s="381">
        <v>44746</v>
      </c>
      <c r="AA71" s="380" t="s">
        <v>475</v>
      </c>
      <c r="AB71" s="381"/>
      <c r="AC71" s="381"/>
      <c r="AD71" s="381"/>
      <c r="AE71" s="388"/>
      <c r="AF71" s="381"/>
      <c r="AG71" s="381"/>
      <c r="AH71" s="391" t="s">
        <v>476</v>
      </c>
      <c r="AI71" s="386"/>
      <c r="AJ71" s="381"/>
      <c r="AK71" s="381"/>
      <c r="AL71" s="383"/>
      <c r="AM71" s="374"/>
      <c r="AN71" s="384">
        <v>45611</v>
      </c>
      <c r="AO71" s="381">
        <v>45686</v>
      </c>
      <c r="AP71" s="383"/>
      <c r="AQ71" s="374"/>
      <c r="AR71" s="384" t="str">
        <f/>
        <v/>
      </c>
      <c r="AS71" s="381">
        <v>44756</v>
      </c>
      <c r="AT71" s="381" t="str">
        <f/>
        <v/>
      </c>
      <c r="AU71" s="389"/>
      <c r="AV71" s="390" t="str">
        <f/>
        <v/>
      </c>
      <c r="AW71" s="57" t="str">
        <f/>
        <v/>
      </c>
      <c r="AX71" s="381"/>
      <c r="AY71" s="381" t="str">
        <f/>
        <v/>
      </c>
      <c r="AZ71" s="381"/>
      <c r="BA71" s="381" t="str">
        <f/>
        <v/>
      </c>
      <c r="BB71" s="385"/>
      <c r="BC71" s="390" t="str">
        <f/>
        <v/>
      </c>
      <c r="BD71" s="381" t="str">
        <f/>
        <v/>
      </c>
      <c r="BE71" s="381"/>
      <c r="BF71" s="381" t="str">
        <f/>
        <v/>
      </c>
      <c r="BG71" s="391"/>
      <c r="BH71" s="392"/>
      <c r="BI71" s="378"/>
    </row>
    <row r="72" ht="15.75" customHeight="1">
      <c r="A72" s="236"/>
      <c r="B72" s="236"/>
      <c r="C72" s="358"/>
      <c r="D72" s="379">
        <v>66</v>
      </c>
      <c r="E72" s="380" t="str">
        <f t="shared" si="81"/>
        <v>#REF!</v>
      </c>
      <c r="F72" s="57" t="str">
        <f t="shared" si="82"/>
        <v>#REF!</v>
      </c>
      <c r="G72" s="57" t="str">
        <f t="shared" si="83"/>
        <v>#REF!</v>
      </c>
      <c r="H72" s="381" t="str">
        <f t="shared" si="84"/>
        <v>#REF!</v>
      </c>
      <c r="I72" s="380" t="str">
        <f t="shared" si="85"/>
        <v>#REF!</v>
      </c>
      <c r="J72" s="380" t="str">
        <f t="shared" si="86"/>
        <v>#REF!</v>
      </c>
      <c r="K72" s="382" t="b">
        <v>0</v>
      </c>
      <c r="L72" s="364" t="str">
        <f t="shared" si="87"/>
        <v>#REF!</v>
      </c>
      <c r="M72" s="361" t="str">
        <f t="shared" si="88"/>
        <v>#REF!</v>
      </c>
      <c r="N72" s="361" t="b">
        <v>0</v>
      </c>
      <c r="O72" s="24" t="b">
        <v>0</v>
      </c>
      <c r="P72" s="365" t="str">
        <f t="shared" si="89"/>
        <v>#REF!</v>
      </c>
      <c r="Q72" s="383"/>
      <c r="R72" s="367"/>
      <c r="S72" s="384" t="str">
        <f/>
        <v/>
      </c>
      <c r="T72" s="385">
        <v>44133</v>
      </c>
      <c r="U72" s="386" t="str">
        <f/>
        <v/>
      </c>
      <c r="V72" s="385">
        <v>44757</v>
      </c>
      <c r="W72" s="387" t="str">
        <f/>
        <v/>
      </c>
      <c r="X72" s="381" t="str">
        <f/>
        <v/>
      </c>
      <c r="Y72" s="381">
        <v>44500</v>
      </c>
      <c r="Z72" s="381">
        <v>44747</v>
      </c>
      <c r="AA72" s="388"/>
      <c r="AB72" s="381"/>
      <c r="AC72" s="381"/>
      <c r="AD72" s="381"/>
      <c r="AE72" s="388"/>
      <c r="AF72" s="381"/>
      <c r="AG72" s="381"/>
      <c r="AH72" s="389"/>
      <c r="AI72" s="386"/>
      <c r="AJ72" s="381"/>
      <c r="AK72" s="381"/>
      <c r="AL72" s="383"/>
      <c r="AM72" s="374"/>
      <c r="AN72" s="384">
        <v>45642</v>
      </c>
      <c r="AO72" s="381">
        <v>45715</v>
      </c>
      <c r="AP72" s="383"/>
      <c r="AQ72" s="374"/>
      <c r="AR72" s="384" t="str">
        <f/>
        <v/>
      </c>
      <c r="AS72" s="381">
        <v>44848</v>
      </c>
      <c r="AT72" s="381" t="str">
        <f/>
        <v/>
      </c>
      <c r="AU72" s="389"/>
      <c r="AV72" s="390" t="str">
        <f/>
        <v/>
      </c>
      <c r="AW72" s="57" t="str">
        <f/>
        <v/>
      </c>
      <c r="AX72" s="381"/>
      <c r="AY72" s="381" t="str">
        <f/>
        <v/>
      </c>
      <c r="AZ72" s="381"/>
      <c r="BA72" s="381" t="str">
        <f/>
        <v/>
      </c>
      <c r="BB72" s="385"/>
      <c r="BC72" s="390" t="str">
        <f/>
        <v/>
      </c>
      <c r="BD72" s="381" t="str">
        <f/>
        <v/>
      </c>
      <c r="BE72" s="381"/>
      <c r="BF72" s="381" t="str">
        <f/>
        <v/>
      </c>
      <c r="BG72" s="391"/>
      <c r="BH72" s="392"/>
      <c r="BI72" s="378"/>
    </row>
    <row r="73" ht="15.75" customHeight="1">
      <c r="A73" s="236"/>
      <c r="B73" s="236"/>
      <c r="C73" s="358"/>
      <c r="D73" s="379">
        <v>67</v>
      </c>
      <c r="E73" s="380" t="str">
        <f t="shared" si="81"/>
        <v>#REF!</v>
      </c>
      <c r="F73" s="57" t="str">
        <f t="shared" si="82"/>
        <v>#REF!</v>
      </c>
      <c r="G73" s="57" t="str">
        <f t="shared" si="83"/>
        <v>#REF!</v>
      </c>
      <c r="H73" s="381" t="str">
        <f t="shared" si="84"/>
        <v>#REF!</v>
      </c>
      <c r="I73" s="380" t="str">
        <f t="shared" si="85"/>
        <v>#REF!</v>
      </c>
      <c r="J73" s="380" t="str">
        <f t="shared" si="86"/>
        <v>#REF!</v>
      </c>
      <c r="K73" s="382" t="b">
        <v>0</v>
      </c>
      <c r="L73" s="364" t="str">
        <f t="shared" si="87"/>
        <v>#REF!</v>
      </c>
      <c r="M73" s="361" t="str">
        <f t="shared" si="88"/>
        <v>#REF!</v>
      </c>
      <c r="N73" s="361" t="b">
        <v>0</v>
      </c>
      <c r="O73" s="24" t="b">
        <v>0</v>
      </c>
      <c r="P73" s="365" t="str">
        <f t="shared" si="89"/>
        <v>#REF!</v>
      </c>
      <c r="Q73" s="383"/>
      <c r="R73" s="367"/>
      <c r="S73" s="384" t="str">
        <f/>
        <v/>
      </c>
      <c r="T73" s="385">
        <v>44104</v>
      </c>
      <c r="U73" s="386" t="str">
        <f/>
        <v/>
      </c>
      <c r="V73" s="385">
        <v>44483</v>
      </c>
      <c r="W73" s="387" t="str">
        <f/>
        <v/>
      </c>
      <c r="X73" s="381" t="str">
        <f/>
        <v/>
      </c>
      <c r="Y73" s="381"/>
      <c r="Z73" s="381">
        <v>44543</v>
      </c>
      <c r="AA73" s="380" t="s">
        <v>477</v>
      </c>
      <c r="AB73" s="57">
        <v>21</v>
      </c>
      <c r="AC73" s="57">
        <v>22</v>
      </c>
      <c r="AD73" s="381"/>
      <c r="AE73" s="388"/>
      <c r="AF73" s="381"/>
      <c r="AG73" s="381"/>
      <c r="AH73" s="402">
        <v>44576</v>
      </c>
      <c r="AI73" s="386">
        <v>44819</v>
      </c>
      <c r="AJ73" s="381"/>
      <c r="AK73" s="57" t="s">
        <v>477</v>
      </c>
      <c r="AL73" s="402">
        <v>45226</v>
      </c>
      <c r="AM73" s="374"/>
      <c r="AN73" s="384">
        <v>45138</v>
      </c>
      <c r="AO73" s="381">
        <v>45211</v>
      </c>
      <c r="AP73" s="383"/>
      <c r="AQ73" s="374"/>
      <c r="AR73" s="384" t="str">
        <f/>
        <v/>
      </c>
      <c r="AS73" s="399">
        <v>44557</v>
      </c>
      <c r="AT73" s="381" t="str">
        <f/>
        <v/>
      </c>
      <c r="AU73" s="389"/>
      <c r="AV73" s="390" t="str">
        <f/>
        <v/>
      </c>
      <c r="AW73" s="57" t="str">
        <f/>
        <v/>
      </c>
      <c r="AX73" s="381">
        <v>45226</v>
      </c>
      <c r="AY73" s="381" t="str">
        <f/>
        <v/>
      </c>
      <c r="AZ73" s="381">
        <v>45076</v>
      </c>
      <c r="BA73" s="381" t="str">
        <f/>
        <v/>
      </c>
      <c r="BB73" s="402">
        <v>45226</v>
      </c>
      <c r="BC73" s="390" t="str">
        <f/>
        <v/>
      </c>
      <c r="BD73" s="381" t="str">
        <f/>
        <v/>
      </c>
      <c r="BE73" s="381">
        <v>45289</v>
      </c>
      <c r="BF73" s="381" t="str">
        <f/>
        <v/>
      </c>
      <c r="BG73" s="402">
        <v>45470</v>
      </c>
      <c r="BH73" s="392"/>
      <c r="BI73" s="378"/>
    </row>
    <row r="74" ht="15.75" customHeight="1">
      <c r="A74" s="236"/>
      <c r="B74" s="236"/>
      <c r="C74" s="358"/>
      <c r="D74" s="379">
        <v>68</v>
      </c>
      <c r="E74" s="380" t="str">
        <f t="shared" si="81"/>
        <v>#REF!</v>
      </c>
      <c r="F74" s="57" t="str">
        <f t="shared" si="82"/>
        <v>#REF!</v>
      </c>
      <c r="G74" s="57" t="str">
        <f t="shared" si="83"/>
        <v>#REF!</v>
      </c>
      <c r="H74" s="381" t="str">
        <f t="shared" si="84"/>
        <v>#REF!</v>
      </c>
      <c r="I74" s="380" t="str">
        <f t="shared" si="85"/>
        <v>#REF!</v>
      </c>
      <c r="J74" s="380" t="str">
        <f t="shared" si="86"/>
        <v>#REF!</v>
      </c>
      <c r="K74" s="382" t="b">
        <v>0</v>
      </c>
      <c r="L74" s="364" t="str">
        <f t="shared" si="87"/>
        <v>#REF!</v>
      </c>
      <c r="M74" s="361" t="str">
        <f t="shared" si="88"/>
        <v>#REF!</v>
      </c>
      <c r="N74" s="361" t="b">
        <v>0</v>
      </c>
      <c r="O74" s="24" t="b">
        <v>0</v>
      </c>
      <c r="P74" s="365" t="str">
        <f t="shared" si="89"/>
        <v>#REF!</v>
      </c>
      <c r="Q74" s="383"/>
      <c r="R74" s="367"/>
      <c r="S74" s="384" t="str">
        <f/>
        <v/>
      </c>
      <c r="T74" s="385">
        <v>44131</v>
      </c>
      <c r="U74" s="386" t="str">
        <f/>
        <v/>
      </c>
      <c r="V74" s="385">
        <v>44743</v>
      </c>
      <c r="W74" s="387" t="str">
        <f/>
        <v/>
      </c>
      <c r="X74" s="381" t="str">
        <f/>
        <v/>
      </c>
      <c r="Y74" s="381">
        <v>44651</v>
      </c>
      <c r="Z74" s="381">
        <v>44803</v>
      </c>
      <c r="AA74" s="388"/>
      <c r="AB74" s="57">
        <v>33</v>
      </c>
      <c r="AC74" s="381"/>
      <c r="AD74" s="381"/>
      <c r="AE74" s="388"/>
      <c r="AF74" s="381"/>
      <c r="AG74" s="381"/>
      <c r="AH74" s="403" t="s">
        <v>478</v>
      </c>
      <c r="AI74" s="386">
        <v>44957</v>
      </c>
      <c r="AJ74" s="381"/>
      <c r="AK74" s="381"/>
      <c r="AL74" s="383"/>
      <c r="AM74" s="374"/>
      <c r="AN74" s="384">
        <v>45672</v>
      </c>
      <c r="AO74" s="381">
        <v>45747</v>
      </c>
      <c r="AP74" s="383"/>
      <c r="AQ74" s="374"/>
      <c r="AR74" s="384" t="str">
        <f/>
        <v/>
      </c>
      <c r="AS74" s="381">
        <v>44818</v>
      </c>
      <c r="AT74" s="381" t="str">
        <f/>
        <v/>
      </c>
      <c r="AU74" s="389"/>
      <c r="AV74" s="390" t="str">
        <f/>
        <v/>
      </c>
      <c r="AW74" s="57" t="str">
        <f/>
        <v/>
      </c>
      <c r="AX74" s="381"/>
      <c r="AY74" s="381" t="str">
        <f/>
        <v/>
      </c>
      <c r="AZ74" s="381">
        <v>45504</v>
      </c>
      <c r="BA74" s="381" t="str">
        <f/>
        <v/>
      </c>
      <c r="BB74" s="385"/>
      <c r="BC74" s="390" t="str">
        <f/>
        <v/>
      </c>
      <c r="BD74" s="381" t="str">
        <f/>
        <v/>
      </c>
      <c r="BE74" s="381">
        <v>45595</v>
      </c>
      <c r="BF74" s="381" t="str">
        <f/>
        <v/>
      </c>
      <c r="BG74" s="391"/>
      <c r="BH74" s="392"/>
      <c r="BI74" s="378"/>
    </row>
    <row r="75" ht="15.75" customHeight="1">
      <c r="A75" s="236"/>
      <c r="B75" s="236"/>
      <c r="C75" s="358"/>
      <c r="D75" s="379">
        <v>69</v>
      </c>
      <c r="E75" s="380" t="str">
        <f t="shared" si="81"/>
        <v>#REF!</v>
      </c>
      <c r="F75" s="57" t="str">
        <f t="shared" si="82"/>
        <v>#REF!</v>
      </c>
      <c r="G75" s="57" t="str">
        <f t="shared" si="83"/>
        <v>#REF!</v>
      </c>
      <c r="H75" s="381" t="str">
        <f t="shared" si="84"/>
        <v>#REF!</v>
      </c>
      <c r="I75" s="380" t="str">
        <f t="shared" si="85"/>
        <v>#REF!</v>
      </c>
      <c r="J75" s="380" t="str">
        <f t="shared" si="86"/>
        <v>#REF!</v>
      </c>
      <c r="K75" s="382" t="b">
        <v>1</v>
      </c>
      <c r="L75" s="364" t="str">
        <f t="shared" si="87"/>
        <v>#REF!</v>
      </c>
      <c r="M75" s="361" t="str">
        <f t="shared" si="88"/>
        <v>#REF!</v>
      </c>
      <c r="N75" s="361" t="b">
        <v>0</v>
      </c>
      <c r="O75" s="24" t="b">
        <v>0</v>
      </c>
      <c r="P75" s="365" t="str">
        <f t="shared" si="89"/>
        <v>#REF!</v>
      </c>
      <c r="Q75" s="383"/>
      <c r="R75" s="367"/>
      <c r="S75" s="384" t="str">
        <f/>
        <v/>
      </c>
      <c r="T75" s="385">
        <v>44207</v>
      </c>
      <c r="U75" s="386" t="str">
        <f/>
        <v/>
      </c>
      <c r="V75" s="385">
        <v>44560</v>
      </c>
      <c r="W75" s="387" t="str">
        <f/>
        <v/>
      </c>
      <c r="X75" s="381" t="str">
        <f/>
        <v/>
      </c>
      <c r="Y75" s="381">
        <v>44599</v>
      </c>
      <c r="Z75" s="381">
        <v>44617</v>
      </c>
      <c r="AA75" s="380"/>
      <c r="AB75" s="57">
        <v>36.399999999999999</v>
      </c>
      <c r="AC75" s="57">
        <v>18.5</v>
      </c>
      <c r="AD75" s="381"/>
      <c r="AE75" s="380" t="s">
        <v>479</v>
      </c>
      <c r="AF75" s="381"/>
      <c r="AG75" s="381"/>
      <c r="AH75" s="404"/>
      <c r="AI75" s="386">
        <v>44722</v>
      </c>
      <c r="AJ75" s="381">
        <v>44920</v>
      </c>
      <c r="AK75" s="381"/>
      <c r="AL75" s="383"/>
      <c r="AM75" s="374"/>
      <c r="AN75" s="384">
        <v>45782</v>
      </c>
      <c r="AO75" s="381">
        <v>45855</v>
      </c>
      <c r="AP75" s="383"/>
      <c r="AQ75" s="374"/>
      <c r="AR75" s="384" t="str">
        <f/>
        <v/>
      </c>
      <c r="AS75" s="381">
        <v>44712</v>
      </c>
      <c r="AT75" s="381" t="str">
        <f/>
        <v/>
      </c>
      <c r="AU75" s="405" t="s">
        <v>480</v>
      </c>
      <c r="AV75" s="390" t="str">
        <f/>
        <v/>
      </c>
      <c r="AW75" s="57" t="str">
        <f/>
        <v/>
      </c>
      <c r="AX75" s="381"/>
      <c r="AY75" s="381" t="str">
        <f/>
        <v/>
      </c>
      <c r="AZ75" s="381"/>
      <c r="BA75" s="381" t="str">
        <f/>
        <v/>
      </c>
      <c r="BB75" s="385"/>
      <c r="BC75" s="390" t="str">
        <f/>
        <v/>
      </c>
      <c r="BD75" s="381" t="str">
        <f/>
        <v/>
      </c>
      <c r="BE75" s="381">
        <v>45971</v>
      </c>
      <c r="BF75" s="381" t="str">
        <f/>
        <v/>
      </c>
      <c r="BG75" s="391"/>
      <c r="BH75" s="406"/>
      <c r="BI75" s="378"/>
    </row>
    <row r="76" ht="15.75" customHeight="1">
      <c r="A76" s="236"/>
      <c r="B76" s="236"/>
      <c r="C76" s="358"/>
      <c r="D76" s="379">
        <v>70</v>
      </c>
      <c r="E76" s="380" t="str">
        <f t="shared" si="81"/>
        <v>#REF!</v>
      </c>
      <c r="F76" s="57" t="str">
        <f t="shared" si="82"/>
        <v>#REF!</v>
      </c>
      <c r="G76" s="57" t="str">
        <f t="shared" si="83"/>
        <v>#REF!</v>
      </c>
      <c r="H76" s="381" t="str">
        <f t="shared" si="84"/>
        <v>#REF!</v>
      </c>
      <c r="I76" s="380" t="str">
        <f t="shared" si="85"/>
        <v>#REF!</v>
      </c>
      <c r="J76" s="380" t="str">
        <f t="shared" si="86"/>
        <v>#REF!</v>
      </c>
      <c r="K76" s="382" t="b">
        <v>1</v>
      </c>
      <c r="L76" s="364" t="str">
        <f t="shared" si="87"/>
        <v>#REF!</v>
      </c>
      <c r="M76" s="361" t="str">
        <f t="shared" si="88"/>
        <v>#REF!</v>
      </c>
      <c r="N76" s="361" t="b">
        <v>0</v>
      </c>
      <c r="O76" s="24" t="b">
        <v>0</v>
      </c>
      <c r="P76" s="365" t="str">
        <f t="shared" si="89"/>
        <v>#REF!</v>
      </c>
      <c r="Q76" s="383"/>
      <c r="R76" s="367"/>
      <c r="S76" s="384" t="str">
        <f/>
        <v/>
      </c>
      <c r="T76" s="385">
        <v>44207</v>
      </c>
      <c r="U76" s="386" t="str">
        <f/>
        <v/>
      </c>
      <c r="V76" s="385">
        <v>44560</v>
      </c>
      <c r="W76" s="387" t="str">
        <f/>
        <v/>
      </c>
      <c r="X76" s="381" t="str">
        <f/>
        <v/>
      </c>
      <c r="Y76" s="381">
        <v>44599</v>
      </c>
      <c r="Z76" s="381">
        <v>44617</v>
      </c>
      <c r="AA76" s="380"/>
      <c r="AB76" s="381"/>
      <c r="AC76" s="57">
        <v>18.199999999999999</v>
      </c>
      <c r="AD76" s="381"/>
      <c r="AE76" s="380" t="s">
        <v>479</v>
      </c>
      <c r="AF76" s="381"/>
      <c r="AG76" s="381"/>
      <c r="AH76" s="404"/>
      <c r="AI76" s="386">
        <v>44722</v>
      </c>
      <c r="AJ76" s="381"/>
      <c r="AK76" s="381"/>
      <c r="AL76" s="383"/>
      <c r="AM76" s="374"/>
      <c r="AN76" s="384">
        <v>45569</v>
      </c>
      <c r="AO76" s="381">
        <v>45644</v>
      </c>
      <c r="AP76" s="383"/>
      <c r="AQ76" s="374"/>
      <c r="AR76" s="384" t="str">
        <f/>
        <v/>
      </c>
      <c r="AS76" s="381">
        <v>44712</v>
      </c>
      <c r="AT76" s="381" t="str">
        <f/>
        <v/>
      </c>
      <c r="AU76" s="405" t="s">
        <v>481</v>
      </c>
      <c r="AV76" s="390" t="str">
        <f/>
        <v/>
      </c>
      <c r="AW76" s="57" t="str">
        <f/>
        <v/>
      </c>
      <c r="AX76" s="381"/>
      <c r="AY76" s="381" t="str">
        <f/>
        <v/>
      </c>
      <c r="AZ76" s="381"/>
      <c r="BA76" s="381" t="str">
        <f/>
        <v/>
      </c>
      <c r="BB76" s="385"/>
      <c r="BC76" s="390" t="str">
        <f/>
        <v/>
      </c>
      <c r="BD76" s="381" t="str">
        <f/>
        <v/>
      </c>
      <c r="BE76" s="381">
        <v>45757</v>
      </c>
      <c r="BF76" s="381" t="str">
        <f/>
        <v/>
      </c>
      <c r="BG76" s="391"/>
      <c r="BH76" s="407"/>
      <c r="BI76" s="378"/>
    </row>
    <row r="77" ht="15.75" customHeight="1">
      <c r="A77" s="236"/>
      <c r="B77" s="236"/>
      <c r="C77" s="358"/>
      <c r="D77" s="379">
        <v>71</v>
      </c>
      <c r="E77" s="380" t="str">
        <f t="shared" si="81"/>
        <v>#REF!</v>
      </c>
      <c r="F77" s="57" t="str">
        <f t="shared" si="82"/>
        <v>#REF!</v>
      </c>
      <c r="G77" s="57" t="str">
        <f t="shared" si="83"/>
        <v>#REF!</v>
      </c>
      <c r="H77" s="381" t="str">
        <f t="shared" si="84"/>
        <v>#REF!</v>
      </c>
      <c r="I77" s="380" t="str">
        <f t="shared" si="85"/>
        <v>#REF!</v>
      </c>
      <c r="J77" s="380" t="str">
        <f t="shared" si="86"/>
        <v>#REF!</v>
      </c>
      <c r="K77" s="382" t="b">
        <v>0</v>
      </c>
      <c r="L77" s="364" t="str">
        <f t="shared" si="87"/>
        <v>#REF!</v>
      </c>
      <c r="M77" s="361" t="str">
        <f t="shared" si="88"/>
        <v>#REF!</v>
      </c>
      <c r="N77" s="361" t="b">
        <v>0</v>
      </c>
      <c r="O77" s="24" t="b">
        <v>0</v>
      </c>
      <c r="P77" s="365" t="str">
        <f t="shared" si="89"/>
        <v>#REF!</v>
      </c>
      <c r="Q77" s="383"/>
      <c r="R77" s="367"/>
      <c r="S77" s="384" t="str">
        <f/>
        <v/>
      </c>
      <c r="T77" s="385">
        <v>44131</v>
      </c>
      <c r="U77" s="386" t="str">
        <f/>
        <v/>
      </c>
      <c r="V77" s="385">
        <v>44575</v>
      </c>
      <c r="W77" s="387" t="str">
        <f/>
        <v/>
      </c>
      <c r="X77" s="381" t="str">
        <f/>
        <v/>
      </c>
      <c r="Y77" s="381"/>
      <c r="Z77" s="381">
        <v>44635</v>
      </c>
      <c r="AA77" s="380" t="s">
        <v>475</v>
      </c>
      <c r="AB77" s="381"/>
      <c r="AC77" s="57">
        <v>25.800000000000001</v>
      </c>
      <c r="AD77" s="381"/>
      <c r="AE77" s="380" t="s">
        <v>479</v>
      </c>
      <c r="AF77" s="381">
        <v>44712</v>
      </c>
      <c r="AG77" s="381"/>
      <c r="AH77" s="402">
        <v>44712</v>
      </c>
      <c r="AI77" s="386"/>
      <c r="AJ77" s="381"/>
      <c r="AK77" s="381"/>
      <c r="AL77" s="383"/>
      <c r="AM77" s="374"/>
      <c r="AN77" s="384">
        <v>45636</v>
      </c>
      <c r="AO77" s="381">
        <v>45709</v>
      </c>
      <c r="AP77" s="383"/>
      <c r="AQ77" s="374"/>
      <c r="AR77" s="384" t="str">
        <f/>
        <v/>
      </c>
      <c r="AS77" s="381">
        <v>44903</v>
      </c>
      <c r="AT77" s="381" t="str">
        <f/>
        <v/>
      </c>
      <c r="AU77" s="389"/>
      <c r="AV77" s="390" t="str">
        <f/>
        <v/>
      </c>
      <c r="AW77" s="57" t="str">
        <f/>
        <v/>
      </c>
      <c r="AX77" s="381"/>
      <c r="AY77" s="381" t="str">
        <f/>
        <v/>
      </c>
      <c r="AZ77" s="381"/>
      <c r="BA77" s="381" t="str">
        <f/>
        <v/>
      </c>
      <c r="BB77" s="385"/>
      <c r="BC77" s="390" t="str">
        <f/>
        <v/>
      </c>
      <c r="BD77" s="381" t="str">
        <f/>
        <v/>
      </c>
      <c r="BE77" s="381"/>
      <c r="BF77" s="381" t="str">
        <f/>
        <v/>
      </c>
      <c r="BG77" s="391"/>
      <c r="BH77" s="392"/>
      <c r="BI77" s="378"/>
    </row>
    <row r="78" ht="15.75" customHeight="1">
      <c r="A78" s="236"/>
      <c r="B78" s="236"/>
      <c r="C78" s="358"/>
      <c r="D78" s="379">
        <v>72</v>
      </c>
      <c r="E78" s="380" t="str">
        <f t="shared" si="81"/>
        <v>#REF!</v>
      </c>
      <c r="F78" s="57" t="str">
        <f t="shared" si="82"/>
        <v>#REF!</v>
      </c>
      <c r="G78" s="57" t="str">
        <f t="shared" si="83"/>
        <v>#REF!</v>
      </c>
      <c r="H78" s="381" t="str">
        <f t="shared" si="84"/>
        <v>#REF!</v>
      </c>
      <c r="I78" s="380" t="str">
        <f t="shared" si="85"/>
        <v>#REF!</v>
      </c>
      <c r="J78" s="380" t="str">
        <f t="shared" si="86"/>
        <v>#REF!</v>
      </c>
      <c r="K78" s="382" t="b">
        <v>0</v>
      </c>
      <c r="L78" s="364" t="str">
        <f t="shared" si="87"/>
        <v>#REF!</v>
      </c>
      <c r="M78" s="361" t="str">
        <f t="shared" si="88"/>
        <v>#REF!</v>
      </c>
      <c r="N78" s="361" t="b">
        <v>0</v>
      </c>
      <c r="O78" s="24" t="b">
        <v>0</v>
      </c>
      <c r="P78" s="365" t="str">
        <f t="shared" si="89"/>
        <v>#REF!</v>
      </c>
      <c r="Q78" s="383"/>
      <c r="R78" s="367"/>
      <c r="S78" s="384" t="str">
        <f/>
        <v/>
      </c>
      <c r="T78" s="385">
        <v>44155</v>
      </c>
      <c r="U78" s="386" t="str">
        <f/>
        <v/>
      </c>
      <c r="V78" s="385">
        <v>44652</v>
      </c>
      <c r="W78" s="387" t="str">
        <f/>
        <v/>
      </c>
      <c r="X78" s="381" t="str">
        <f/>
        <v/>
      </c>
      <c r="Y78" s="381">
        <v>44536</v>
      </c>
      <c r="Z78" s="381">
        <v>44650</v>
      </c>
      <c r="AA78" s="380" t="s">
        <v>475</v>
      </c>
      <c r="AB78" s="381"/>
      <c r="AC78" s="381"/>
      <c r="AD78" s="381"/>
      <c r="AE78" s="388"/>
      <c r="AF78" s="381">
        <v>44651</v>
      </c>
      <c r="AG78" s="381"/>
      <c r="AH78" s="389"/>
      <c r="AI78" s="386"/>
      <c r="AJ78" s="381"/>
      <c r="AK78" s="381"/>
      <c r="AL78" s="383"/>
      <c r="AM78" s="374"/>
      <c r="AN78" s="384">
        <v>45187</v>
      </c>
      <c r="AO78" s="381">
        <v>45260</v>
      </c>
      <c r="AP78" s="383"/>
      <c r="AQ78" s="374"/>
      <c r="AR78" s="384" t="str">
        <f/>
        <v/>
      </c>
      <c r="AS78" s="381">
        <v>44665</v>
      </c>
      <c r="AT78" s="381" t="str">
        <f/>
        <v/>
      </c>
      <c r="AU78" s="389"/>
      <c r="AV78" s="390" t="str">
        <f/>
        <v/>
      </c>
      <c r="AW78" s="57" t="str">
        <f/>
        <v/>
      </c>
      <c r="AX78" s="381"/>
      <c r="AY78" s="381" t="str">
        <f/>
        <v/>
      </c>
      <c r="AZ78" s="381"/>
      <c r="BA78" s="381" t="str">
        <f/>
        <v/>
      </c>
      <c r="BB78" s="385"/>
      <c r="BC78" s="390" t="str">
        <f/>
        <v/>
      </c>
      <c r="BD78" s="381" t="str">
        <f/>
        <v/>
      </c>
      <c r="BE78" s="381"/>
      <c r="BF78" s="381" t="str">
        <f/>
        <v/>
      </c>
      <c r="BG78" s="391"/>
      <c r="BH78" s="392"/>
      <c r="BI78" s="378"/>
    </row>
    <row r="79" ht="15.75" customHeight="1">
      <c r="A79" s="236"/>
      <c r="B79" s="236"/>
      <c r="C79" s="358"/>
      <c r="D79" s="379">
        <v>73</v>
      </c>
      <c r="E79" s="380" t="str">
        <f t="shared" si="81"/>
        <v>#REF!</v>
      </c>
      <c r="F79" s="57" t="str">
        <f t="shared" si="82"/>
        <v>#REF!</v>
      </c>
      <c r="G79" s="57" t="str">
        <f t="shared" si="83"/>
        <v>#REF!</v>
      </c>
      <c r="H79" s="381" t="str">
        <f t="shared" si="84"/>
        <v>#REF!</v>
      </c>
      <c r="I79" s="380" t="str">
        <f t="shared" si="85"/>
        <v>#REF!</v>
      </c>
      <c r="J79" s="380" t="str">
        <f t="shared" si="86"/>
        <v>#REF!</v>
      </c>
      <c r="K79" s="382" t="b">
        <v>0</v>
      </c>
      <c r="L79" s="364" t="str">
        <f t="shared" si="87"/>
        <v>#REF!</v>
      </c>
      <c r="M79" s="361" t="str">
        <f t="shared" si="88"/>
        <v>#REF!</v>
      </c>
      <c r="N79" s="361" t="b">
        <v>0</v>
      </c>
      <c r="O79" s="24" t="b">
        <v>0</v>
      </c>
      <c r="P79" s="365" t="str">
        <f t="shared" si="89"/>
        <v>#REF!</v>
      </c>
      <c r="Q79" s="383"/>
      <c r="R79" s="367"/>
      <c r="S79" s="384" t="str">
        <f/>
        <v/>
      </c>
      <c r="T79" s="385">
        <v>44153</v>
      </c>
      <c r="U79" s="386" t="str">
        <f/>
        <v/>
      </c>
      <c r="V79" s="385">
        <v>44452</v>
      </c>
      <c r="W79" s="387" t="str">
        <f/>
        <v/>
      </c>
      <c r="X79" s="381" t="str">
        <f/>
        <v/>
      </c>
      <c r="Y79" s="381">
        <v>44484</v>
      </c>
      <c r="Z79" s="381">
        <v>44510</v>
      </c>
      <c r="AA79" s="388"/>
      <c r="AB79" s="381"/>
      <c r="AC79" s="381"/>
      <c r="AD79" s="381"/>
      <c r="AE79" s="388"/>
      <c r="AF79" s="381"/>
      <c r="AG79" s="381"/>
      <c r="AH79" s="391" t="s">
        <v>482</v>
      </c>
      <c r="AI79" s="386">
        <v>44684</v>
      </c>
      <c r="AJ79" s="381">
        <v>44684</v>
      </c>
      <c r="AK79" s="381"/>
      <c r="AL79" s="383"/>
      <c r="AM79" s="374"/>
      <c r="AN79" s="384">
        <v>45523</v>
      </c>
      <c r="AO79" s="381">
        <v>45596</v>
      </c>
      <c r="AP79" s="383"/>
      <c r="AQ79" s="374"/>
      <c r="AR79" s="384" t="str">
        <f/>
        <v/>
      </c>
      <c r="AS79" s="381">
        <v>44546</v>
      </c>
      <c r="AT79" s="381" t="str">
        <f/>
        <v/>
      </c>
      <c r="AU79" s="389"/>
      <c r="AV79" s="390" t="str">
        <f/>
        <v/>
      </c>
      <c r="AW79" s="57" t="str">
        <f/>
        <v/>
      </c>
      <c r="AX79" s="381">
        <v>45277</v>
      </c>
      <c r="AY79" s="381" t="str">
        <f/>
        <v/>
      </c>
      <c r="AZ79" s="381">
        <v>45580</v>
      </c>
      <c r="BA79" s="381" t="str">
        <f/>
        <v/>
      </c>
      <c r="BB79" s="385"/>
      <c r="BC79" s="390" t="str">
        <f/>
        <v/>
      </c>
      <c r="BD79" s="381" t="str">
        <f/>
        <v/>
      </c>
      <c r="BE79" s="381">
        <v>45823</v>
      </c>
      <c r="BF79" s="381" t="str">
        <f/>
        <v/>
      </c>
      <c r="BG79" s="391"/>
      <c r="BH79" s="392" t="s">
        <v>483</v>
      </c>
      <c r="BI79" s="378"/>
    </row>
    <row r="80" ht="15.75" customHeight="1">
      <c r="A80" s="236"/>
      <c r="B80" s="236"/>
      <c r="C80" s="358"/>
      <c r="D80" s="379">
        <v>74</v>
      </c>
      <c r="E80" s="380" t="str">
        <f t="shared" si="81"/>
        <v>#REF!</v>
      </c>
      <c r="F80" s="57" t="str">
        <f t="shared" si="82"/>
        <v>#REF!</v>
      </c>
      <c r="G80" s="57" t="str">
        <f t="shared" si="83"/>
        <v>#REF!</v>
      </c>
      <c r="H80" s="381" t="str">
        <f t="shared" si="84"/>
        <v>#REF!</v>
      </c>
      <c r="I80" s="380" t="str">
        <f t="shared" si="85"/>
        <v>#REF!</v>
      </c>
      <c r="J80" s="380" t="str">
        <f t="shared" si="86"/>
        <v>#REF!</v>
      </c>
      <c r="K80" s="382" t="b">
        <v>0</v>
      </c>
      <c r="L80" s="364" t="str">
        <f t="shared" si="87"/>
        <v>#REF!</v>
      </c>
      <c r="M80" s="361" t="str">
        <f t="shared" si="88"/>
        <v>#REF!</v>
      </c>
      <c r="N80" s="361" t="b">
        <v>0</v>
      </c>
      <c r="O80" s="24" t="b">
        <v>0</v>
      </c>
      <c r="P80" s="365" t="str">
        <f t="shared" si="89"/>
        <v>#REF!</v>
      </c>
      <c r="Q80" s="383"/>
      <c r="R80" s="367"/>
      <c r="S80" s="384" t="str">
        <f/>
        <v/>
      </c>
      <c r="T80" s="385">
        <v>44159</v>
      </c>
      <c r="U80" s="386" t="str">
        <f/>
        <v/>
      </c>
      <c r="V80" s="385">
        <v>44696</v>
      </c>
      <c r="W80" s="387" t="str">
        <f/>
        <v/>
      </c>
      <c r="X80" s="381" t="str">
        <f/>
        <v/>
      </c>
      <c r="Y80" s="381">
        <v>44540</v>
      </c>
      <c r="Z80" s="381">
        <v>44746</v>
      </c>
      <c r="AA80" s="380" t="s">
        <v>475</v>
      </c>
      <c r="AB80" s="381"/>
      <c r="AC80" s="381"/>
      <c r="AD80" s="381"/>
      <c r="AE80" s="388"/>
      <c r="AF80" s="381"/>
      <c r="AG80" s="381"/>
      <c r="AH80" s="389"/>
      <c r="AI80" s="386"/>
      <c r="AJ80" s="381"/>
      <c r="AK80" s="381"/>
      <c r="AL80" s="383"/>
      <c r="AM80" s="374"/>
      <c r="AN80" s="384">
        <v>45446</v>
      </c>
      <c r="AO80" s="381">
        <v>45519</v>
      </c>
      <c r="AP80" s="383"/>
      <c r="AQ80" s="374"/>
      <c r="AR80" s="384" t="str">
        <f/>
        <v/>
      </c>
      <c r="AS80" s="381">
        <v>44755</v>
      </c>
      <c r="AT80" s="381" t="str">
        <f/>
        <v/>
      </c>
      <c r="AU80" s="389"/>
      <c r="AV80" s="390" t="str">
        <f/>
        <v/>
      </c>
      <c r="AW80" s="57" t="str">
        <f/>
        <v/>
      </c>
      <c r="AX80" s="381"/>
      <c r="AY80" s="381" t="str">
        <f/>
        <v/>
      </c>
      <c r="AZ80" s="381">
        <v>45563</v>
      </c>
      <c r="BA80" s="381" t="str">
        <f/>
        <v/>
      </c>
      <c r="BB80" s="385"/>
      <c r="BC80" s="390" t="str">
        <f/>
        <v/>
      </c>
      <c r="BD80" s="381" t="str">
        <f/>
        <v/>
      </c>
      <c r="BE80" s="381"/>
      <c r="BF80" s="381" t="str">
        <f/>
        <v/>
      </c>
      <c r="BG80" s="391"/>
      <c r="BH80" s="392"/>
      <c r="BI80" s="378"/>
    </row>
    <row r="81" ht="15.75" customHeight="1">
      <c r="A81" s="236"/>
      <c r="B81" s="236"/>
      <c r="C81" s="358"/>
      <c r="D81" s="379">
        <v>75</v>
      </c>
      <c r="E81" s="380" t="str">
        <f t="shared" si="81"/>
        <v>#REF!</v>
      </c>
      <c r="F81" s="57" t="str">
        <f t="shared" si="82"/>
        <v>#REF!</v>
      </c>
      <c r="G81" s="57" t="str">
        <f t="shared" si="83"/>
        <v>#REF!</v>
      </c>
      <c r="H81" s="381" t="str">
        <f t="shared" si="84"/>
        <v>#REF!</v>
      </c>
      <c r="I81" s="380" t="str">
        <f t="shared" si="85"/>
        <v>#REF!</v>
      </c>
      <c r="J81" s="380" t="str">
        <f t="shared" si="86"/>
        <v>#REF!</v>
      </c>
      <c r="K81" s="382" t="b">
        <v>0</v>
      </c>
      <c r="L81" s="364" t="str">
        <f t="shared" si="87"/>
        <v>#REF!</v>
      </c>
      <c r="M81" s="361" t="str">
        <f t="shared" si="88"/>
        <v>#REF!</v>
      </c>
      <c r="N81" s="361" t="b">
        <v>0</v>
      </c>
      <c r="O81" s="24" t="b">
        <v>0</v>
      </c>
      <c r="P81" s="365" t="str">
        <f t="shared" si="89"/>
        <v>#REF!</v>
      </c>
      <c r="Q81" s="383"/>
      <c r="R81" s="367"/>
      <c r="S81" s="384" t="str">
        <f/>
        <v/>
      </c>
      <c r="T81" s="385">
        <v>44986</v>
      </c>
      <c r="U81" s="386" t="str">
        <f/>
        <v/>
      </c>
      <c r="V81" s="385">
        <v>45173</v>
      </c>
      <c r="W81" s="387" t="str">
        <f/>
        <v/>
      </c>
      <c r="X81" s="381" t="str">
        <f/>
        <v/>
      </c>
      <c r="Y81" s="381">
        <v>45231</v>
      </c>
      <c r="Z81" s="381">
        <v>45231</v>
      </c>
      <c r="AA81" s="388"/>
      <c r="AB81" s="57">
        <v>17</v>
      </c>
      <c r="AC81" s="381"/>
      <c r="AD81" s="381"/>
      <c r="AE81" s="388"/>
      <c r="AF81" s="381"/>
      <c r="AG81" s="381"/>
      <c r="AH81" s="389"/>
      <c r="AI81" s="386">
        <v>45536</v>
      </c>
      <c r="AJ81" s="381">
        <v>45536</v>
      </c>
      <c r="AK81" s="381"/>
      <c r="AL81" s="383"/>
      <c r="AM81" s="374"/>
      <c r="AN81" s="384">
        <v>45642</v>
      </c>
      <c r="AO81" s="381">
        <v>45715</v>
      </c>
      <c r="AP81" s="383"/>
      <c r="AQ81" s="374"/>
      <c r="AR81" s="384" t="str">
        <f/>
        <v/>
      </c>
      <c r="AS81" s="381">
        <v>45244</v>
      </c>
      <c r="AT81" s="381" t="str">
        <f/>
        <v/>
      </c>
      <c r="AU81" s="389"/>
      <c r="AV81" s="390" t="str">
        <f/>
        <v/>
      </c>
      <c r="AW81" s="57" t="str">
        <f/>
        <v/>
      </c>
      <c r="AX81" s="57" t="s">
        <v>467</v>
      </c>
      <c r="AY81" s="381" t="str">
        <f/>
        <v/>
      </c>
      <c r="AZ81" s="381">
        <v>45761</v>
      </c>
      <c r="BA81" s="381" t="str">
        <f/>
        <v/>
      </c>
      <c r="BB81" s="385"/>
      <c r="BC81" s="390" t="str">
        <f/>
        <v/>
      </c>
      <c r="BD81" s="381" t="str">
        <f/>
        <v/>
      </c>
      <c r="BE81" s="381">
        <v>46005</v>
      </c>
      <c r="BF81" s="381" t="str">
        <f/>
        <v/>
      </c>
      <c r="BG81" s="391"/>
      <c r="BH81" s="392"/>
      <c r="BI81" s="378"/>
    </row>
    <row r="82" ht="15.75" customHeight="1">
      <c r="A82" s="236"/>
      <c r="B82" s="236"/>
      <c r="C82" s="358"/>
      <c r="D82" s="379">
        <v>76</v>
      </c>
      <c r="E82" s="380" t="str">
        <f t="shared" si="81"/>
        <v>#REF!</v>
      </c>
      <c r="F82" s="57" t="str">
        <f t="shared" si="82"/>
        <v>#REF!</v>
      </c>
      <c r="G82" s="57" t="str">
        <f t="shared" si="83"/>
        <v>#REF!</v>
      </c>
      <c r="H82" s="381" t="str">
        <f t="shared" si="84"/>
        <v>#REF!</v>
      </c>
      <c r="I82" s="380" t="str">
        <f t="shared" si="85"/>
        <v>#REF!</v>
      </c>
      <c r="J82" s="380" t="str">
        <f t="shared" si="86"/>
        <v>#REF!</v>
      </c>
      <c r="K82" s="382" t="b">
        <v>0</v>
      </c>
      <c r="L82" s="364" t="str">
        <f t="shared" si="87"/>
        <v>#REF!</v>
      </c>
      <c r="M82" s="361" t="str">
        <f t="shared" si="88"/>
        <v>#REF!</v>
      </c>
      <c r="N82" s="361" t="b">
        <v>0</v>
      </c>
      <c r="O82" s="24" t="b">
        <v>0</v>
      </c>
      <c r="P82" s="365" t="str">
        <f t="shared" si="89"/>
        <v>#REF!</v>
      </c>
      <c r="Q82" s="383"/>
      <c r="R82" s="367"/>
      <c r="S82" s="384" t="str">
        <f/>
        <v/>
      </c>
      <c r="T82" s="385">
        <v>44986</v>
      </c>
      <c r="U82" s="386" t="str">
        <f/>
        <v/>
      </c>
      <c r="V82" s="385">
        <v>45173</v>
      </c>
      <c r="W82" s="387" t="str">
        <f/>
        <v/>
      </c>
      <c r="X82" s="381" t="str">
        <f/>
        <v/>
      </c>
      <c r="Y82" s="381">
        <v>45231</v>
      </c>
      <c r="Z82" s="381">
        <v>45231</v>
      </c>
      <c r="AA82" s="388"/>
      <c r="AB82" s="57">
        <v>18</v>
      </c>
      <c r="AC82" s="381"/>
      <c r="AD82" s="381"/>
      <c r="AE82" s="388"/>
      <c r="AF82" s="381"/>
      <c r="AG82" s="381"/>
      <c r="AH82" s="389"/>
      <c r="AI82" s="386">
        <v>45536</v>
      </c>
      <c r="AJ82" s="381">
        <v>45536</v>
      </c>
      <c r="AK82" s="381"/>
      <c r="AL82" s="383"/>
      <c r="AM82" s="374"/>
      <c r="AN82" s="384">
        <v>45672</v>
      </c>
      <c r="AO82" s="381">
        <v>45747</v>
      </c>
      <c r="AP82" s="383"/>
      <c r="AQ82" s="374"/>
      <c r="AR82" s="384" t="str">
        <f/>
        <v/>
      </c>
      <c r="AS82" s="381">
        <v>45244</v>
      </c>
      <c r="AT82" s="381" t="str">
        <f/>
        <v/>
      </c>
      <c r="AU82" s="389"/>
      <c r="AV82" s="390" t="str">
        <f/>
        <v/>
      </c>
      <c r="AW82" s="57" t="str">
        <f/>
        <v/>
      </c>
      <c r="AX82" s="57" t="s">
        <v>467</v>
      </c>
      <c r="AY82" s="381" t="str">
        <f/>
        <v/>
      </c>
      <c r="AZ82" s="381">
        <v>45792</v>
      </c>
      <c r="BA82" s="381" t="str">
        <f/>
        <v/>
      </c>
      <c r="BB82" s="385"/>
      <c r="BC82" s="390" t="str">
        <f/>
        <v/>
      </c>
      <c r="BD82" s="381" t="str">
        <f/>
        <v/>
      </c>
      <c r="BE82" s="381">
        <v>46036</v>
      </c>
      <c r="BF82" s="381" t="str">
        <f/>
        <v/>
      </c>
      <c r="BG82" s="391"/>
      <c r="BH82" s="392"/>
      <c r="BI82" s="378"/>
    </row>
    <row r="83" ht="15.75" customHeight="1">
      <c r="A83" s="236"/>
      <c r="B83" s="236"/>
      <c r="C83" s="358"/>
      <c r="D83" s="379">
        <v>77</v>
      </c>
      <c r="E83" s="380" t="str">
        <f t="shared" si="81"/>
        <v>#REF!</v>
      </c>
      <c r="F83" s="57" t="str">
        <f t="shared" si="82"/>
        <v>#REF!</v>
      </c>
      <c r="G83" s="57" t="str">
        <f t="shared" si="83"/>
        <v>#REF!</v>
      </c>
      <c r="H83" s="381" t="str">
        <f t="shared" si="84"/>
        <v>#REF!</v>
      </c>
      <c r="I83" s="380" t="str">
        <f t="shared" si="85"/>
        <v>#REF!</v>
      </c>
      <c r="J83" s="380" t="str">
        <f t="shared" si="86"/>
        <v>#REF!</v>
      </c>
      <c r="K83" s="382" t="b">
        <v>0</v>
      </c>
      <c r="L83" s="364" t="str">
        <f t="shared" si="87"/>
        <v>#REF!</v>
      </c>
      <c r="M83" s="361" t="str">
        <f t="shared" si="88"/>
        <v>#REF!</v>
      </c>
      <c r="N83" s="361" t="b">
        <v>0</v>
      </c>
      <c r="O83" s="24" t="b">
        <v>0</v>
      </c>
      <c r="P83" s="365" t="str">
        <f t="shared" si="89"/>
        <v>#REF!</v>
      </c>
      <c r="Q83" s="383"/>
      <c r="R83" s="367"/>
      <c r="S83" s="384" t="str">
        <f/>
        <v/>
      </c>
      <c r="T83" s="385">
        <v>44470</v>
      </c>
      <c r="U83" s="386" t="str">
        <f/>
        <v/>
      </c>
      <c r="V83" s="385">
        <v>44849</v>
      </c>
      <c r="W83" s="387" t="str">
        <f/>
        <v/>
      </c>
      <c r="X83" s="381" t="str">
        <f/>
        <v/>
      </c>
      <c r="Y83" s="381">
        <v>44713</v>
      </c>
      <c r="Z83" s="381">
        <v>44834</v>
      </c>
      <c r="AA83" s="388"/>
      <c r="AB83" s="57">
        <v>24</v>
      </c>
      <c r="AC83" s="381"/>
      <c r="AD83" s="381"/>
      <c r="AE83" s="388"/>
      <c r="AF83" s="381"/>
      <c r="AG83" s="381"/>
      <c r="AH83" s="389"/>
      <c r="AI83" s="386">
        <v>45017</v>
      </c>
      <c r="AJ83" s="381">
        <v>45017</v>
      </c>
      <c r="AK83" s="381"/>
      <c r="AL83" s="383"/>
      <c r="AM83" s="374"/>
      <c r="AN83" s="384">
        <v>45399</v>
      </c>
      <c r="AO83" s="381">
        <v>45474</v>
      </c>
      <c r="AP83" s="383"/>
      <c r="AQ83" s="374"/>
      <c r="AR83" s="384" t="str">
        <f/>
        <v/>
      </c>
      <c r="AS83" s="381">
        <v>44848</v>
      </c>
      <c r="AT83" s="381" t="str">
        <f/>
        <v/>
      </c>
      <c r="AU83" s="389"/>
      <c r="AV83" s="390" t="str">
        <f/>
        <v/>
      </c>
      <c r="AW83" s="57" t="str">
        <f/>
        <v/>
      </c>
      <c r="AX83" s="57" t="s">
        <v>467</v>
      </c>
      <c r="AY83" s="381" t="str">
        <f/>
        <v/>
      </c>
      <c r="AZ83" s="381">
        <f>DATE(YEAR($AS83),MONTH($AS83)+24,DAY($AS83))</f>
        <v>45579</v>
      </c>
      <c r="BA83" s="381" t="str">
        <f/>
        <v/>
      </c>
      <c r="BB83" s="385"/>
      <c r="BC83" s="390" t="str">
        <f/>
        <v/>
      </c>
      <c r="BD83" s="381" t="str">
        <f/>
        <v/>
      </c>
      <c r="BE83" s="381">
        <v>45716</v>
      </c>
      <c r="BF83" s="381" t="str">
        <f/>
        <v/>
      </c>
      <c r="BG83" s="391"/>
      <c r="BH83" s="392"/>
      <c r="BI83" s="378"/>
    </row>
    <row r="84" ht="15.75" customHeight="1">
      <c r="A84" s="236"/>
      <c r="B84" s="236"/>
      <c r="C84" s="358"/>
      <c r="D84" s="379">
        <v>78</v>
      </c>
      <c r="E84" s="380" t="str">
        <f t="shared" si="81"/>
        <v>#REF!</v>
      </c>
      <c r="F84" s="57" t="str">
        <f t="shared" si="82"/>
        <v>#REF!</v>
      </c>
      <c r="G84" s="57" t="str">
        <f t="shared" si="83"/>
        <v>#REF!</v>
      </c>
      <c r="H84" s="381" t="str">
        <f t="shared" si="84"/>
        <v>#REF!</v>
      </c>
      <c r="I84" s="380" t="str">
        <f t="shared" si="85"/>
        <v>#REF!</v>
      </c>
      <c r="J84" s="380" t="str">
        <f t="shared" si="86"/>
        <v>#REF!</v>
      </c>
      <c r="K84" s="382" t="b">
        <v>0</v>
      </c>
      <c r="L84" s="364" t="str">
        <f t="shared" si="87"/>
        <v>#REF!</v>
      </c>
      <c r="M84" s="361" t="str">
        <f t="shared" si="88"/>
        <v>#REF!</v>
      </c>
      <c r="N84" s="361" t="b">
        <v>0</v>
      </c>
      <c r="O84" s="24" t="b">
        <v>0</v>
      </c>
      <c r="P84" s="365" t="str">
        <f t="shared" si="89"/>
        <v>#REF!</v>
      </c>
      <c r="Q84" s="383"/>
      <c r="R84" s="367"/>
      <c r="S84" s="384" t="str">
        <f/>
        <v/>
      </c>
      <c r="T84" s="385">
        <v>44896</v>
      </c>
      <c r="U84" s="386" t="str">
        <f/>
        <v/>
      </c>
      <c r="V84" s="385">
        <v>45079</v>
      </c>
      <c r="W84" s="387" t="str">
        <f/>
        <v/>
      </c>
      <c r="X84" s="381" t="str">
        <f/>
        <v/>
      </c>
      <c r="Y84" s="381">
        <v>45139</v>
      </c>
      <c r="Z84" s="381">
        <v>45139</v>
      </c>
      <c r="AA84" s="388"/>
      <c r="AB84" s="57">
        <v>20</v>
      </c>
      <c r="AC84" s="381"/>
      <c r="AD84" s="381"/>
      <c r="AE84" s="388"/>
      <c r="AF84" s="381"/>
      <c r="AG84" s="381"/>
      <c r="AH84" s="389"/>
      <c r="AI84" s="386">
        <v>45444</v>
      </c>
      <c r="AJ84" s="381">
        <v>45444</v>
      </c>
      <c r="AK84" s="381"/>
      <c r="AL84" s="383"/>
      <c r="AM84" s="374"/>
      <c r="AN84" s="384">
        <v>45659</v>
      </c>
      <c r="AO84" s="381">
        <v>45734</v>
      </c>
      <c r="AP84" s="383"/>
      <c r="AQ84" s="374"/>
      <c r="AR84" s="384" t="str">
        <f/>
        <v/>
      </c>
      <c r="AS84" s="381">
        <v>45169</v>
      </c>
      <c r="AT84" s="381" t="str">
        <f/>
        <v/>
      </c>
      <c r="AU84" s="389"/>
      <c r="AV84" s="390" t="str">
        <f/>
        <v/>
      </c>
      <c r="AW84" s="57" t="str">
        <f/>
        <v/>
      </c>
      <c r="AX84" s="57" t="s">
        <v>467</v>
      </c>
      <c r="AY84" s="381" t="str">
        <f/>
        <v/>
      </c>
      <c r="AZ84" s="381">
        <v>45762</v>
      </c>
      <c r="BA84" s="381" t="str">
        <f/>
        <v/>
      </c>
      <c r="BB84" s="385"/>
      <c r="BC84" s="390" t="str">
        <f/>
        <v/>
      </c>
      <c r="BD84" s="381" t="str">
        <f/>
        <v/>
      </c>
      <c r="BE84" s="381">
        <v>46006</v>
      </c>
      <c r="BF84" s="381" t="str">
        <f/>
        <v/>
      </c>
      <c r="BG84" s="391"/>
      <c r="BH84" s="392"/>
      <c r="BI84" s="378"/>
    </row>
    <row r="85" ht="15.75" customHeight="1">
      <c r="A85" s="236"/>
      <c r="B85" s="236"/>
      <c r="C85" s="358"/>
      <c r="D85" s="379">
        <v>79</v>
      </c>
      <c r="E85" s="380" t="str">
        <f t="shared" si="81"/>
        <v>#REF!</v>
      </c>
      <c r="F85" s="57" t="str">
        <f t="shared" si="82"/>
        <v>#REF!</v>
      </c>
      <c r="G85" s="57" t="str">
        <f t="shared" si="83"/>
        <v>#REF!</v>
      </c>
      <c r="H85" s="381" t="str">
        <f t="shared" si="84"/>
        <v>#REF!</v>
      </c>
      <c r="I85" s="380" t="str">
        <f t="shared" si="85"/>
        <v>#REF!</v>
      </c>
      <c r="J85" s="380" t="str">
        <f t="shared" si="86"/>
        <v>#REF!</v>
      </c>
      <c r="K85" s="382" t="b">
        <v>0</v>
      </c>
      <c r="L85" s="364" t="str">
        <f t="shared" si="87"/>
        <v>#REF!</v>
      </c>
      <c r="M85" s="361" t="str">
        <f t="shared" si="88"/>
        <v>#REF!</v>
      </c>
      <c r="N85" s="361" t="b">
        <v>0</v>
      </c>
      <c r="O85" s="24" t="b">
        <v>0</v>
      </c>
      <c r="P85" s="365" t="str">
        <f t="shared" si="89"/>
        <v>#REF!</v>
      </c>
      <c r="Q85" s="383"/>
      <c r="R85" s="367"/>
      <c r="S85" s="384" t="str">
        <f/>
        <v/>
      </c>
      <c r="T85" s="385">
        <v>44256</v>
      </c>
      <c r="U85" s="386" t="str">
        <f/>
        <v/>
      </c>
      <c r="V85" s="385">
        <v>44489</v>
      </c>
      <c r="W85" s="387" t="str">
        <f/>
        <v/>
      </c>
      <c r="X85" s="381" t="str">
        <f/>
        <v/>
      </c>
      <c r="Y85" s="381">
        <v>44550</v>
      </c>
      <c r="Z85" s="381">
        <v>44547</v>
      </c>
      <c r="AA85" s="380"/>
      <c r="AB85" s="57">
        <v>28</v>
      </c>
      <c r="AC85" s="57">
        <v>23</v>
      </c>
      <c r="AD85" s="57"/>
      <c r="AE85" s="380"/>
      <c r="AF85" s="57"/>
      <c r="AG85" s="57"/>
      <c r="AH85" s="389"/>
      <c r="AI85" s="386">
        <v>44785</v>
      </c>
      <c r="AJ85" s="381">
        <v>44851</v>
      </c>
      <c r="AK85" s="57" t="s">
        <v>475</v>
      </c>
      <c r="AL85" s="383"/>
      <c r="AM85" s="374"/>
      <c r="AN85" s="384">
        <v>45293</v>
      </c>
      <c r="AO85" s="381">
        <v>45366</v>
      </c>
      <c r="AP85" s="383"/>
      <c r="AQ85" s="374"/>
      <c r="AR85" s="384" t="str">
        <f/>
        <v/>
      </c>
      <c r="AS85" s="381">
        <v>44560</v>
      </c>
      <c r="AT85" s="381" t="str">
        <f/>
        <v/>
      </c>
      <c r="AU85" s="389"/>
      <c r="AV85" s="390" t="str">
        <f/>
        <v/>
      </c>
      <c r="AW85" s="57" t="str">
        <f/>
        <v/>
      </c>
      <c r="AX85" s="381">
        <v>45261</v>
      </c>
      <c r="AY85" s="381" t="str">
        <f/>
        <v/>
      </c>
      <c r="AZ85" s="381"/>
      <c r="BA85" s="381" t="str">
        <f/>
        <v/>
      </c>
      <c r="BB85" s="385"/>
      <c r="BC85" s="390" t="str">
        <f/>
        <v/>
      </c>
      <c r="BD85" s="381" t="str">
        <f/>
        <v/>
      </c>
      <c r="BE85" s="381"/>
      <c r="BF85" s="381" t="str">
        <f/>
        <v/>
      </c>
      <c r="BG85" s="391"/>
      <c r="BH85" s="392"/>
      <c r="BI85" s="378"/>
    </row>
    <row r="86" ht="15.75" customHeight="1">
      <c r="A86" s="236"/>
      <c r="B86" s="236"/>
      <c r="C86" s="358"/>
      <c r="D86" s="379">
        <v>80</v>
      </c>
      <c r="E86" s="380" t="str">
        <f t="shared" si="81"/>
        <v>#REF!</v>
      </c>
      <c r="F86" s="57" t="str">
        <f t="shared" si="82"/>
        <v>#REF!</v>
      </c>
      <c r="G86" s="57" t="str">
        <f t="shared" si="83"/>
        <v>#REF!</v>
      </c>
      <c r="H86" s="381" t="str">
        <f t="shared" si="84"/>
        <v>#REF!</v>
      </c>
      <c r="I86" s="380" t="str">
        <f t="shared" si="85"/>
        <v>#REF!</v>
      </c>
      <c r="J86" s="380" t="str">
        <f t="shared" si="86"/>
        <v>#REF!</v>
      </c>
      <c r="K86" s="382" t="b">
        <v>1</v>
      </c>
      <c r="L86" s="364" t="str">
        <f t="shared" si="87"/>
        <v>#REF!</v>
      </c>
      <c r="M86" s="361" t="str">
        <f t="shared" si="88"/>
        <v>#REF!</v>
      </c>
      <c r="N86" s="361" t="b">
        <v>0</v>
      </c>
      <c r="O86" s="24" t="b">
        <v>0</v>
      </c>
      <c r="P86" s="365" t="str">
        <f t="shared" si="89"/>
        <v>#REF!</v>
      </c>
      <c r="Q86" s="383"/>
      <c r="R86" s="367"/>
      <c r="S86" s="384" t="str">
        <f/>
        <v/>
      </c>
      <c r="T86" s="385">
        <v>44256</v>
      </c>
      <c r="U86" s="386" t="str">
        <f/>
        <v/>
      </c>
      <c r="V86" s="385">
        <v>44711</v>
      </c>
      <c r="W86" s="387" t="str">
        <f/>
        <v/>
      </c>
      <c r="X86" s="381" t="str">
        <f/>
        <v/>
      </c>
      <c r="Y86" s="381"/>
      <c r="Z86" s="381">
        <v>44772</v>
      </c>
      <c r="AA86" s="388"/>
      <c r="AB86" s="57">
        <v>18</v>
      </c>
      <c r="AC86" s="381"/>
      <c r="AD86" s="381"/>
      <c r="AE86" s="388"/>
      <c r="AF86" s="381"/>
      <c r="AG86" s="381"/>
      <c r="AH86" s="389"/>
      <c r="AI86" s="386">
        <v>45046</v>
      </c>
      <c r="AJ86" s="381">
        <v>45046</v>
      </c>
      <c r="AK86" s="381"/>
      <c r="AL86" s="383" t="s">
        <v>484</v>
      </c>
      <c r="AM86" s="374"/>
      <c r="AN86" s="384">
        <v>45222</v>
      </c>
      <c r="AO86" s="381">
        <v>45295</v>
      </c>
      <c r="AP86" s="383"/>
      <c r="AQ86" s="374"/>
      <c r="AR86" s="384" t="str">
        <f/>
        <v/>
      </c>
      <c r="AS86" s="381">
        <v>44792</v>
      </c>
      <c r="AT86" s="381" t="str">
        <f/>
        <v/>
      </c>
      <c r="AU86" s="403" t="s">
        <v>484</v>
      </c>
      <c r="AV86" s="390" t="str">
        <f/>
        <v/>
      </c>
      <c r="AW86" s="57" t="str">
        <f/>
        <v/>
      </c>
      <c r="AX86" s="381"/>
      <c r="AY86" s="381" t="str">
        <f/>
        <v/>
      </c>
      <c r="AZ86" s="381"/>
      <c r="BA86" s="381" t="str">
        <f/>
        <v/>
      </c>
      <c r="BB86" s="385"/>
      <c r="BC86" s="390" t="str">
        <f/>
        <v/>
      </c>
      <c r="BD86" s="381" t="str">
        <f/>
        <v/>
      </c>
      <c r="BE86" s="381">
        <v>45716</v>
      </c>
      <c r="BF86" s="381" t="str">
        <f/>
        <v/>
      </c>
      <c r="BG86" s="391"/>
      <c r="BH86" s="407"/>
      <c r="BI86" s="378"/>
    </row>
    <row r="87" ht="15.75" customHeight="1">
      <c r="A87" s="236"/>
      <c r="B87" s="236"/>
      <c r="C87" s="358"/>
      <c r="D87" s="379">
        <v>81</v>
      </c>
      <c r="E87" s="380" t="str">
        <f t="shared" si="81"/>
        <v>#REF!</v>
      </c>
      <c r="F87" s="57" t="str">
        <f t="shared" si="82"/>
        <v>#REF!</v>
      </c>
      <c r="G87" s="57" t="str">
        <f t="shared" si="83"/>
        <v>#REF!</v>
      </c>
      <c r="H87" s="381" t="str">
        <f t="shared" si="84"/>
        <v>#REF!</v>
      </c>
      <c r="I87" s="380" t="str">
        <f t="shared" si="85"/>
        <v>#REF!</v>
      </c>
      <c r="J87" s="380" t="str">
        <f t="shared" si="86"/>
        <v>#REF!</v>
      </c>
      <c r="K87" s="382" t="b">
        <v>1</v>
      </c>
      <c r="L87" s="364" t="str">
        <f t="shared" si="87"/>
        <v>#REF!</v>
      </c>
      <c r="M87" s="361" t="str">
        <f t="shared" si="88"/>
        <v>#REF!</v>
      </c>
      <c r="N87" s="361" t="b">
        <v>0</v>
      </c>
      <c r="O87" s="24" t="b">
        <v>0</v>
      </c>
      <c r="P87" s="365" t="str">
        <f t="shared" si="89"/>
        <v>#REF!</v>
      </c>
      <c r="Q87" s="383"/>
      <c r="R87" s="367"/>
      <c r="S87" s="384" t="str">
        <f/>
        <v/>
      </c>
      <c r="T87" s="385">
        <v>44256</v>
      </c>
      <c r="U87" s="386" t="str">
        <f/>
        <v/>
      </c>
      <c r="V87" s="385">
        <v>44532</v>
      </c>
      <c r="W87" s="387" t="str">
        <f/>
        <v/>
      </c>
      <c r="X87" s="381" t="str">
        <f/>
        <v/>
      </c>
      <c r="Y87" s="381"/>
      <c r="Z87" s="381">
        <v>44592</v>
      </c>
      <c r="AA87" s="388"/>
      <c r="AB87" s="57">
        <v>14</v>
      </c>
      <c r="AC87" s="57">
        <v>16.800000000000001</v>
      </c>
      <c r="AD87" s="381"/>
      <c r="AE87" s="388"/>
      <c r="AF87" s="381"/>
      <c r="AG87" s="381"/>
      <c r="AH87" s="389"/>
      <c r="AI87" s="386">
        <v>44895</v>
      </c>
      <c r="AJ87" s="381">
        <v>44895</v>
      </c>
      <c r="AK87" s="381"/>
      <c r="AL87" s="383"/>
      <c r="AM87" s="374"/>
      <c r="AN87" s="384">
        <v>45222</v>
      </c>
      <c r="AO87" s="381">
        <v>45295</v>
      </c>
      <c r="AP87" s="383"/>
      <c r="AQ87" s="374"/>
      <c r="AR87" s="384" t="str">
        <f/>
        <v/>
      </c>
      <c r="AS87" s="381">
        <v>44792</v>
      </c>
      <c r="AT87" s="381" t="str">
        <f/>
        <v/>
      </c>
      <c r="AU87" s="403" t="s">
        <v>485</v>
      </c>
      <c r="AV87" s="390" t="str">
        <f/>
        <v/>
      </c>
      <c r="AW87" s="57" t="str">
        <f/>
        <v/>
      </c>
      <c r="AX87" s="381"/>
      <c r="AY87" s="381" t="str">
        <f/>
        <v/>
      </c>
      <c r="AZ87" s="381"/>
      <c r="BA87" s="381" t="str">
        <f/>
        <v/>
      </c>
      <c r="BB87" s="385"/>
      <c r="BC87" s="390" t="str">
        <f/>
        <v/>
      </c>
      <c r="BD87" s="381" t="str">
        <f/>
        <v/>
      </c>
      <c r="BE87" s="381">
        <v>45626</v>
      </c>
      <c r="BF87" s="381" t="str">
        <f/>
        <v/>
      </c>
      <c r="BG87" s="391"/>
      <c r="BH87" s="407"/>
      <c r="BI87" s="378"/>
    </row>
    <row r="88" ht="15.75" customHeight="1">
      <c r="A88" s="236"/>
      <c r="B88" s="236"/>
      <c r="C88" s="358"/>
      <c r="D88" s="379">
        <v>82</v>
      </c>
      <c r="E88" s="380" t="str">
        <f t="shared" si="81"/>
        <v>#REF!</v>
      </c>
      <c r="F88" s="57" t="str">
        <f t="shared" si="82"/>
        <v>#REF!</v>
      </c>
      <c r="G88" s="57" t="str">
        <f t="shared" si="83"/>
        <v>#REF!</v>
      </c>
      <c r="H88" s="381" t="str">
        <f t="shared" si="84"/>
        <v>#REF!</v>
      </c>
      <c r="I88" s="380" t="str">
        <f t="shared" si="85"/>
        <v>#REF!</v>
      </c>
      <c r="J88" s="380" t="str">
        <f t="shared" si="86"/>
        <v>#REF!</v>
      </c>
      <c r="K88" s="382" t="b">
        <v>0</v>
      </c>
      <c r="L88" s="364" t="str">
        <f t="shared" si="87"/>
        <v>#REF!</v>
      </c>
      <c r="M88" s="361" t="str">
        <f t="shared" si="88"/>
        <v>#REF!</v>
      </c>
      <c r="N88" s="361" t="b">
        <v>0</v>
      </c>
      <c r="O88" s="24" t="b">
        <v>0</v>
      </c>
      <c r="P88" s="365" t="str">
        <f t="shared" si="89"/>
        <v>#REF!</v>
      </c>
      <c r="Q88" s="383"/>
      <c r="R88" s="367"/>
      <c r="S88" s="384" t="str">
        <f/>
        <v/>
      </c>
      <c r="T88" s="385">
        <v>44313</v>
      </c>
      <c r="U88" s="386" t="str">
        <f/>
        <v/>
      </c>
      <c r="V88" s="385">
        <v>44623</v>
      </c>
      <c r="W88" s="387" t="str">
        <f/>
        <v/>
      </c>
      <c r="X88" s="381" t="str">
        <f/>
        <v/>
      </c>
      <c r="Y88" s="381">
        <v>44621</v>
      </c>
      <c r="Z88" s="381">
        <v>44681</v>
      </c>
      <c r="AA88" s="380"/>
      <c r="AB88" s="57">
        <v>20</v>
      </c>
      <c r="AC88" s="57"/>
      <c r="AD88" s="57">
        <v>2</v>
      </c>
      <c r="AE88" s="380" t="s">
        <v>486</v>
      </c>
      <c r="AF88" s="395">
        <v>44682</v>
      </c>
      <c r="AG88" s="57"/>
      <c r="AH88" s="391" t="s">
        <v>487</v>
      </c>
      <c r="AI88" s="386">
        <v>44986</v>
      </c>
      <c r="AJ88" s="386">
        <v>44986</v>
      </c>
      <c r="AK88" s="57"/>
      <c r="AL88" s="383"/>
      <c r="AM88" s="374"/>
      <c r="AN88" s="384">
        <v>45173</v>
      </c>
      <c r="AO88" s="381">
        <v>45246</v>
      </c>
      <c r="AP88" s="383"/>
      <c r="AQ88" s="374"/>
      <c r="AR88" s="384" t="str">
        <f/>
        <v/>
      </c>
      <c r="AS88" s="381">
        <v>44695</v>
      </c>
      <c r="AT88" s="381" t="str">
        <f/>
        <v/>
      </c>
      <c r="AU88" s="389"/>
      <c r="AV88" s="390" t="str">
        <f/>
        <v/>
      </c>
      <c r="AW88" s="57" t="str">
        <f/>
        <v/>
      </c>
      <c r="AX88" s="57" t="s">
        <v>467</v>
      </c>
      <c r="AY88" s="381" t="str">
        <f/>
        <v/>
      </c>
      <c r="AZ88" s="381">
        <v>45227</v>
      </c>
      <c r="BA88" s="381" t="str">
        <f/>
        <v/>
      </c>
      <c r="BB88" s="385"/>
      <c r="BC88" s="390" t="str">
        <f/>
        <v/>
      </c>
      <c r="BD88" s="381" t="str">
        <f/>
        <v/>
      </c>
      <c r="BE88" s="381">
        <v>45473</v>
      </c>
      <c r="BF88" s="381" t="str">
        <f/>
        <v/>
      </c>
      <c r="BG88" s="391"/>
      <c r="BH88" s="392"/>
      <c r="BI88" s="378"/>
    </row>
    <row r="89" ht="15.75" customHeight="1">
      <c r="A89" s="236"/>
      <c r="B89" s="236"/>
      <c r="C89" s="358"/>
      <c r="D89" s="379">
        <v>83</v>
      </c>
      <c r="E89" s="380" t="str">
        <f t="shared" si="81"/>
        <v>#REF!</v>
      </c>
      <c r="F89" s="57" t="str">
        <f t="shared" si="82"/>
        <v>#REF!</v>
      </c>
      <c r="G89" s="57" t="str">
        <f t="shared" si="83"/>
        <v>#REF!</v>
      </c>
      <c r="H89" s="381" t="str">
        <f t="shared" si="84"/>
        <v>#REF!</v>
      </c>
      <c r="I89" s="380" t="str">
        <f t="shared" si="85"/>
        <v>#REF!</v>
      </c>
      <c r="J89" s="380" t="str">
        <f t="shared" si="86"/>
        <v>#REF!</v>
      </c>
      <c r="K89" s="382" t="b">
        <v>0</v>
      </c>
      <c r="L89" s="364" t="str">
        <f t="shared" si="87"/>
        <v>#REF!</v>
      </c>
      <c r="M89" s="361" t="str">
        <f t="shared" si="88"/>
        <v>#REF!</v>
      </c>
      <c r="N89" s="361" t="b">
        <v>0</v>
      </c>
      <c r="O89" s="24" t="b">
        <v>0</v>
      </c>
      <c r="P89" s="365" t="str">
        <f t="shared" si="89"/>
        <v>#REF!</v>
      </c>
      <c r="Q89" s="383"/>
      <c r="R89" s="367"/>
      <c r="S89" s="384" t="str">
        <f/>
        <v/>
      </c>
      <c r="T89" s="385">
        <v>44299</v>
      </c>
      <c r="U89" s="386" t="str">
        <f/>
        <v/>
      </c>
      <c r="V89" s="385">
        <v>44957</v>
      </c>
      <c r="W89" s="387" t="str">
        <f/>
        <v/>
      </c>
      <c r="X89" s="381" t="str">
        <f/>
        <v/>
      </c>
      <c r="Y89" s="381">
        <v>44543</v>
      </c>
      <c r="Z89" s="381">
        <v>44895</v>
      </c>
      <c r="AA89" s="388"/>
      <c r="AB89" s="57">
        <v>29</v>
      </c>
      <c r="AC89" s="381"/>
      <c r="AD89" s="381"/>
      <c r="AE89" s="388"/>
      <c r="AF89" s="381"/>
      <c r="AG89" s="381"/>
      <c r="AH89" s="391" t="s">
        <v>488</v>
      </c>
      <c r="AI89" s="386">
        <v>44847</v>
      </c>
      <c r="AJ89" s="381"/>
      <c r="AK89" s="381"/>
      <c r="AL89" s="383"/>
      <c r="AM89" s="374"/>
      <c r="AN89" s="384">
        <v>45015</v>
      </c>
      <c r="AO89" s="381">
        <v>45076</v>
      </c>
      <c r="AP89" s="383"/>
      <c r="AQ89" s="374"/>
      <c r="AR89" s="384" t="str">
        <f/>
        <v/>
      </c>
      <c r="AS89" s="381">
        <v>44908</v>
      </c>
      <c r="AT89" s="381" t="str">
        <f/>
        <v/>
      </c>
      <c r="AU89" s="391" t="s">
        <v>488</v>
      </c>
      <c r="AV89" s="390" t="str">
        <f/>
        <v/>
      </c>
      <c r="AW89" s="57" t="str">
        <f/>
        <v/>
      </c>
      <c r="AX89" s="57" t="s">
        <v>467</v>
      </c>
      <c r="AY89" s="381" t="str">
        <f/>
        <v/>
      </c>
      <c r="AZ89" s="381">
        <v>45472</v>
      </c>
      <c r="BA89" s="381" t="str">
        <f/>
        <v/>
      </c>
      <c r="BB89" s="385" t="s">
        <v>488</v>
      </c>
      <c r="BC89" s="390" t="str">
        <f/>
        <v/>
      </c>
      <c r="BD89" s="381" t="str">
        <f/>
        <v/>
      </c>
      <c r="BE89" s="381">
        <v>45716</v>
      </c>
      <c r="BF89" s="381" t="str">
        <f/>
        <v/>
      </c>
      <c r="BG89" s="391"/>
      <c r="BH89" s="385" t="s">
        <v>488</v>
      </c>
      <c r="BI89" s="378"/>
    </row>
    <row r="90" ht="15.75" customHeight="1">
      <c r="A90" s="236"/>
      <c r="B90" s="236"/>
      <c r="C90" s="358"/>
      <c r="D90" s="379">
        <v>84</v>
      </c>
      <c r="E90" s="380" t="str">
        <f t="shared" si="81"/>
        <v>#REF!</v>
      </c>
      <c r="F90" s="57" t="str">
        <f t="shared" si="82"/>
        <v>#REF!</v>
      </c>
      <c r="G90" s="57" t="str">
        <f t="shared" si="83"/>
        <v>#REF!</v>
      </c>
      <c r="H90" s="381" t="str">
        <f t="shared" si="84"/>
        <v>#REF!</v>
      </c>
      <c r="I90" s="380" t="str">
        <f t="shared" si="85"/>
        <v>#REF!</v>
      </c>
      <c r="J90" s="380" t="str">
        <f t="shared" si="86"/>
        <v>#REF!</v>
      </c>
      <c r="K90" s="382" t="b">
        <v>0</v>
      </c>
      <c r="L90" s="364" t="str">
        <f t="shared" si="87"/>
        <v>#REF!</v>
      </c>
      <c r="M90" s="361" t="str">
        <f t="shared" si="88"/>
        <v>#REF!</v>
      </c>
      <c r="N90" s="361" t="b">
        <v>0</v>
      </c>
      <c r="O90" s="24" t="b">
        <v>0</v>
      </c>
      <c r="P90" s="365" t="str">
        <f t="shared" si="89"/>
        <v>#REF!</v>
      </c>
      <c r="Q90" s="383"/>
      <c r="R90" s="367"/>
      <c r="S90" s="384" t="str">
        <f/>
        <v/>
      </c>
      <c r="T90" s="385">
        <v>44299</v>
      </c>
      <c r="U90" s="386" t="str">
        <f/>
        <v/>
      </c>
      <c r="V90" s="385">
        <v>44487</v>
      </c>
      <c r="W90" s="387" t="str">
        <f/>
        <v/>
      </c>
      <c r="X90" s="381" t="str">
        <f/>
        <v/>
      </c>
      <c r="Y90" s="381">
        <v>44543</v>
      </c>
      <c r="Z90" s="381">
        <v>44545</v>
      </c>
      <c r="AA90" s="388"/>
      <c r="AB90" s="57">
        <v>29</v>
      </c>
      <c r="AC90" s="57">
        <v>22.100000000000001</v>
      </c>
      <c r="AD90" s="381"/>
      <c r="AE90" s="388"/>
      <c r="AF90" s="381"/>
      <c r="AG90" s="381"/>
      <c r="AH90" s="389"/>
      <c r="AI90" s="386">
        <v>44847</v>
      </c>
      <c r="AJ90" s="381"/>
      <c r="AK90" s="381"/>
      <c r="AL90" s="383"/>
      <c r="AM90" s="374"/>
      <c r="AN90" s="384">
        <v>44956</v>
      </c>
      <c r="AO90" s="381">
        <v>45015</v>
      </c>
      <c r="AP90" s="383"/>
      <c r="AQ90" s="374"/>
      <c r="AR90" s="384" t="str">
        <f/>
        <v/>
      </c>
      <c r="AS90" s="381">
        <v>44557</v>
      </c>
      <c r="AT90" s="381" t="str">
        <f/>
        <v/>
      </c>
      <c r="AU90" s="391" t="s">
        <v>489</v>
      </c>
      <c r="AV90" s="390" t="str">
        <f/>
        <v/>
      </c>
      <c r="AW90" s="57" t="str">
        <f/>
        <v/>
      </c>
      <c r="AX90" s="57" t="s">
        <v>467</v>
      </c>
      <c r="AY90" s="381" t="str">
        <f/>
        <v/>
      </c>
      <c r="AZ90" s="381">
        <v>45472</v>
      </c>
      <c r="BA90" s="381" t="str">
        <f/>
        <v/>
      </c>
      <c r="BB90" s="385"/>
      <c r="BC90" s="390" t="str">
        <f/>
        <v/>
      </c>
      <c r="BD90" s="381" t="str">
        <f/>
        <v/>
      </c>
      <c r="BE90" s="381">
        <v>45716</v>
      </c>
      <c r="BF90" s="381" t="str">
        <f/>
        <v/>
      </c>
      <c r="BG90" s="391"/>
      <c r="BH90" s="392"/>
      <c r="BI90" s="378"/>
    </row>
    <row r="91" ht="15.75" customHeight="1">
      <c r="A91" s="236"/>
      <c r="B91" s="236"/>
      <c r="C91" s="358"/>
      <c r="D91" s="379">
        <v>85</v>
      </c>
      <c r="E91" s="380" t="str">
        <f t="shared" si="81"/>
        <v>#REF!</v>
      </c>
      <c r="F91" s="57" t="str">
        <f t="shared" si="82"/>
        <v>#REF!</v>
      </c>
      <c r="G91" s="57" t="str">
        <f t="shared" si="83"/>
        <v>#REF!</v>
      </c>
      <c r="H91" s="381" t="str">
        <f t="shared" si="84"/>
        <v>#REF!</v>
      </c>
      <c r="I91" s="380" t="str">
        <f t="shared" si="85"/>
        <v>#REF!</v>
      </c>
      <c r="J91" s="380" t="str">
        <f t="shared" si="86"/>
        <v>#REF!</v>
      </c>
      <c r="K91" s="382" t="b">
        <v>0</v>
      </c>
      <c r="L91" s="364" t="str">
        <f t="shared" si="87"/>
        <v>#REF!</v>
      </c>
      <c r="M91" s="361" t="str">
        <f t="shared" si="88"/>
        <v>#REF!</v>
      </c>
      <c r="N91" s="361" t="b">
        <v>0</v>
      </c>
      <c r="O91" s="24" t="b">
        <v>0</v>
      </c>
      <c r="P91" s="365" t="str">
        <f t="shared" si="89"/>
        <v>#REF!</v>
      </c>
      <c r="Q91" s="383"/>
      <c r="R91" s="367"/>
      <c r="S91" s="384" t="str">
        <f/>
        <v/>
      </c>
      <c r="T91" s="385">
        <v>44396</v>
      </c>
      <c r="U91" s="386" t="str">
        <f/>
        <v/>
      </c>
      <c r="V91" s="385">
        <v>44679</v>
      </c>
      <c r="W91" s="387" t="str">
        <f/>
        <v/>
      </c>
      <c r="X91" s="381" t="str">
        <f/>
        <v/>
      </c>
      <c r="Y91" s="381">
        <v>44711</v>
      </c>
      <c r="Z91" s="381">
        <v>44742</v>
      </c>
      <c r="AA91" s="380" t="s">
        <v>475</v>
      </c>
      <c r="AB91" s="57"/>
      <c r="AC91" s="57"/>
      <c r="AD91" s="57"/>
      <c r="AE91" s="380"/>
      <c r="AF91" s="57"/>
      <c r="AG91" s="57"/>
      <c r="AH91" s="391" t="s">
        <v>490</v>
      </c>
      <c r="AI91" s="386">
        <v>45010</v>
      </c>
      <c r="AJ91" s="395">
        <v>45041</v>
      </c>
      <c r="AK91" s="57" t="s">
        <v>475</v>
      </c>
      <c r="AL91" s="383" t="s">
        <v>490</v>
      </c>
      <c r="AM91" s="374"/>
      <c r="AN91" s="384">
        <v>45399</v>
      </c>
      <c r="AO91" s="381">
        <v>45474</v>
      </c>
      <c r="AP91" s="383"/>
      <c r="AQ91" s="374"/>
      <c r="AR91" s="384" t="str">
        <f/>
        <v/>
      </c>
      <c r="AS91" s="381">
        <v>44756</v>
      </c>
      <c r="AT91" s="381" t="str">
        <f/>
        <v/>
      </c>
      <c r="AU91" s="389"/>
      <c r="AV91" s="390" t="str">
        <f/>
        <v/>
      </c>
      <c r="AW91" s="57" t="str">
        <f/>
        <v/>
      </c>
      <c r="AX91" s="381"/>
      <c r="AY91" s="381" t="str">
        <f/>
        <v/>
      </c>
      <c r="AZ91" s="381"/>
      <c r="BA91" s="381" t="str">
        <f/>
        <v/>
      </c>
      <c r="BB91" s="385"/>
      <c r="BC91" s="390" t="str">
        <f/>
        <v/>
      </c>
      <c r="BD91" s="381" t="str">
        <f/>
        <v/>
      </c>
      <c r="BE91" s="381"/>
      <c r="BF91" s="381" t="str">
        <f/>
        <v/>
      </c>
      <c r="BG91" s="391"/>
      <c r="BH91" s="392"/>
      <c r="BI91" s="378"/>
    </row>
    <row r="92" ht="15.75" customHeight="1">
      <c r="A92" s="236"/>
      <c r="B92" s="236"/>
      <c r="C92" s="358"/>
      <c r="D92" s="379">
        <v>86</v>
      </c>
      <c r="E92" s="380" t="str">
        <f t="shared" si="81"/>
        <v>#REF!</v>
      </c>
      <c r="F92" s="57" t="str">
        <f t="shared" si="82"/>
        <v>#REF!</v>
      </c>
      <c r="G92" s="57" t="str">
        <f t="shared" si="83"/>
        <v>#REF!</v>
      </c>
      <c r="H92" s="381" t="str">
        <f t="shared" si="84"/>
        <v>#REF!</v>
      </c>
      <c r="I92" s="380" t="str">
        <f t="shared" si="85"/>
        <v>#REF!</v>
      </c>
      <c r="J92" s="380" t="str">
        <f t="shared" si="86"/>
        <v>#REF!</v>
      </c>
      <c r="K92" s="382" t="b">
        <v>0</v>
      </c>
      <c r="L92" s="364" t="str">
        <f t="shared" si="87"/>
        <v>#REF!</v>
      </c>
      <c r="M92" s="361" t="str">
        <f t="shared" si="88"/>
        <v>#REF!</v>
      </c>
      <c r="N92" s="361" t="b">
        <v>0</v>
      </c>
      <c r="O92" s="24" t="b">
        <v>0</v>
      </c>
      <c r="P92" s="365" t="str">
        <f t="shared" si="89"/>
        <v>#REF!</v>
      </c>
      <c r="Q92" s="383"/>
      <c r="R92" s="367"/>
      <c r="S92" s="384" t="str">
        <f/>
        <v/>
      </c>
      <c r="T92" s="385">
        <v>44396</v>
      </c>
      <c r="U92" s="386" t="str">
        <f/>
        <v/>
      </c>
      <c r="V92" s="385">
        <v>44711</v>
      </c>
      <c r="W92" s="387" t="str">
        <f/>
        <v/>
      </c>
      <c r="X92" s="381" t="str">
        <f/>
        <v/>
      </c>
      <c r="Y92" s="381">
        <v>44742</v>
      </c>
      <c r="Z92" s="381">
        <v>44772</v>
      </c>
      <c r="AA92" s="380" t="s">
        <v>475</v>
      </c>
      <c r="AB92" s="57"/>
      <c r="AC92" s="57"/>
      <c r="AD92" s="57"/>
      <c r="AE92" s="380"/>
      <c r="AF92" s="57"/>
      <c r="AG92" s="57"/>
      <c r="AH92" s="389"/>
      <c r="AI92" s="386">
        <v>45041</v>
      </c>
      <c r="AJ92" s="381">
        <v>45071</v>
      </c>
      <c r="AK92" s="57" t="s">
        <v>475</v>
      </c>
      <c r="AL92" s="383" t="s">
        <v>490</v>
      </c>
      <c r="AM92" s="374"/>
      <c r="AN92" s="384">
        <v>45460</v>
      </c>
      <c r="AO92" s="381">
        <v>45533</v>
      </c>
      <c r="AP92" s="383"/>
      <c r="AQ92" s="374"/>
      <c r="AR92" s="384" t="str">
        <f/>
        <v/>
      </c>
      <c r="AS92" s="381">
        <v>44787</v>
      </c>
      <c r="AT92" s="381" t="str">
        <f/>
        <v/>
      </c>
      <c r="AU92" s="389"/>
      <c r="AV92" s="390" t="str">
        <f/>
        <v/>
      </c>
      <c r="AW92" s="57" t="str">
        <f/>
        <v/>
      </c>
      <c r="AX92" s="381"/>
      <c r="AY92" s="381" t="str">
        <f/>
        <v/>
      </c>
      <c r="AZ92" s="381"/>
      <c r="BA92" s="381" t="str">
        <f/>
        <v/>
      </c>
      <c r="BB92" s="385"/>
      <c r="BC92" s="390" t="str">
        <f/>
        <v/>
      </c>
      <c r="BD92" s="381" t="str">
        <f/>
        <v/>
      </c>
      <c r="BE92" s="381"/>
      <c r="BF92" s="381" t="str">
        <f/>
        <v/>
      </c>
      <c r="BG92" s="391"/>
      <c r="BH92" s="392"/>
      <c r="BI92" s="378"/>
    </row>
    <row r="93" ht="15.75" customHeight="1">
      <c r="A93" s="236"/>
      <c r="B93" s="236"/>
      <c r="C93" s="358"/>
      <c r="D93" s="379">
        <v>87</v>
      </c>
      <c r="E93" s="380" t="str">
        <f t="shared" si="81"/>
        <v>#REF!</v>
      </c>
      <c r="F93" s="57" t="str">
        <f t="shared" si="82"/>
        <v>#REF!</v>
      </c>
      <c r="G93" s="57" t="str">
        <f t="shared" si="83"/>
        <v>#REF!</v>
      </c>
      <c r="H93" s="381" t="str">
        <f t="shared" si="84"/>
        <v>#REF!</v>
      </c>
      <c r="I93" s="380" t="str">
        <f t="shared" si="85"/>
        <v>#REF!</v>
      </c>
      <c r="J93" s="380" t="str">
        <f t="shared" si="86"/>
        <v>#REF!</v>
      </c>
      <c r="K93" s="382" t="b">
        <v>0</v>
      </c>
      <c r="L93" s="364" t="str">
        <f t="shared" si="87"/>
        <v>#REF!</v>
      </c>
      <c r="M93" s="361" t="str">
        <f t="shared" si="88"/>
        <v>#REF!</v>
      </c>
      <c r="N93" s="361" t="b">
        <v>0</v>
      </c>
      <c r="O93" s="24" t="b">
        <v>0</v>
      </c>
      <c r="P93" s="365" t="str">
        <f t="shared" si="89"/>
        <v>#REF!</v>
      </c>
      <c r="Q93" s="383"/>
      <c r="R93" s="367"/>
      <c r="S93" s="384" t="str">
        <f/>
        <v/>
      </c>
      <c r="T93" s="385">
        <v>44383</v>
      </c>
      <c r="U93" s="386" t="str">
        <f/>
        <v/>
      </c>
      <c r="V93" s="385">
        <v>44774</v>
      </c>
      <c r="W93" s="387" t="str">
        <f/>
        <v/>
      </c>
      <c r="X93" s="381" t="str">
        <f/>
        <v/>
      </c>
      <c r="Y93" s="381"/>
      <c r="Z93" s="381">
        <v>44697</v>
      </c>
      <c r="AA93" s="388"/>
      <c r="AB93" s="381"/>
      <c r="AC93" s="381"/>
      <c r="AD93" s="381"/>
      <c r="AE93" s="388"/>
      <c r="AF93" s="381"/>
      <c r="AG93" s="381"/>
      <c r="AH93" s="391" t="s">
        <v>491</v>
      </c>
      <c r="AI93" s="386"/>
      <c r="AJ93" s="381"/>
      <c r="AK93" s="381"/>
      <c r="AL93" s="383"/>
      <c r="AM93" s="374"/>
      <c r="AN93" s="384">
        <v>45278</v>
      </c>
      <c r="AO93" s="381">
        <v>45351</v>
      </c>
      <c r="AP93" s="383"/>
      <c r="AQ93" s="374"/>
      <c r="AR93" s="384" t="str">
        <f/>
        <v/>
      </c>
      <c r="AS93" s="381">
        <v>44726</v>
      </c>
      <c r="AT93" s="381" t="str">
        <f/>
        <v/>
      </c>
      <c r="AU93" s="389"/>
      <c r="AV93" s="390" t="str">
        <f/>
        <v/>
      </c>
      <c r="AW93" s="57" t="str">
        <f/>
        <v/>
      </c>
      <c r="AX93" s="381"/>
      <c r="AY93" s="381" t="str">
        <f/>
        <v/>
      </c>
      <c r="AZ93" s="381"/>
      <c r="BA93" s="381" t="str">
        <f/>
        <v/>
      </c>
      <c r="BB93" s="385"/>
      <c r="BC93" s="390" t="str">
        <f/>
        <v/>
      </c>
      <c r="BD93" s="381" t="str">
        <f/>
        <v/>
      </c>
      <c r="BE93" s="381"/>
      <c r="BF93" s="381" t="str">
        <f/>
        <v/>
      </c>
      <c r="BG93" s="391"/>
      <c r="BH93" s="392"/>
      <c r="BI93" s="378"/>
    </row>
    <row r="94" ht="15.75" customHeight="1">
      <c r="A94" s="236"/>
      <c r="B94" s="236"/>
      <c r="C94" s="358"/>
      <c r="D94" s="379">
        <v>88</v>
      </c>
      <c r="E94" s="380" t="str">
        <f t="shared" si="81"/>
        <v>#REF!</v>
      </c>
      <c r="F94" s="57" t="str">
        <f t="shared" si="82"/>
        <v>#REF!</v>
      </c>
      <c r="G94" s="57" t="str">
        <f t="shared" si="83"/>
        <v>#REF!</v>
      </c>
      <c r="H94" s="381" t="str">
        <f t="shared" si="84"/>
        <v>#REF!</v>
      </c>
      <c r="I94" s="380" t="str">
        <f t="shared" si="85"/>
        <v>#REF!</v>
      </c>
      <c r="J94" s="380" t="str">
        <f t="shared" si="86"/>
        <v>#REF!</v>
      </c>
      <c r="K94" s="382" t="b">
        <v>0</v>
      </c>
      <c r="L94" s="364" t="str">
        <f t="shared" si="87"/>
        <v>#REF!</v>
      </c>
      <c r="M94" s="361" t="str">
        <f t="shared" si="88"/>
        <v>#REF!</v>
      </c>
      <c r="N94" s="361" t="b">
        <v>0</v>
      </c>
      <c r="O94" s="24" t="b">
        <v>0</v>
      </c>
      <c r="P94" s="365" t="str">
        <f t="shared" si="89"/>
        <v>#REF!</v>
      </c>
      <c r="Q94" s="383"/>
      <c r="R94" s="367"/>
      <c r="S94" s="384" t="str">
        <f/>
        <v/>
      </c>
      <c r="T94" s="385">
        <v>44418</v>
      </c>
      <c r="U94" s="386" t="str">
        <f/>
        <v/>
      </c>
      <c r="V94" s="385">
        <v>44692</v>
      </c>
      <c r="W94" s="387" t="str">
        <f/>
        <v/>
      </c>
      <c r="X94" s="381" t="str">
        <f/>
        <v/>
      </c>
      <c r="Y94" s="381">
        <v>44752</v>
      </c>
      <c r="Z94" s="381">
        <v>44752</v>
      </c>
      <c r="AA94" s="388"/>
      <c r="AB94" s="381"/>
      <c r="AC94" s="381"/>
      <c r="AD94" s="381"/>
      <c r="AE94" s="388"/>
      <c r="AF94" s="381"/>
      <c r="AG94" s="381"/>
      <c r="AH94" s="389"/>
      <c r="AI94" s="386">
        <v>45000</v>
      </c>
      <c r="AJ94" s="381">
        <v>45000</v>
      </c>
      <c r="AK94" s="381"/>
      <c r="AL94" s="383"/>
      <c r="AM94" s="374"/>
      <c r="AN94" s="384">
        <v>45376</v>
      </c>
      <c r="AO94" s="381">
        <v>45449</v>
      </c>
      <c r="AP94" s="383"/>
      <c r="AQ94" s="374"/>
      <c r="AR94" s="384" t="str">
        <f/>
        <v/>
      </c>
      <c r="AS94" s="381">
        <v>44763</v>
      </c>
      <c r="AT94" s="381" t="str">
        <f/>
        <v/>
      </c>
      <c r="AU94" s="389"/>
      <c r="AV94" s="390" t="str">
        <f/>
        <v/>
      </c>
      <c r="AW94" s="57" t="str">
        <f/>
        <v/>
      </c>
      <c r="AX94" s="381">
        <v>45492</v>
      </c>
      <c r="AY94" s="381" t="str">
        <f/>
        <v/>
      </c>
      <c r="AZ94" s="381">
        <v>45492</v>
      </c>
      <c r="BA94" s="381" t="str">
        <f/>
        <v/>
      </c>
      <c r="BB94" s="385"/>
      <c r="BC94" s="390" t="str">
        <f/>
        <v/>
      </c>
      <c r="BD94" s="381" t="str">
        <f/>
        <v/>
      </c>
      <c r="BE94" s="381">
        <v>45796</v>
      </c>
      <c r="BF94" s="381" t="str">
        <f/>
        <v/>
      </c>
      <c r="BG94" s="391"/>
      <c r="BH94" s="392" t="s">
        <v>492</v>
      </c>
      <c r="BI94" s="378"/>
    </row>
    <row r="95" ht="15.75" customHeight="1">
      <c r="A95" s="236"/>
      <c r="B95" s="236"/>
      <c r="C95" s="358"/>
      <c r="D95" s="379">
        <v>89</v>
      </c>
      <c r="E95" s="380" t="str">
        <f t="shared" si="81"/>
        <v>#REF!</v>
      </c>
      <c r="F95" s="57" t="str">
        <f t="shared" si="82"/>
        <v>#REF!</v>
      </c>
      <c r="G95" s="57" t="str">
        <f t="shared" si="83"/>
        <v>#REF!</v>
      </c>
      <c r="H95" s="381" t="str">
        <f t="shared" si="84"/>
        <v>#REF!</v>
      </c>
      <c r="I95" s="380" t="str">
        <f t="shared" si="85"/>
        <v>#REF!</v>
      </c>
      <c r="J95" s="380" t="s">
        <v>493</v>
      </c>
      <c r="K95" s="382" t="b">
        <v>0</v>
      </c>
      <c r="L95" s="364" t="str">
        <f t="shared" si="87"/>
        <v>#REF!</v>
      </c>
      <c r="M95" s="361" t="str">
        <f t="shared" si="88"/>
        <v>#REF!</v>
      </c>
      <c r="N95" s="361" t="b">
        <v>0</v>
      </c>
      <c r="O95" s="24" t="b">
        <v>0</v>
      </c>
      <c r="P95" s="365" t="str">
        <f t="shared" si="89"/>
        <v>#REF!</v>
      </c>
      <c r="Q95" s="383"/>
      <c r="R95" s="367"/>
      <c r="S95" s="384" t="str">
        <f/>
        <v/>
      </c>
      <c r="T95" s="385">
        <v>44243</v>
      </c>
      <c r="U95" s="386" t="str">
        <f/>
        <v/>
      </c>
      <c r="V95" s="385">
        <v>44491</v>
      </c>
      <c r="W95" s="387" t="str">
        <f/>
        <v/>
      </c>
      <c r="X95" s="381" t="str">
        <f/>
        <v/>
      </c>
      <c r="Y95" s="381">
        <v>44560</v>
      </c>
      <c r="Z95" s="381">
        <v>44557</v>
      </c>
      <c r="AA95" s="380"/>
      <c r="AB95" s="57">
        <v>34</v>
      </c>
      <c r="AC95" s="57">
        <v>23</v>
      </c>
      <c r="AD95" s="57">
        <v>2</v>
      </c>
      <c r="AE95" s="380" t="s">
        <v>494</v>
      </c>
      <c r="AF95" s="408">
        <v>44546</v>
      </c>
      <c r="AG95" s="408">
        <v>44560</v>
      </c>
      <c r="AH95" s="389"/>
      <c r="AI95" s="386">
        <v>44789</v>
      </c>
      <c r="AJ95" s="409">
        <v>44850</v>
      </c>
      <c r="AK95" s="410"/>
      <c r="AL95" s="383"/>
      <c r="AM95" s="374"/>
      <c r="AN95" s="384" t="s">
        <v>495</v>
      </c>
      <c r="AO95" s="381" t="s">
        <v>495</v>
      </c>
      <c r="AP95" s="383"/>
      <c r="AQ95" s="374"/>
      <c r="AR95" s="384" t="str">
        <f/>
        <v/>
      </c>
      <c r="AS95" s="381">
        <v>44560</v>
      </c>
      <c r="AT95" s="381" t="str">
        <f/>
        <v/>
      </c>
      <c r="AU95" s="389"/>
      <c r="AV95" s="390" t="str">
        <f/>
        <v/>
      </c>
      <c r="AW95" s="57" t="str">
        <f/>
        <v/>
      </c>
      <c r="AX95" s="381">
        <v>45581</v>
      </c>
      <c r="AY95" s="381" t="str">
        <f/>
        <v/>
      </c>
      <c r="AZ95" s="381"/>
      <c r="BA95" s="381" t="str">
        <f/>
        <v/>
      </c>
      <c r="BB95" s="385"/>
      <c r="BC95" s="390" t="str">
        <f/>
        <v/>
      </c>
      <c r="BD95" s="381" t="str">
        <f/>
        <v/>
      </c>
      <c r="BE95" s="381">
        <v>45870</v>
      </c>
      <c r="BF95" s="381" t="str">
        <f/>
        <v/>
      </c>
      <c r="BG95" s="391"/>
      <c r="BH95" s="392"/>
      <c r="BI95" s="378"/>
    </row>
    <row r="96" ht="15.75" customHeight="1">
      <c r="A96" s="236"/>
      <c r="B96" s="236"/>
      <c r="C96" s="358"/>
      <c r="D96" s="379">
        <v>90</v>
      </c>
      <c r="E96" s="380" t="str">
        <f t="shared" si="81"/>
        <v>#REF!</v>
      </c>
      <c r="F96" s="57" t="str">
        <f t="shared" si="82"/>
        <v>#REF!</v>
      </c>
      <c r="G96" s="57" t="str">
        <f t="shared" si="83"/>
        <v>#REF!</v>
      </c>
      <c r="H96" s="381" t="str">
        <f t="shared" si="84"/>
        <v>#REF!</v>
      </c>
      <c r="I96" s="380" t="str">
        <f t="shared" si="85"/>
        <v>#REF!</v>
      </c>
      <c r="J96" s="380" t="str">
        <f t="shared" ref="J96:J159" si="90">VLOOKUP(D96,'Свод объектов'!$D$3:$L1101,9,0)</f>
        <v>#REF!</v>
      </c>
      <c r="K96" s="382" t="b">
        <v>0</v>
      </c>
      <c r="L96" s="364" t="str">
        <f t="shared" si="87"/>
        <v>#REF!</v>
      </c>
      <c r="M96" s="361" t="str">
        <f t="shared" si="88"/>
        <v>#REF!</v>
      </c>
      <c r="N96" s="361" t="b">
        <v>0</v>
      </c>
      <c r="O96" s="24" t="b">
        <v>0</v>
      </c>
      <c r="P96" s="365" t="str">
        <f t="shared" si="89"/>
        <v>#REF!</v>
      </c>
      <c r="Q96" s="383"/>
      <c r="R96" s="367"/>
      <c r="S96" s="384" t="str">
        <f/>
        <v/>
      </c>
      <c r="T96" s="385">
        <v>44330</v>
      </c>
      <c r="U96" s="386" t="str">
        <f/>
        <v/>
      </c>
      <c r="V96" s="385">
        <v>44694</v>
      </c>
      <c r="W96" s="387" t="str">
        <f/>
        <v/>
      </c>
      <c r="X96" s="381" t="str">
        <f/>
        <v/>
      </c>
      <c r="Y96" s="381"/>
      <c r="Z96" s="381">
        <v>44695</v>
      </c>
      <c r="AA96" s="380" t="s">
        <v>475</v>
      </c>
      <c r="AB96" s="57"/>
      <c r="AC96" s="57"/>
      <c r="AD96" s="57"/>
      <c r="AE96" s="380"/>
      <c r="AF96" s="57"/>
      <c r="AG96" s="57"/>
      <c r="AH96" s="391" t="s">
        <v>496</v>
      </c>
      <c r="AI96" s="386">
        <v>44879</v>
      </c>
      <c r="AJ96" s="381"/>
      <c r="AK96" s="381"/>
      <c r="AL96" s="383"/>
      <c r="AM96" s="374"/>
      <c r="AN96" s="384">
        <v>45320</v>
      </c>
      <c r="AO96" s="381">
        <v>45393</v>
      </c>
      <c r="AP96" s="383"/>
      <c r="AQ96" s="374"/>
      <c r="AR96" s="384" t="str">
        <f/>
        <v/>
      </c>
      <c r="AS96" s="381">
        <v>44738</v>
      </c>
      <c r="AT96" s="381" t="str">
        <f/>
        <v/>
      </c>
      <c r="AU96" s="389"/>
      <c r="AV96" s="390" t="str">
        <f/>
        <v/>
      </c>
      <c r="AW96" s="57" t="str">
        <f/>
        <v/>
      </c>
      <c r="AX96" s="381"/>
      <c r="AY96" s="381" t="str">
        <f/>
        <v/>
      </c>
      <c r="AZ96" s="381"/>
      <c r="BA96" s="381" t="str">
        <f/>
        <v/>
      </c>
      <c r="BB96" s="385"/>
      <c r="BC96" s="390" t="str">
        <f/>
        <v/>
      </c>
      <c r="BD96" s="381" t="str">
        <f/>
        <v/>
      </c>
      <c r="BE96" s="381"/>
      <c r="BF96" s="381" t="str">
        <f/>
        <v/>
      </c>
      <c r="BG96" s="391"/>
      <c r="BH96" s="392"/>
      <c r="BI96" s="378"/>
    </row>
    <row r="97" ht="15.75" customHeight="1">
      <c r="A97" s="236"/>
      <c r="B97" s="236"/>
      <c r="C97" s="358"/>
      <c r="D97" s="379">
        <v>91</v>
      </c>
      <c r="E97" s="380" t="str">
        <f t="shared" si="81"/>
        <v>#REF!</v>
      </c>
      <c r="F97" s="57" t="str">
        <f t="shared" si="82"/>
        <v>#REF!</v>
      </c>
      <c r="G97" s="57" t="str">
        <f t="shared" si="83"/>
        <v>#REF!</v>
      </c>
      <c r="H97" s="381" t="str">
        <f t="shared" si="84"/>
        <v>#REF!</v>
      </c>
      <c r="I97" s="380" t="str">
        <f t="shared" si="85"/>
        <v>#REF!</v>
      </c>
      <c r="J97" s="380" t="str">
        <f t="shared" si="90"/>
        <v>#REF!</v>
      </c>
      <c r="K97" s="382" t="b">
        <v>0</v>
      </c>
      <c r="L97" s="364" t="str">
        <f t="shared" si="87"/>
        <v>#REF!</v>
      </c>
      <c r="M97" s="361" t="str">
        <f t="shared" si="88"/>
        <v>#REF!</v>
      </c>
      <c r="N97" s="361" t="b">
        <v>0</v>
      </c>
      <c r="O97" s="24" t="b">
        <v>0</v>
      </c>
      <c r="P97" s="365" t="str">
        <f t="shared" si="89"/>
        <v>#REF!</v>
      </c>
      <c r="Q97" s="383"/>
      <c r="R97" s="367"/>
      <c r="S97" s="384" t="str">
        <f/>
        <v/>
      </c>
      <c r="T97" s="385">
        <v>44409</v>
      </c>
      <c r="U97" s="386" t="str">
        <f/>
        <v/>
      </c>
      <c r="V97" s="385">
        <v>44834</v>
      </c>
      <c r="W97" s="387" t="str">
        <f/>
        <v/>
      </c>
      <c r="X97" s="381" t="str">
        <f/>
        <v/>
      </c>
      <c r="Y97" s="381">
        <v>44652</v>
      </c>
      <c r="Z97" s="381">
        <v>44895</v>
      </c>
      <c r="AA97" s="380"/>
      <c r="AB97" s="57"/>
      <c r="AC97" s="57"/>
      <c r="AD97" s="57">
        <v>8</v>
      </c>
      <c r="AE97" s="380"/>
      <c r="AF97" s="57"/>
      <c r="AG97" s="57"/>
      <c r="AH97" s="411" t="s">
        <v>497</v>
      </c>
      <c r="AI97" s="386">
        <v>44958</v>
      </c>
      <c r="AJ97" s="381"/>
      <c r="AK97" s="381"/>
      <c r="AL97" s="383"/>
      <c r="AM97" s="374"/>
      <c r="AN97" s="384"/>
      <c r="AO97" s="381"/>
      <c r="AP97" s="383"/>
      <c r="AQ97" s="374"/>
      <c r="AR97" s="384" t="str">
        <f/>
        <v/>
      </c>
      <c r="AS97" s="381">
        <v>44895</v>
      </c>
      <c r="AT97" s="381" t="str">
        <f/>
        <v/>
      </c>
      <c r="AU97" s="389"/>
      <c r="AV97" s="390" t="str">
        <f/>
        <v/>
      </c>
      <c r="AW97" s="57" t="str">
        <f/>
        <v/>
      </c>
      <c r="AX97" s="381">
        <v>45504</v>
      </c>
      <c r="AY97" s="381" t="str">
        <f/>
        <v/>
      </c>
      <c r="AZ97" s="381"/>
      <c r="BA97" s="381" t="str">
        <f/>
        <v/>
      </c>
      <c r="BB97" s="385"/>
      <c r="BC97" s="390" t="str">
        <f/>
        <v/>
      </c>
      <c r="BD97" s="381" t="str">
        <f/>
        <v/>
      </c>
      <c r="BE97" s="381">
        <v>45838</v>
      </c>
      <c r="BF97" s="381" t="str">
        <f/>
        <v/>
      </c>
      <c r="BG97" s="391"/>
      <c r="BH97" s="392"/>
      <c r="BI97" s="378"/>
    </row>
    <row r="98" ht="15.75" customHeight="1">
      <c r="A98" s="236"/>
      <c r="B98" s="236"/>
      <c r="C98" s="358"/>
      <c r="D98" s="379">
        <v>92</v>
      </c>
      <c r="E98" s="380" t="str">
        <f t="shared" si="81"/>
        <v>#REF!</v>
      </c>
      <c r="F98" s="57" t="str">
        <f t="shared" si="82"/>
        <v>#REF!</v>
      </c>
      <c r="G98" s="57" t="str">
        <f t="shared" si="83"/>
        <v>#REF!</v>
      </c>
      <c r="H98" s="381" t="str">
        <f t="shared" si="84"/>
        <v>#REF!</v>
      </c>
      <c r="I98" s="380" t="str">
        <f t="shared" si="85"/>
        <v>#REF!</v>
      </c>
      <c r="J98" s="380" t="str">
        <f t="shared" si="90"/>
        <v>#REF!</v>
      </c>
      <c r="K98" s="382" t="b">
        <v>0</v>
      </c>
      <c r="L98" s="364" t="str">
        <f t="shared" si="87"/>
        <v>#REF!</v>
      </c>
      <c r="M98" s="361" t="str">
        <f t="shared" si="88"/>
        <v>#REF!</v>
      </c>
      <c r="N98" s="361" t="b">
        <v>0</v>
      </c>
      <c r="O98" s="24" t="b">
        <v>0</v>
      </c>
      <c r="P98" s="365" t="str">
        <f t="shared" si="89"/>
        <v>#REF!</v>
      </c>
      <c r="Q98" s="383"/>
      <c r="R98" s="367"/>
      <c r="S98" s="384" t="str">
        <f/>
        <v/>
      </c>
      <c r="T98" s="385">
        <v>44409</v>
      </c>
      <c r="U98" s="386" t="str">
        <f/>
        <v/>
      </c>
      <c r="V98" s="385">
        <v>44834</v>
      </c>
      <c r="W98" s="387" t="str">
        <f/>
        <v/>
      </c>
      <c r="X98" s="381" t="str">
        <f/>
        <v/>
      </c>
      <c r="Y98" s="381">
        <v>44652</v>
      </c>
      <c r="Z98" s="381">
        <v>44895</v>
      </c>
      <c r="AA98" s="380"/>
      <c r="AB98" s="57"/>
      <c r="AC98" s="57"/>
      <c r="AD98" s="57">
        <v>8</v>
      </c>
      <c r="AE98" s="380"/>
      <c r="AF98" s="57"/>
      <c r="AG98" s="57"/>
      <c r="AH98" s="411" t="s">
        <v>497</v>
      </c>
      <c r="AI98" s="386">
        <v>44958</v>
      </c>
      <c r="AJ98" s="381"/>
      <c r="AK98" s="381"/>
      <c r="AL98" s="383"/>
      <c r="AM98" s="374"/>
      <c r="AN98" s="384"/>
      <c r="AO98" s="381"/>
      <c r="AP98" s="383"/>
      <c r="AQ98" s="374"/>
      <c r="AR98" s="384" t="str">
        <f/>
        <v/>
      </c>
      <c r="AS98" s="381">
        <v>44895</v>
      </c>
      <c r="AT98" s="381" t="str">
        <f/>
        <v/>
      </c>
      <c r="AU98" s="389"/>
      <c r="AV98" s="390" t="str">
        <f/>
        <v/>
      </c>
      <c r="AW98" s="57" t="str">
        <f/>
        <v/>
      </c>
      <c r="AX98" s="381">
        <v>45412</v>
      </c>
      <c r="AY98" s="381" t="str">
        <f/>
        <v/>
      </c>
      <c r="AZ98" s="381"/>
      <c r="BA98" s="381" t="str">
        <f/>
        <v/>
      </c>
      <c r="BB98" s="385"/>
      <c r="BC98" s="390" t="str">
        <f/>
        <v/>
      </c>
      <c r="BD98" s="381" t="str">
        <f/>
        <v/>
      </c>
      <c r="BE98" s="381">
        <v>45747</v>
      </c>
      <c r="BF98" s="381" t="str">
        <f/>
        <v/>
      </c>
      <c r="BG98" s="391"/>
      <c r="BH98" s="392"/>
      <c r="BI98" s="378"/>
    </row>
    <row r="99" ht="15.75" customHeight="1">
      <c r="A99" s="236"/>
      <c r="B99" s="236"/>
      <c r="C99" s="358"/>
      <c r="D99" s="379">
        <v>93</v>
      </c>
      <c r="E99" s="380" t="str">
        <f t="shared" si="81"/>
        <v>#REF!</v>
      </c>
      <c r="F99" s="57" t="str">
        <f t="shared" si="82"/>
        <v>#REF!</v>
      </c>
      <c r="G99" s="57" t="str">
        <f t="shared" si="83"/>
        <v>#REF!</v>
      </c>
      <c r="H99" s="381" t="str">
        <f t="shared" si="84"/>
        <v>#REF!</v>
      </c>
      <c r="I99" s="380" t="str">
        <f t="shared" si="85"/>
        <v>#REF!</v>
      </c>
      <c r="J99" s="380" t="str">
        <f t="shared" si="90"/>
        <v>#REF!</v>
      </c>
      <c r="K99" s="382" t="b">
        <v>0</v>
      </c>
      <c r="L99" s="364" t="str">
        <f t="shared" si="87"/>
        <v>#REF!</v>
      </c>
      <c r="M99" s="361" t="str">
        <f t="shared" si="88"/>
        <v>#REF!</v>
      </c>
      <c r="N99" s="361" t="b">
        <v>0</v>
      </c>
      <c r="O99" s="24" t="b">
        <v>0</v>
      </c>
      <c r="P99" s="365" t="str">
        <f t="shared" si="89"/>
        <v>#REF!</v>
      </c>
      <c r="Q99" s="383"/>
      <c r="R99" s="367"/>
      <c r="S99" s="384" t="str">
        <f/>
        <v/>
      </c>
      <c r="T99" s="385">
        <v>44409</v>
      </c>
      <c r="U99" s="386" t="str">
        <f/>
        <v/>
      </c>
      <c r="V99" s="385">
        <v>44834</v>
      </c>
      <c r="W99" s="387" t="str">
        <f/>
        <v/>
      </c>
      <c r="X99" s="381" t="str">
        <f/>
        <v/>
      </c>
      <c r="Y99" s="381">
        <v>44652</v>
      </c>
      <c r="Z99" s="381">
        <v>44895</v>
      </c>
      <c r="AA99" s="380"/>
      <c r="AB99" s="57"/>
      <c r="AC99" s="57"/>
      <c r="AD99" s="57">
        <v>8</v>
      </c>
      <c r="AE99" s="380"/>
      <c r="AF99" s="57"/>
      <c r="AG99" s="57"/>
      <c r="AH99" s="411" t="s">
        <v>497</v>
      </c>
      <c r="AI99" s="386">
        <v>44958</v>
      </c>
      <c r="AJ99" s="381"/>
      <c r="AK99" s="381"/>
      <c r="AL99" s="383"/>
      <c r="AM99" s="374"/>
      <c r="AN99" s="384"/>
      <c r="AO99" s="381"/>
      <c r="AP99" s="383"/>
      <c r="AQ99" s="374"/>
      <c r="AR99" s="384" t="str">
        <f/>
        <v/>
      </c>
      <c r="AS99" s="381">
        <v>44895</v>
      </c>
      <c r="AT99" s="381" t="str">
        <f/>
        <v/>
      </c>
      <c r="AU99" s="389"/>
      <c r="AV99" s="390" t="str">
        <f/>
        <v/>
      </c>
      <c r="AW99" s="57" t="str">
        <f/>
        <v/>
      </c>
      <c r="AX99" s="381">
        <v>45412</v>
      </c>
      <c r="AY99" s="381" t="str">
        <f/>
        <v/>
      </c>
      <c r="AZ99" s="381"/>
      <c r="BA99" s="381" t="str">
        <f/>
        <v/>
      </c>
      <c r="BB99" s="385"/>
      <c r="BC99" s="390" t="str">
        <f/>
        <v/>
      </c>
      <c r="BD99" s="381" t="str">
        <f/>
        <v/>
      </c>
      <c r="BE99" s="381">
        <v>45747</v>
      </c>
      <c r="BF99" s="381" t="str">
        <f/>
        <v/>
      </c>
      <c r="BG99" s="391"/>
      <c r="BH99" s="392"/>
      <c r="BI99" s="378"/>
    </row>
    <row r="100" ht="15.75" customHeight="1">
      <c r="A100" s="236"/>
      <c r="B100" s="236"/>
      <c r="C100" s="358"/>
      <c r="D100" s="379">
        <v>94</v>
      </c>
      <c r="E100" s="380" t="str">
        <f t="shared" si="81"/>
        <v>#REF!</v>
      </c>
      <c r="F100" s="57" t="str">
        <f t="shared" si="82"/>
        <v>#REF!</v>
      </c>
      <c r="G100" s="57" t="str">
        <f t="shared" si="83"/>
        <v>#REF!</v>
      </c>
      <c r="H100" s="381" t="str">
        <f t="shared" si="84"/>
        <v>#REF!</v>
      </c>
      <c r="I100" s="380" t="str">
        <f t="shared" si="85"/>
        <v>#REF!</v>
      </c>
      <c r="J100" s="380" t="str">
        <f t="shared" si="90"/>
        <v>#REF!</v>
      </c>
      <c r="K100" s="382" t="b">
        <v>0</v>
      </c>
      <c r="L100" s="364" t="str">
        <f t="shared" si="87"/>
        <v>#REF!</v>
      </c>
      <c r="M100" s="361" t="str">
        <f t="shared" si="88"/>
        <v>#REF!</v>
      </c>
      <c r="N100" s="361" t="b">
        <v>0</v>
      </c>
      <c r="O100" s="24" t="b">
        <v>0</v>
      </c>
      <c r="P100" s="365" t="str">
        <f t="shared" si="89"/>
        <v>#REF!</v>
      </c>
      <c r="Q100" s="383"/>
      <c r="R100" s="367"/>
      <c r="S100" s="384" t="str">
        <f/>
        <v/>
      </c>
      <c r="T100" s="385">
        <v>44409</v>
      </c>
      <c r="U100" s="386" t="str">
        <f/>
        <v/>
      </c>
      <c r="V100" s="385">
        <v>44834</v>
      </c>
      <c r="W100" s="387" t="str">
        <f/>
        <v/>
      </c>
      <c r="X100" s="381" t="str">
        <f/>
        <v/>
      </c>
      <c r="Y100" s="381">
        <v>44652</v>
      </c>
      <c r="Z100" s="381">
        <v>44895</v>
      </c>
      <c r="AA100" s="380"/>
      <c r="AB100" s="57"/>
      <c r="AC100" s="57"/>
      <c r="AD100" s="57">
        <v>8</v>
      </c>
      <c r="AE100" s="380"/>
      <c r="AF100" s="57"/>
      <c r="AG100" s="57"/>
      <c r="AH100" s="411" t="s">
        <v>497</v>
      </c>
      <c r="AI100" s="386">
        <v>44958</v>
      </c>
      <c r="AJ100" s="381"/>
      <c r="AK100" s="381"/>
      <c r="AL100" s="383"/>
      <c r="AM100" s="374"/>
      <c r="AN100" s="384"/>
      <c r="AO100" s="381"/>
      <c r="AP100" s="383"/>
      <c r="AQ100" s="374"/>
      <c r="AR100" s="384" t="str">
        <f/>
        <v/>
      </c>
      <c r="AS100" s="381">
        <v>44895</v>
      </c>
      <c r="AT100" s="381" t="str">
        <f/>
        <v/>
      </c>
      <c r="AU100" s="389"/>
      <c r="AV100" s="390" t="str">
        <f/>
        <v/>
      </c>
      <c r="AW100" s="57" t="str">
        <f/>
        <v/>
      </c>
      <c r="AX100" s="381">
        <v>45626</v>
      </c>
      <c r="AY100" s="381" t="str">
        <f/>
        <v/>
      </c>
      <c r="AZ100" s="381"/>
      <c r="BA100" s="381" t="str">
        <f/>
        <v/>
      </c>
      <c r="BB100" s="385"/>
      <c r="BC100" s="390" t="str">
        <f/>
        <v/>
      </c>
      <c r="BD100" s="381" t="str">
        <f/>
        <v/>
      </c>
      <c r="BE100" s="381">
        <v>45961</v>
      </c>
      <c r="BF100" s="381" t="str">
        <f/>
        <v/>
      </c>
      <c r="BG100" s="391"/>
      <c r="BH100" s="392"/>
      <c r="BI100" s="378"/>
    </row>
    <row r="101" ht="15.75" customHeight="1">
      <c r="A101" s="236"/>
      <c r="B101" s="236"/>
      <c r="C101" s="358"/>
      <c r="D101" s="379">
        <v>95</v>
      </c>
      <c r="E101" s="380" t="str">
        <f t="shared" si="81"/>
        <v>#REF!</v>
      </c>
      <c r="F101" s="57" t="str">
        <f t="shared" si="82"/>
        <v>#REF!</v>
      </c>
      <c r="G101" s="57" t="str">
        <f t="shared" si="83"/>
        <v>#REF!</v>
      </c>
      <c r="H101" s="381" t="str">
        <f t="shared" si="84"/>
        <v>#REF!</v>
      </c>
      <c r="I101" s="380" t="str">
        <f t="shared" si="85"/>
        <v>#REF!</v>
      </c>
      <c r="J101" s="380" t="str">
        <f t="shared" si="90"/>
        <v>#REF!</v>
      </c>
      <c r="K101" s="382" t="b">
        <v>0</v>
      </c>
      <c r="L101" s="364" t="str">
        <f t="shared" si="87"/>
        <v>#REF!</v>
      </c>
      <c r="M101" s="361" t="str">
        <f t="shared" si="88"/>
        <v>#REF!</v>
      </c>
      <c r="N101" s="361" t="b">
        <v>0</v>
      </c>
      <c r="O101" s="24" t="b">
        <v>0</v>
      </c>
      <c r="P101" s="365" t="str">
        <f t="shared" si="89"/>
        <v>#REF!</v>
      </c>
      <c r="Q101" s="383"/>
      <c r="R101" s="367"/>
      <c r="S101" s="384" t="str">
        <f/>
        <v/>
      </c>
      <c r="T101" s="385">
        <v>44409</v>
      </c>
      <c r="U101" s="386" t="str">
        <f/>
        <v/>
      </c>
      <c r="V101" s="385">
        <v>44834</v>
      </c>
      <c r="W101" s="387" t="str">
        <f/>
        <v/>
      </c>
      <c r="X101" s="381" t="str">
        <f/>
        <v/>
      </c>
      <c r="Y101" s="381">
        <v>44652</v>
      </c>
      <c r="Z101" s="381">
        <v>44895</v>
      </c>
      <c r="AA101" s="380"/>
      <c r="AB101" s="57"/>
      <c r="AC101" s="57"/>
      <c r="AD101" s="57">
        <v>8</v>
      </c>
      <c r="AE101" s="380"/>
      <c r="AF101" s="57"/>
      <c r="AG101" s="57"/>
      <c r="AH101" s="411" t="s">
        <v>497</v>
      </c>
      <c r="AI101" s="386">
        <v>44958</v>
      </c>
      <c r="AJ101" s="381"/>
      <c r="AK101" s="381"/>
      <c r="AL101" s="383"/>
      <c r="AM101" s="374"/>
      <c r="AN101" s="384"/>
      <c r="AO101" s="381"/>
      <c r="AP101" s="383"/>
      <c r="AQ101" s="374"/>
      <c r="AR101" s="384" t="str">
        <f/>
        <v/>
      </c>
      <c r="AS101" s="381">
        <v>44864</v>
      </c>
      <c r="AT101" s="381" t="str">
        <f/>
        <v/>
      </c>
      <c r="AU101" s="389"/>
      <c r="AV101" s="390" t="str">
        <f/>
        <v/>
      </c>
      <c r="AW101" s="57" t="str">
        <f/>
        <v/>
      </c>
      <c r="AX101" s="381">
        <v>45688</v>
      </c>
      <c r="AY101" s="381" t="str">
        <f/>
        <v/>
      </c>
      <c r="AZ101" s="381"/>
      <c r="BA101" s="381" t="str">
        <f/>
        <v/>
      </c>
      <c r="BB101" s="385"/>
      <c r="BC101" s="390" t="str">
        <f/>
        <v/>
      </c>
      <c r="BD101" s="381" t="str">
        <f/>
        <v/>
      </c>
      <c r="BE101" s="381">
        <v>46022</v>
      </c>
      <c r="BF101" s="381" t="str">
        <f/>
        <v/>
      </c>
      <c r="BG101" s="391"/>
      <c r="BH101" s="392"/>
      <c r="BI101" s="378"/>
    </row>
    <row r="102" ht="15.75" customHeight="1">
      <c r="A102" s="236"/>
      <c r="B102" s="236"/>
      <c r="C102" s="358"/>
      <c r="D102" s="379">
        <v>96</v>
      </c>
      <c r="E102" s="380" t="str">
        <f t="shared" si="81"/>
        <v>#REF!</v>
      </c>
      <c r="F102" s="57" t="str">
        <f t="shared" si="82"/>
        <v>#REF!</v>
      </c>
      <c r="G102" s="57" t="str">
        <f t="shared" si="83"/>
        <v>#REF!</v>
      </c>
      <c r="H102" s="381" t="str">
        <f t="shared" si="84"/>
        <v>#REF!</v>
      </c>
      <c r="I102" s="380" t="str">
        <f t="shared" si="85"/>
        <v>#REF!</v>
      </c>
      <c r="J102" s="380" t="str">
        <f t="shared" si="90"/>
        <v>#REF!</v>
      </c>
      <c r="K102" s="382" t="b">
        <v>0</v>
      </c>
      <c r="L102" s="364" t="str">
        <f t="shared" si="87"/>
        <v>#REF!</v>
      </c>
      <c r="M102" s="361" t="str">
        <f t="shared" si="88"/>
        <v>#REF!</v>
      </c>
      <c r="N102" s="361" t="b">
        <v>0</v>
      </c>
      <c r="O102" s="24" t="b">
        <v>0</v>
      </c>
      <c r="P102" s="365" t="str">
        <f t="shared" si="89"/>
        <v>#REF!</v>
      </c>
      <c r="Q102" s="383"/>
      <c r="R102" s="367"/>
      <c r="S102" s="384" t="str">
        <f/>
        <v/>
      </c>
      <c r="T102" s="385">
        <v>44409</v>
      </c>
      <c r="U102" s="386" t="str">
        <f/>
        <v/>
      </c>
      <c r="V102" s="385">
        <v>44834</v>
      </c>
      <c r="W102" s="387" t="str">
        <f/>
        <v/>
      </c>
      <c r="X102" s="381" t="str">
        <f/>
        <v/>
      </c>
      <c r="Y102" s="381">
        <v>44652</v>
      </c>
      <c r="Z102" s="381">
        <v>44895</v>
      </c>
      <c r="AA102" s="380"/>
      <c r="AB102" s="57"/>
      <c r="AC102" s="57"/>
      <c r="AD102" s="57">
        <v>8</v>
      </c>
      <c r="AE102" s="380"/>
      <c r="AF102" s="57"/>
      <c r="AG102" s="57"/>
      <c r="AH102" s="411" t="s">
        <v>497</v>
      </c>
      <c r="AI102" s="386">
        <v>44958</v>
      </c>
      <c r="AJ102" s="381"/>
      <c r="AK102" s="381"/>
      <c r="AL102" s="383"/>
      <c r="AM102" s="374"/>
      <c r="AN102" s="384"/>
      <c r="AO102" s="381"/>
      <c r="AP102" s="383"/>
      <c r="AQ102" s="374"/>
      <c r="AR102" s="384" t="str">
        <f/>
        <v/>
      </c>
      <c r="AS102" s="381">
        <v>44864</v>
      </c>
      <c r="AT102" s="381" t="str">
        <f/>
        <v/>
      </c>
      <c r="AU102" s="389"/>
      <c r="AV102" s="390" t="str">
        <f/>
        <v/>
      </c>
      <c r="AW102" s="57" t="str">
        <f/>
        <v/>
      </c>
      <c r="AX102" s="381">
        <v>45504</v>
      </c>
      <c r="AY102" s="381" t="str">
        <f/>
        <v/>
      </c>
      <c r="AZ102" s="381"/>
      <c r="BA102" s="381" t="str">
        <f/>
        <v/>
      </c>
      <c r="BB102" s="385"/>
      <c r="BC102" s="390" t="str">
        <f/>
        <v/>
      </c>
      <c r="BD102" s="381" t="str">
        <f/>
        <v/>
      </c>
      <c r="BE102" s="381">
        <v>45838</v>
      </c>
      <c r="BF102" s="381" t="str">
        <f/>
        <v/>
      </c>
      <c r="BG102" s="391"/>
      <c r="BH102" s="392"/>
      <c r="BI102" s="378"/>
    </row>
    <row r="103" ht="15.75" customHeight="1">
      <c r="A103" s="236"/>
      <c r="B103" s="236"/>
      <c r="C103" s="358"/>
      <c r="D103" s="379">
        <v>97</v>
      </c>
      <c r="E103" s="380" t="str">
        <f t="shared" si="81"/>
        <v>#REF!</v>
      </c>
      <c r="F103" s="57" t="str">
        <f t="shared" si="82"/>
        <v>#REF!</v>
      </c>
      <c r="G103" s="57" t="str">
        <f t="shared" si="83"/>
        <v>#REF!</v>
      </c>
      <c r="H103" s="381" t="str">
        <f t="shared" si="84"/>
        <v>#REF!</v>
      </c>
      <c r="I103" s="380" t="str">
        <f t="shared" si="85"/>
        <v>#REF!</v>
      </c>
      <c r="J103" s="380" t="str">
        <f t="shared" si="90"/>
        <v>#REF!</v>
      </c>
      <c r="K103" s="382" t="b">
        <v>0</v>
      </c>
      <c r="L103" s="364" t="str">
        <f t="shared" si="87"/>
        <v>#REF!</v>
      </c>
      <c r="M103" s="361" t="str">
        <f t="shared" si="88"/>
        <v>#REF!</v>
      </c>
      <c r="N103" s="361" t="b">
        <v>0</v>
      </c>
      <c r="O103" s="24" t="b">
        <v>0</v>
      </c>
      <c r="P103" s="365" t="str">
        <f t="shared" si="89"/>
        <v>#REF!</v>
      </c>
      <c r="Q103" s="383"/>
      <c r="R103" s="367"/>
      <c r="S103" s="384" t="str">
        <f/>
        <v/>
      </c>
      <c r="T103" s="385">
        <v>44409</v>
      </c>
      <c r="U103" s="386" t="str">
        <f/>
        <v/>
      </c>
      <c r="V103" s="385">
        <v>44923</v>
      </c>
      <c r="W103" s="387" t="str">
        <f/>
        <v/>
      </c>
      <c r="X103" s="381" t="str">
        <f/>
        <v/>
      </c>
      <c r="Y103" s="381">
        <v>44652</v>
      </c>
      <c r="Z103" s="381">
        <v>44895</v>
      </c>
      <c r="AA103" s="380"/>
      <c r="AB103" s="57"/>
      <c r="AC103" s="57"/>
      <c r="AD103" s="57">
        <v>8</v>
      </c>
      <c r="AE103" s="380"/>
      <c r="AF103" s="57"/>
      <c r="AG103" s="57"/>
      <c r="AH103" s="411" t="s">
        <v>497</v>
      </c>
      <c r="AI103" s="386">
        <v>44958</v>
      </c>
      <c r="AJ103" s="381"/>
      <c r="AK103" s="381"/>
      <c r="AL103" s="383"/>
      <c r="AM103" s="374"/>
      <c r="AN103" s="384"/>
      <c r="AO103" s="381"/>
      <c r="AP103" s="383"/>
      <c r="AQ103" s="374"/>
      <c r="AR103" s="384" t="str">
        <f/>
        <v/>
      </c>
      <c r="AS103" s="381">
        <v>44895</v>
      </c>
      <c r="AT103" s="381" t="str">
        <f/>
        <v/>
      </c>
      <c r="AU103" s="389"/>
      <c r="AV103" s="390" t="str">
        <f/>
        <v/>
      </c>
      <c r="AW103" s="57" t="str">
        <f/>
        <v/>
      </c>
      <c r="AX103" s="381">
        <v>45688</v>
      </c>
      <c r="AY103" s="381" t="str">
        <f/>
        <v/>
      </c>
      <c r="AZ103" s="381"/>
      <c r="BA103" s="381" t="str">
        <f/>
        <v/>
      </c>
      <c r="BB103" s="385"/>
      <c r="BC103" s="390" t="str">
        <f/>
        <v/>
      </c>
      <c r="BD103" s="381" t="str">
        <f/>
        <v/>
      </c>
      <c r="BE103" s="381">
        <v>46022</v>
      </c>
      <c r="BF103" s="381" t="str">
        <f/>
        <v/>
      </c>
      <c r="BG103" s="391"/>
      <c r="BH103" s="392"/>
      <c r="BI103" s="378"/>
    </row>
    <row r="104" ht="15.75" customHeight="1">
      <c r="A104" s="236"/>
      <c r="B104" s="236"/>
      <c r="C104" s="358"/>
      <c r="D104" s="379">
        <v>98</v>
      </c>
      <c r="E104" s="380" t="str">
        <f t="shared" si="81"/>
        <v>#REF!</v>
      </c>
      <c r="F104" s="57" t="str">
        <f t="shared" si="82"/>
        <v>#REF!</v>
      </c>
      <c r="G104" s="57" t="str">
        <f t="shared" si="83"/>
        <v>#REF!</v>
      </c>
      <c r="H104" s="381" t="str">
        <f t="shared" si="84"/>
        <v>#REF!</v>
      </c>
      <c r="I104" s="380" t="str">
        <f t="shared" si="85"/>
        <v>#REF!</v>
      </c>
      <c r="J104" s="380" t="str">
        <f t="shared" si="90"/>
        <v>#REF!</v>
      </c>
      <c r="K104" s="382" t="b">
        <v>1</v>
      </c>
      <c r="L104" s="364" t="str">
        <f t="shared" si="87"/>
        <v>#REF!</v>
      </c>
      <c r="M104" s="361" t="str">
        <f t="shared" si="88"/>
        <v>#REF!</v>
      </c>
      <c r="N104" s="361" t="b">
        <v>0</v>
      </c>
      <c r="O104" s="24" t="b">
        <v>0</v>
      </c>
      <c r="P104" s="365" t="str">
        <f t="shared" si="89"/>
        <v>#REF!</v>
      </c>
      <c r="Q104" s="383"/>
      <c r="R104" s="367"/>
      <c r="S104" s="384" t="str">
        <f/>
        <v/>
      </c>
      <c r="T104" s="385">
        <v>44409</v>
      </c>
      <c r="U104" s="386" t="str">
        <f/>
        <v/>
      </c>
      <c r="V104" s="385"/>
      <c r="W104" s="387" t="str">
        <f/>
        <v/>
      </c>
      <c r="X104" s="381" t="str">
        <f/>
        <v/>
      </c>
      <c r="Y104" s="381">
        <v>44652</v>
      </c>
      <c r="Z104" s="381"/>
      <c r="AA104" s="380"/>
      <c r="AB104" s="57"/>
      <c r="AC104" s="57"/>
      <c r="AD104" s="57"/>
      <c r="AE104" s="380"/>
      <c r="AF104" s="57"/>
      <c r="AG104" s="57"/>
      <c r="AH104" s="411" t="s">
        <v>497</v>
      </c>
      <c r="AI104" s="386">
        <v>44958</v>
      </c>
      <c r="AJ104" s="381"/>
      <c r="AK104" s="381"/>
      <c r="AL104" s="383"/>
      <c r="AM104" s="374"/>
      <c r="AN104" s="384"/>
      <c r="AO104" s="381"/>
      <c r="AP104" s="383"/>
      <c r="AQ104" s="374"/>
      <c r="AR104" s="384" t="str">
        <f/>
        <v/>
      </c>
      <c r="AS104" s="381"/>
      <c r="AT104" s="381" t="str">
        <f/>
        <v/>
      </c>
      <c r="AU104" s="389"/>
      <c r="AV104" s="390" t="str">
        <f/>
        <v/>
      </c>
      <c r="AW104" s="57" t="str">
        <f/>
        <v/>
      </c>
      <c r="AX104" s="381">
        <v>45412</v>
      </c>
      <c r="AY104" s="381" t="str">
        <f/>
        <v/>
      </c>
      <c r="AZ104" s="381"/>
      <c r="BA104" s="381" t="str">
        <f/>
        <v/>
      </c>
      <c r="BB104" s="385"/>
      <c r="BC104" s="390" t="str">
        <f/>
        <v/>
      </c>
      <c r="BD104" s="381" t="str">
        <f/>
        <v/>
      </c>
      <c r="BE104" s="381">
        <v>45747</v>
      </c>
      <c r="BF104" s="381" t="str">
        <f/>
        <v/>
      </c>
      <c r="BG104" s="391"/>
      <c r="BH104" s="392"/>
      <c r="BI104" s="378"/>
    </row>
    <row r="105" ht="15.75" customHeight="1">
      <c r="A105" s="236"/>
      <c r="B105" s="236"/>
      <c r="C105" s="358"/>
      <c r="D105" s="379">
        <v>99</v>
      </c>
      <c r="E105" s="380" t="str">
        <f t="shared" si="81"/>
        <v>#REF!</v>
      </c>
      <c r="F105" s="57" t="str">
        <f t="shared" si="82"/>
        <v>#REF!</v>
      </c>
      <c r="G105" s="57" t="str">
        <f t="shared" si="83"/>
        <v>#REF!</v>
      </c>
      <c r="H105" s="381" t="str">
        <f t="shared" si="84"/>
        <v>#REF!</v>
      </c>
      <c r="I105" s="380" t="str">
        <f t="shared" si="85"/>
        <v>#REF!</v>
      </c>
      <c r="J105" s="380" t="str">
        <f t="shared" si="90"/>
        <v>#REF!</v>
      </c>
      <c r="K105" s="382" t="b">
        <v>1</v>
      </c>
      <c r="L105" s="364" t="str">
        <f t="shared" si="87"/>
        <v>#REF!</v>
      </c>
      <c r="M105" s="361" t="str">
        <f t="shared" si="88"/>
        <v>#REF!</v>
      </c>
      <c r="N105" s="361" t="b">
        <v>0</v>
      </c>
      <c r="O105" s="24" t="b">
        <v>0</v>
      </c>
      <c r="P105" s="365" t="str">
        <f t="shared" si="89"/>
        <v>#REF!</v>
      </c>
      <c r="Q105" s="383"/>
      <c r="R105" s="367"/>
      <c r="S105" s="384" t="str">
        <f/>
        <v/>
      </c>
      <c r="T105" s="385">
        <v>44409</v>
      </c>
      <c r="U105" s="386" t="str">
        <f/>
        <v/>
      </c>
      <c r="V105" s="385">
        <v>44838</v>
      </c>
      <c r="W105" s="387" t="str">
        <f/>
        <v/>
      </c>
      <c r="X105" s="381" t="str">
        <f/>
        <v/>
      </c>
      <c r="Y105" s="381">
        <v>44593</v>
      </c>
      <c r="Z105" s="381">
        <v>44899</v>
      </c>
      <c r="AA105" s="388"/>
      <c r="AB105" s="57"/>
      <c r="AC105" s="381"/>
      <c r="AD105" s="57">
        <v>10</v>
      </c>
      <c r="AE105" s="388"/>
      <c r="AF105" s="381"/>
      <c r="AG105" s="381"/>
      <c r="AH105" s="411" t="s">
        <v>498</v>
      </c>
      <c r="AI105" s="386">
        <v>44652</v>
      </c>
      <c r="AJ105" s="381"/>
      <c r="AK105" s="381"/>
      <c r="AL105" s="383"/>
      <c r="AM105" s="374"/>
      <c r="AN105" s="384"/>
      <c r="AO105" s="381"/>
      <c r="AP105" s="383"/>
      <c r="AQ105" s="374"/>
      <c r="AR105" s="384" t="str">
        <f/>
        <v/>
      </c>
      <c r="AS105" s="381">
        <v>44908</v>
      </c>
      <c r="AT105" s="381" t="str">
        <f/>
        <v/>
      </c>
      <c r="AU105" s="389"/>
      <c r="AV105" s="390" t="str">
        <f/>
        <v/>
      </c>
      <c r="AW105" s="57" t="str">
        <f/>
        <v/>
      </c>
      <c r="AX105" s="381">
        <v>44651</v>
      </c>
      <c r="AY105" s="381" t="str">
        <f/>
        <v/>
      </c>
      <c r="AZ105" s="381"/>
      <c r="BA105" s="381" t="str">
        <f/>
        <v/>
      </c>
      <c r="BB105" s="385"/>
      <c r="BC105" s="390" t="str">
        <f/>
        <v/>
      </c>
      <c r="BD105" s="381" t="str">
        <f/>
        <v/>
      </c>
      <c r="BE105" s="381">
        <v>44757</v>
      </c>
      <c r="BF105" s="381" t="str">
        <f/>
        <v/>
      </c>
      <c r="BG105" s="391"/>
      <c r="BH105" s="392"/>
      <c r="BI105" s="378"/>
    </row>
    <row r="106" ht="15.75" customHeight="1">
      <c r="A106" s="236"/>
      <c r="B106" s="236"/>
      <c r="C106" s="358"/>
      <c r="D106" s="379">
        <v>100</v>
      </c>
      <c r="E106" s="380" t="str">
        <f t="shared" si="81"/>
        <v>#REF!</v>
      </c>
      <c r="F106" s="57" t="str">
        <f t="shared" si="82"/>
        <v>#REF!</v>
      </c>
      <c r="G106" s="57" t="str">
        <f t="shared" si="83"/>
        <v>#REF!</v>
      </c>
      <c r="H106" s="381" t="str">
        <f t="shared" si="84"/>
        <v>#REF!</v>
      </c>
      <c r="I106" s="380" t="str">
        <f t="shared" si="85"/>
        <v>#REF!</v>
      </c>
      <c r="J106" s="380" t="str">
        <f t="shared" si="90"/>
        <v>#REF!</v>
      </c>
      <c r="K106" s="382" t="b">
        <v>1</v>
      </c>
      <c r="L106" s="364" t="str">
        <f t="shared" si="87"/>
        <v>#REF!</v>
      </c>
      <c r="M106" s="361" t="str">
        <f t="shared" si="88"/>
        <v>#REF!</v>
      </c>
      <c r="N106" s="361" t="b">
        <v>0</v>
      </c>
      <c r="O106" s="24" t="b">
        <v>0</v>
      </c>
      <c r="P106" s="365" t="str">
        <f t="shared" si="89"/>
        <v>#REF!</v>
      </c>
      <c r="Q106" s="383"/>
      <c r="R106" s="367"/>
      <c r="S106" s="384" t="str">
        <f/>
        <v/>
      </c>
      <c r="T106" s="385">
        <v>44409</v>
      </c>
      <c r="U106" s="386" t="str">
        <f/>
        <v/>
      </c>
      <c r="V106" s="385">
        <v>44838</v>
      </c>
      <c r="W106" s="387" t="str">
        <f/>
        <v/>
      </c>
      <c r="X106" s="381" t="str">
        <f/>
        <v/>
      </c>
      <c r="Y106" s="381">
        <v>44593</v>
      </c>
      <c r="Z106" s="381">
        <v>44899</v>
      </c>
      <c r="AA106" s="388"/>
      <c r="AB106" s="57"/>
      <c r="AC106" s="381"/>
      <c r="AD106" s="57">
        <v>10</v>
      </c>
      <c r="AE106" s="388"/>
      <c r="AF106" s="381"/>
      <c r="AG106" s="381"/>
      <c r="AH106" s="411" t="s">
        <v>498</v>
      </c>
      <c r="AI106" s="386">
        <v>44652</v>
      </c>
      <c r="AJ106" s="381"/>
      <c r="AK106" s="381"/>
      <c r="AL106" s="383"/>
      <c r="AM106" s="374"/>
      <c r="AN106" s="384"/>
      <c r="AO106" s="381"/>
      <c r="AP106" s="383"/>
      <c r="AQ106" s="374"/>
      <c r="AR106" s="384" t="str">
        <f/>
        <v/>
      </c>
      <c r="AS106" s="381">
        <v>44908</v>
      </c>
      <c r="AT106" s="381" t="str">
        <f/>
        <v/>
      </c>
      <c r="AU106" s="389"/>
      <c r="AV106" s="390" t="str">
        <f/>
        <v/>
      </c>
      <c r="AW106" s="57" t="str">
        <f/>
        <v/>
      </c>
      <c r="AX106" s="381">
        <v>44651</v>
      </c>
      <c r="AY106" s="381" t="str">
        <f/>
        <v/>
      </c>
      <c r="AZ106" s="381"/>
      <c r="BA106" s="381" t="str">
        <f/>
        <v/>
      </c>
      <c r="BB106" s="385"/>
      <c r="BC106" s="390" t="str">
        <f/>
        <v/>
      </c>
      <c r="BD106" s="381" t="str">
        <f/>
        <v/>
      </c>
      <c r="BE106" s="381">
        <v>44757</v>
      </c>
      <c r="BF106" s="381" t="str">
        <f/>
        <v/>
      </c>
      <c r="BG106" s="391"/>
      <c r="BH106" s="392"/>
      <c r="BI106" s="378"/>
    </row>
    <row r="107" ht="15.75" customHeight="1">
      <c r="A107" s="236"/>
      <c r="B107" s="236"/>
      <c r="C107" s="358"/>
      <c r="D107" s="379">
        <v>101</v>
      </c>
      <c r="E107" s="380" t="str">
        <f t="shared" si="81"/>
        <v>#REF!</v>
      </c>
      <c r="F107" s="57" t="str">
        <f t="shared" si="82"/>
        <v>#REF!</v>
      </c>
      <c r="G107" s="57" t="str">
        <f t="shared" si="83"/>
        <v>#REF!</v>
      </c>
      <c r="H107" s="381" t="str">
        <f t="shared" si="84"/>
        <v>#REF!</v>
      </c>
      <c r="I107" s="380" t="str">
        <f t="shared" si="85"/>
        <v>#REF!</v>
      </c>
      <c r="J107" s="380" t="str">
        <f t="shared" si="90"/>
        <v>#REF!</v>
      </c>
      <c r="K107" s="382" t="b">
        <v>0</v>
      </c>
      <c r="L107" s="364" t="str">
        <f t="shared" si="87"/>
        <v>#REF!</v>
      </c>
      <c r="M107" s="361" t="str">
        <f t="shared" si="88"/>
        <v>#REF!</v>
      </c>
      <c r="N107" s="361" t="b">
        <v>0</v>
      </c>
      <c r="O107" s="24" t="b">
        <v>0</v>
      </c>
      <c r="P107" s="365" t="str">
        <f t="shared" si="89"/>
        <v>#REF!</v>
      </c>
      <c r="Q107" s="383"/>
      <c r="R107" s="367"/>
      <c r="S107" s="384" t="str">
        <f/>
        <v/>
      </c>
      <c r="T107" s="385">
        <v>44409</v>
      </c>
      <c r="U107" s="386" t="str">
        <f/>
        <v/>
      </c>
      <c r="V107" s="385">
        <v>44774</v>
      </c>
      <c r="W107" s="387" t="str">
        <f/>
        <v/>
      </c>
      <c r="X107" s="381" t="str">
        <f/>
        <v/>
      </c>
      <c r="Y107" s="381">
        <v>44501</v>
      </c>
      <c r="Z107" s="381">
        <v>44834</v>
      </c>
      <c r="AA107" s="380"/>
      <c r="AB107" s="57"/>
      <c r="AC107" s="57"/>
      <c r="AD107" s="57">
        <v>11</v>
      </c>
      <c r="AE107" s="380"/>
      <c r="AF107" s="57"/>
      <c r="AG107" s="57"/>
      <c r="AH107" s="411" t="s">
        <v>498</v>
      </c>
      <c r="AI107" s="386">
        <v>44562</v>
      </c>
      <c r="AJ107" s="381"/>
      <c r="AK107" s="412"/>
      <c r="AL107" s="383"/>
      <c r="AM107" s="374"/>
      <c r="AN107" s="384"/>
      <c r="AO107" s="381"/>
      <c r="AP107" s="383"/>
      <c r="AQ107" s="374"/>
      <c r="AR107" s="384" t="str">
        <f/>
        <v/>
      </c>
      <c r="AS107" s="381">
        <v>44895</v>
      </c>
      <c r="AT107" s="381" t="str">
        <f/>
        <v/>
      </c>
      <c r="AU107" s="389"/>
      <c r="AV107" s="390" t="str">
        <f/>
        <v/>
      </c>
      <c r="AW107" s="57" t="str">
        <f/>
        <v/>
      </c>
      <c r="AX107" s="381">
        <v>44712</v>
      </c>
      <c r="AY107" s="381" t="str">
        <f/>
        <v/>
      </c>
      <c r="AZ107" s="413"/>
      <c r="BA107" s="381" t="str">
        <f/>
        <v/>
      </c>
      <c r="BB107" s="385"/>
      <c r="BC107" s="390" t="str">
        <f/>
        <v/>
      </c>
      <c r="BD107" s="381" t="str">
        <f/>
        <v/>
      </c>
      <c r="BE107" s="381">
        <v>45046</v>
      </c>
      <c r="BF107" s="381" t="str">
        <f/>
        <v/>
      </c>
      <c r="BG107" s="391"/>
      <c r="BH107" s="392"/>
      <c r="BI107" s="378"/>
    </row>
    <row r="108" ht="15.75" customHeight="1">
      <c r="A108" s="236"/>
      <c r="B108" s="236"/>
      <c r="C108" s="358"/>
      <c r="D108" s="379">
        <v>102</v>
      </c>
      <c r="E108" s="380" t="str">
        <f t="shared" si="81"/>
        <v>#REF!</v>
      </c>
      <c r="F108" s="57" t="str">
        <f t="shared" si="82"/>
        <v>#REF!</v>
      </c>
      <c r="G108" s="57" t="str">
        <f t="shared" si="83"/>
        <v>#REF!</v>
      </c>
      <c r="H108" s="381" t="str">
        <f t="shared" si="84"/>
        <v>#REF!</v>
      </c>
      <c r="I108" s="380" t="str">
        <f t="shared" si="85"/>
        <v>#REF!</v>
      </c>
      <c r="J108" s="380" t="str">
        <f t="shared" si="90"/>
        <v>#REF!</v>
      </c>
      <c r="K108" s="382" t="b">
        <v>0</v>
      </c>
      <c r="L108" s="364" t="str">
        <f t="shared" si="87"/>
        <v>#REF!</v>
      </c>
      <c r="M108" s="361" t="str">
        <f t="shared" si="88"/>
        <v>#REF!</v>
      </c>
      <c r="N108" s="361" t="b">
        <v>0</v>
      </c>
      <c r="O108" s="24" t="b">
        <v>0</v>
      </c>
      <c r="P108" s="365" t="str">
        <f t="shared" si="89"/>
        <v>#REF!</v>
      </c>
      <c r="Q108" s="383"/>
      <c r="R108" s="367"/>
      <c r="S108" s="384" t="str">
        <f/>
        <v/>
      </c>
      <c r="T108" s="385">
        <v>44713</v>
      </c>
      <c r="U108" s="386" t="str">
        <f/>
        <v/>
      </c>
      <c r="V108" s="385">
        <v>44838</v>
      </c>
      <c r="W108" s="387" t="str">
        <f/>
        <v/>
      </c>
      <c r="X108" s="381" t="str">
        <f/>
        <v/>
      </c>
      <c r="Y108" s="381">
        <v>44896</v>
      </c>
      <c r="Z108" s="381">
        <v>44896</v>
      </c>
      <c r="AA108" s="388"/>
      <c r="AB108" s="57"/>
      <c r="AC108" s="381"/>
      <c r="AD108" s="381"/>
      <c r="AE108" s="388"/>
      <c r="AF108" s="381"/>
      <c r="AG108" s="381"/>
      <c r="AH108" s="391" t="s">
        <v>499</v>
      </c>
      <c r="AI108" s="386">
        <v>45017</v>
      </c>
      <c r="AJ108" s="381"/>
      <c r="AK108" s="381"/>
      <c r="AL108" s="383"/>
      <c r="AM108" s="374"/>
      <c r="AN108" s="384"/>
      <c r="AO108" s="381"/>
      <c r="AP108" s="383"/>
      <c r="AQ108" s="374"/>
      <c r="AR108" s="384" t="str">
        <f/>
        <v/>
      </c>
      <c r="AS108" s="381">
        <v>44908</v>
      </c>
      <c r="AT108" s="381" t="str">
        <f/>
        <v/>
      </c>
      <c r="AU108" s="389"/>
      <c r="AV108" s="390" t="str">
        <f/>
        <v/>
      </c>
      <c r="AW108" s="57" t="str">
        <f/>
        <v/>
      </c>
      <c r="AX108" s="381">
        <v>45322</v>
      </c>
      <c r="AY108" s="381" t="str">
        <f/>
        <v/>
      </c>
      <c r="AZ108" s="381"/>
      <c r="BA108" s="381" t="str">
        <f/>
        <v/>
      </c>
      <c r="BB108" s="385"/>
      <c r="BC108" s="390" t="str">
        <f/>
        <v/>
      </c>
      <c r="BD108" s="381" t="str">
        <f/>
        <v/>
      </c>
      <c r="BE108" s="381">
        <v>45657</v>
      </c>
      <c r="BF108" s="381" t="str">
        <f/>
        <v/>
      </c>
      <c r="BG108" s="391"/>
      <c r="BH108" s="392"/>
      <c r="BI108" s="378"/>
    </row>
    <row r="109" ht="15.75" customHeight="1">
      <c r="A109" s="236"/>
      <c r="B109" s="236"/>
      <c r="C109" s="358"/>
      <c r="D109" s="379">
        <v>103</v>
      </c>
      <c r="E109" s="380" t="str">
        <f t="shared" si="81"/>
        <v>#REF!</v>
      </c>
      <c r="F109" s="57" t="str">
        <f t="shared" si="82"/>
        <v>#REF!</v>
      </c>
      <c r="G109" s="57" t="str">
        <f t="shared" si="83"/>
        <v>#REF!</v>
      </c>
      <c r="H109" s="381" t="str">
        <f t="shared" si="84"/>
        <v>#REF!</v>
      </c>
      <c r="I109" s="380" t="str">
        <f t="shared" si="85"/>
        <v>#REF!</v>
      </c>
      <c r="J109" s="380" t="str">
        <f t="shared" si="90"/>
        <v>#REF!</v>
      </c>
      <c r="K109" s="382" t="b">
        <v>0</v>
      </c>
      <c r="L109" s="364" t="str">
        <f t="shared" si="87"/>
        <v>#REF!</v>
      </c>
      <c r="M109" s="361" t="str">
        <f t="shared" si="88"/>
        <v>#REF!</v>
      </c>
      <c r="N109" s="361" t="b">
        <v>0</v>
      </c>
      <c r="O109" s="24" t="b">
        <v>0</v>
      </c>
      <c r="P109" s="365" t="str">
        <f t="shared" si="89"/>
        <v>#REF!</v>
      </c>
      <c r="Q109" s="383"/>
      <c r="R109" s="367"/>
      <c r="S109" s="384" t="str">
        <f/>
        <v/>
      </c>
      <c r="T109" s="385">
        <v>44713</v>
      </c>
      <c r="U109" s="386" t="str">
        <f/>
        <v/>
      </c>
      <c r="V109" s="385">
        <v>44868</v>
      </c>
      <c r="W109" s="387" t="str">
        <f/>
        <v/>
      </c>
      <c r="X109" s="381" t="str">
        <f/>
        <v/>
      </c>
      <c r="Y109" s="381">
        <v>44958</v>
      </c>
      <c r="Z109" s="381">
        <v>44958</v>
      </c>
      <c r="AA109" s="388"/>
      <c r="AB109" s="57"/>
      <c r="AC109" s="381"/>
      <c r="AD109" s="381"/>
      <c r="AE109" s="388"/>
      <c r="AF109" s="381"/>
      <c r="AG109" s="381"/>
      <c r="AH109" s="391" t="s">
        <v>499</v>
      </c>
      <c r="AI109" s="386">
        <v>45108</v>
      </c>
      <c r="AJ109" s="381"/>
      <c r="AK109" s="381"/>
      <c r="AL109" s="383"/>
      <c r="AM109" s="374"/>
      <c r="AN109" s="384"/>
      <c r="AO109" s="381"/>
      <c r="AP109" s="383"/>
      <c r="AQ109" s="374"/>
      <c r="AR109" s="384" t="str">
        <f/>
        <v/>
      </c>
      <c r="AS109" s="381">
        <v>44945</v>
      </c>
      <c r="AT109" s="381" t="str">
        <f/>
        <v/>
      </c>
      <c r="AU109" s="389"/>
      <c r="AV109" s="390" t="str">
        <f/>
        <v/>
      </c>
      <c r="AW109" s="57" t="str">
        <f/>
        <v/>
      </c>
      <c r="AX109" s="381">
        <v>45322</v>
      </c>
      <c r="AY109" s="381" t="str">
        <f/>
        <v/>
      </c>
      <c r="AZ109" s="381"/>
      <c r="BA109" s="381" t="str">
        <f/>
        <v/>
      </c>
      <c r="BB109" s="385"/>
      <c r="BC109" s="390" t="str">
        <f/>
        <v/>
      </c>
      <c r="BD109" s="381" t="str">
        <f/>
        <v/>
      </c>
      <c r="BE109" s="381">
        <v>45657</v>
      </c>
      <c r="BF109" s="381" t="str">
        <f/>
        <v/>
      </c>
      <c r="BG109" s="391"/>
      <c r="BH109" s="392"/>
      <c r="BI109" s="378"/>
    </row>
    <row r="110" ht="15.75" customHeight="1">
      <c r="A110" s="236"/>
      <c r="B110" s="236"/>
      <c r="C110" s="358"/>
      <c r="D110" s="379">
        <v>104</v>
      </c>
      <c r="E110" s="380" t="str">
        <f t="shared" si="81"/>
        <v>#REF!</v>
      </c>
      <c r="F110" s="57" t="str">
        <f t="shared" si="82"/>
        <v>#REF!</v>
      </c>
      <c r="G110" s="57" t="str">
        <f t="shared" si="83"/>
        <v>#REF!</v>
      </c>
      <c r="H110" s="381" t="str">
        <f t="shared" si="84"/>
        <v>#REF!</v>
      </c>
      <c r="I110" s="380" t="str">
        <f t="shared" si="85"/>
        <v>#REF!</v>
      </c>
      <c r="J110" s="380" t="str">
        <f t="shared" si="90"/>
        <v>#REF!</v>
      </c>
      <c r="K110" s="382" t="b">
        <v>1</v>
      </c>
      <c r="L110" s="364" t="str">
        <f t="shared" si="87"/>
        <v>#REF!</v>
      </c>
      <c r="M110" s="361" t="str">
        <f t="shared" si="88"/>
        <v>#REF!</v>
      </c>
      <c r="N110" s="361" t="b">
        <v>0</v>
      </c>
      <c r="O110" s="24" t="b">
        <v>0</v>
      </c>
      <c r="P110" s="365" t="str">
        <f t="shared" si="89"/>
        <v>#REF!</v>
      </c>
      <c r="Q110" s="383"/>
      <c r="R110" s="367"/>
      <c r="S110" s="384" t="str">
        <f/>
        <v/>
      </c>
      <c r="T110" s="385">
        <v>44866</v>
      </c>
      <c r="U110" s="386" t="str">
        <f/>
        <v/>
      </c>
      <c r="V110" s="385">
        <v>44928</v>
      </c>
      <c r="W110" s="387" t="str">
        <f/>
        <v/>
      </c>
      <c r="X110" s="381" t="str">
        <f/>
        <v/>
      </c>
      <c r="Y110" s="381">
        <v>44986</v>
      </c>
      <c r="Z110" s="381">
        <v>44986</v>
      </c>
      <c r="AA110" s="388"/>
      <c r="AB110" s="57"/>
      <c r="AC110" s="381"/>
      <c r="AD110" s="381"/>
      <c r="AE110" s="388"/>
      <c r="AF110" s="381"/>
      <c r="AG110" s="381"/>
      <c r="AH110" s="411" t="s">
        <v>500</v>
      </c>
      <c r="AI110" s="386">
        <v>45108</v>
      </c>
      <c r="AJ110" s="381"/>
      <c r="AK110" s="381"/>
      <c r="AL110" s="383"/>
      <c r="AM110" s="374"/>
      <c r="AN110" s="384"/>
      <c r="AO110" s="381"/>
      <c r="AP110" s="383"/>
      <c r="AQ110" s="374"/>
      <c r="AR110" s="384" t="str">
        <f/>
        <v/>
      </c>
      <c r="AS110" s="381">
        <v>44999</v>
      </c>
      <c r="AT110" s="381" t="str">
        <f/>
        <v/>
      </c>
      <c r="AU110" s="389"/>
      <c r="AV110" s="390" t="str">
        <f/>
        <v/>
      </c>
      <c r="AW110" s="57" t="str">
        <f/>
        <v/>
      </c>
      <c r="AX110" s="381">
        <v>45412</v>
      </c>
      <c r="AY110" s="381" t="str">
        <f/>
        <v/>
      </c>
      <c r="AZ110" s="381"/>
      <c r="BA110" s="381" t="str">
        <f/>
        <v/>
      </c>
      <c r="BB110" s="385"/>
      <c r="BC110" s="390" t="str">
        <f/>
        <v/>
      </c>
      <c r="BD110" s="381" t="str">
        <f/>
        <v/>
      </c>
      <c r="BE110" s="381">
        <v>45747</v>
      </c>
      <c r="BF110" s="381" t="str">
        <f/>
        <v/>
      </c>
      <c r="BG110" s="391"/>
      <c r="BH110" s="392"/>
      <c r="BI110" s="378"/>
    </row>
    <row r="111" ht="15.75" customHeight="1">
      <c r="A111" s="236"/>
      <c r="B111" s="236"/>
      <c r="C111" s="358"/>
      <c r="D111" s="379">
        <v>105</v>
      </c>
      <c r="E111" s="380" t="str">
        <f t="shared" si="81"/>
        <v>#REF!</v>
      </c>
      <c r="F111" s="57" t="str">
        <f t="shared" si="82"/>
        <v>#REF!</v>
      </c>
      <c r="G111" s="57" t="str">
        <f t="shared" si="83"/>
        <v>#REF!</v>
      </c>
      <c r="H111" s="381" t="str">
        <f t="shared" si="84"/>
        <v>#REF!</v>
      </c>
      <c r="I111" s="380" t="str">
        <f t="shared" si="85"/>
        <v>#REF!</v>
      </c>
      <c r="J111" s="380" t="str">
        <f t="shared" si="90"/>
        <v>#REF!</v>
      </c>
      <c r="K111" s="382" t="b">
        <v>1</v>
      </c>
      <c r="L111" s="364" t="str">
        <f t="shared" si="87"/>
        <v>#REF!</v>
      </c>
      <c r="M111" s="361" t="str">
        <f t="shared" si="88"/>
        <v>#REF!</v>
      </c>
      <c r="N111" s="361" t="b">
        <v>0</v>
      </c>
      <c r="O111" s="24" t="b">
        <v>0</v>
      </c>
      <c r="P111" s="365" t="str">
        <f t="shared" si="89"/>
        <v>#REF!</v>
      </c>
      <c r="Q111" s="383"/>
      <c r="R111" s="367"/>
      <c r="S111" s="384" t="str">
        <f/>
        <v/>
      </c>
      <c r="T111" s="385">
        <v>44866</v>
      </c>
      <c r="U111" s="386" t="str">
        <f/>
        <v/>
      </c>
      <c r="V111" s="385">
        <v>44928</v>
      </c>
      <c r="W111" s="387" t="str">
        <f/>
        <v/>
      </c>
      <c r="X111" s="381" t="str">
        <f/>
        <v/>
      </c>
      <c r="Y111" s="381">
        <v>44986</v>
      </c>
      <c r="Z111" s="381">
        <v>44986</v>
      </c>
      <c r="AA111" s="388"/>
      <c r="AB111" s="57"/>
      <c r="AC111" s="381"/>
      <c r="AD111" s="381"/>
      <c r="AE111" s="388"/>
      <c r="AF111" s="381"/>
      <c r="AG111" s="381"/>
      <c r="AH111" s="411" t="s">
        <v>500</v>
      </c>
      <c r="AI111" s="386">
        <v>45108</v>
      </c>
      <c r="AJ111" s="381"/>
      <c r="AK111" s="381"/>
      <c r="AL111" s="383"/>
      <c r="AM111" s="374"/>
      <c r="AN111" s="384"/>
      <c r="AO111" s="381"/>
      <c r="AP111" s="383"/>
      <c r="AQ111" s="374"/>
      <c r="AR111" s="384" t="str">
        <f/>
        <v/>
      </c>
      <c r="AS111" s="381">
        <v>44999</v>
      </c>
      <c r="AT111" s="381" t="str">
        <f/>
        <v/>
      </c>
      <c r="AU111" s="389"/>
      <c r="AV111" s="390" t="str">
        <f/>
        <v/>
      </c>
      <c r="AW111" s="57" t="str">
        <f/>
        <v/>
      </c>
      <c r="AX111" s="381">
        <v>45412</v>
      </c>
      <c r="AY111" s="381" t="str">
        <f/>
        <v/>
      </c>
      <c r="AZ111" s="381"/>
      <c r="BA111" s="381" t="str">
        <f/>
        <v/>
      </c>
      <c r="BB111" s="385"/>
      <c r="BC111" s="390" t="str">
        <f/>
        <v/>
      </c>
      <c r="BD111" s="381" t="str">
        <f/>
        <v/>
      </c>
      <c r="BE111" s="381">
        <v>45747</v>
      </c>
      <c r="BF111" s="381" t="str">
        <f/>
        <v/>
      </c>
      <c r="BG111" s="391"/>
      <c r="BH111" s="392"/>
      <c r="BI111" s="378"/>
    </row>
    <row r="112" ht="15.75" customHeight="1">
      <c r="A112" s="236"/>
      <c r="B112" s="236"/>
      <c r="C112" s="358"/>
      <c r="D112" s="379">
        <v>107</v>
      </c>
      <c r="E112" s="380" t="str">
        <f t="shared" si="81"/>
        <v>#REF!</v>
      </c>
      <c r="F112" s="57" t="str">
        <f t="shared" si="82"/>
        <v>#REF!</v>
      </c>
      <c r="G112" s="57" t="str">
        <f t="shared" si="83"/>
        <v>#REF!</v>
      </c>
      <c r="H112" s="381" t="str">
        <f t="shared" si="84"/>
        <v>#REF!</v>
      </c>
      <c r="I112" s="380" t="str">
        <f t="shared" si="85"/>
        <v>#REF!</v>
      </c>
      <c r="J112" s="380" t="str">
        <f t="shared" si="90"/>
        <v>#REF!</v>
      </c>
      <c r="K112" s="382" t="b">
        <v>0</v>
      </c>
      <c r="L112" s="364" t="str">
        <f t="shared" si="87"/>
        <v>#REF!</v>
      </c>
      <c r="M112" s="361" t="str">
        <f t="shared" si="88"/>
        <v>#REF!</v>
      </c>
      <c r="N112" s="361" t="b">
        <v>0</v>
      </c>
      <c r="O112" s="24" t="b">
        <v>0</v>
      </c>
      <c r="P112" s="365" t="str">
        <f t="shared" si="89"/>
        <v>#REF!</v>
      </c>
      <c r="Q112" s="383"/>
      <c r="R112" s="367"/>
      <c r="S112" s="384" t="str">
        <f/>
        <v/>
      </c>
      <c r="T112" s="385">
        <v>44431</v>
      </c>
      <c r="U112" s="386" t="str">
        <f/>
        <v/>
      </c>
      <c r="V112" s="385">
        <v>44722</v>
      </c>
      <c r="W112" s="387" t="str">
        <f/>
        <v/>
      </c>
      <c r="X112" s="381" t="str">
        <f/>
        <v/>
      </c>
      <c r="Y112" s="381"/>
      <c r="Z112" s="381">
        <v>44682</v>
      </c>
      <c r="AA112" s="388"/>
      <c r="AB112" s="381"/>
      <c r="AC112" s="381"/>
      <c r="AD112" s="57">
        <v>3</v>
      </c>
      <c r="AE112" s="380" t="s">
        <v>501</v>
      </c>
      <c r="AF112" s="381"/>
      <c r="AG112" s="381"/>
      <c r="AH112" s="389"/>
      <c r="AI112" s="386"/>
      <c r="AJ112" s="381"/>
      <c r="AK112" s="381"/>
      <c r="AL112" s="383"/>
      <c r="AM112" s="374"/>
      <c r="AN112" s="384">
        <v>45488</v>
      </c>
      <c r="AO112" s="381">
        <v>45561</v>
      </c>
      <c r="AP112" s="383"/>
      <c r="AQ112" s="374"/>
      <c r="AR112" s="384" t="str">
        <f/>
        <v/>
      </c>
      <c r="AS112" s="381">
        <v>44721</v>
      </c>
      <c r="AT112" s="381" t="str">
        <f/>
        <v/>
      </c>
      <c r="AU112" s="389"/>
      <c r="AV112" s="390" t="str">
        <f/>
        <v/>
      </c>
      <c r="AW112" s="57" t="str">
        <f/>
        <v/>
      </c>
      <c r="AX112" s="381"/>
      <c r="AY112" s="381" t="str">
        <f/>
        <v/>
      </c>
      <c r="AZ112" s="381"/>
      <c r="BA112" s="381" t="str">
        <f/>
        <v/>
      </c>
      <c r="BB112" s="385"/>
      <c r="BC112" s="390" t="str">
        <f/>
        <v/>
      </c>
      <c r="BD112" s="381" t="str">
        <f/>
        <v/>
      </c>
      <c r="BE112" s="381"/>
      <c r="BF112" s="381" t="str">
        <f/>
        <v/>
      </c>
      <c r="BG112" s="391"/>
      <c r="BH112" s="392"/>
      <c r="BI112" s="378"/>
    </row>
    <row r="113" ht="15.75" customHeight="1">
      <c r="A113" s="236"/>
      <c r="B113" s="236"/>
      <c r="C113" s="358"/>
      <c r="D113" s="379">
        <v>108</v>
      </c>
      <c r="E113" s="380" t="str">
        <f t="shared" si="81"/>
        <v>#REF!</v>
      </c>
      <c r="F113" s="57" t="str">
        <f t="shared" si="82"/>
        <v>#REF!</v>
      </c>
      <c r="G113" s="57" t="str">
        <f t="shared" si="83"/>
        <v>#REF!</v>
      </c>
      <c r="H113" s="381" t="str">
        <f t="shared" si="84"/>
        <v>#REF!</v>
      </c>
      <c r="I113" s="380" t="str">
        <f t="shared" si="85"/>
        <v>#REF!</v>
      </c>
      <c r="J113" s="380" t="str">
        <f t="shared" si="90"/>
        <v>#REF!</v>
      </c>
      <c r="K113" s="382" t="b">
        <v>0</v>
      </c>
      <c r="L113" s="364" t="str">
        <f t="shared" si="87"/>
        <v>#REF!</v>
      </c>
      <c r="M113" s="361" t="str">
        <f t="shared" si="88"/>
        <v>#REF!</v>
      </c>
      <c r="N113" s="361" t="b">
        <v>0</v>
      </c>
      <c r="O113" s="24" t="b">
        <v>0</v>
      </c>
      <c r="P113" s="365" t="str">
        <f t="shared" si="89"/>
        <v>#REF!</v>
      </c>
      <c r="Q113" s="383"/>
      <c r="R113" s="367"/>
      <c r="S113" s="384" t="str">
        <f/>
        <v/>
      </c>
      <c r="T113" s="385">
        <v>44347</v>
      </c>
      <c r="U113" s="386" t="str">
        <f/>
        <v/>
      </c>
      <c r="V113" s="385">
        <v>44592</v>
      </c>
      <c r="W113" s="387" t="str">
        <f/>
        <v/>
      </c>
      <c r="X113" s="381" t="str">
        <f/>
        <v/>
      </c>
      <c r="Y113" s="381">
        <v>44586</v>
      </c>
      <c r="Z113" s="381">
        <v>44665</v>
      </c>
      <c r="AA113" s="380" t="s">
        <v>475</v>
      </c>
      <c r="AB113" s="57"/>
      <c r="AC113" s="57"/>
      <c r="AD113" s="57"/>
      <c r="AE113" s="380"/>
      <c r="AF113" s="57"/>
      <c r="AG113" s="57"/>
      <c r="AH113" s="391" t="s">
        <v>502</v>
      </c>
      <c r="AI113" s="386">
        <v>44645</v>
      </c>
      <c r="AJ113" s="381">
        <v>44679</v>
      </c>
      <c r="AK113" s="57" t="s">
        <v>475</v>
      </c>
      <c r="AL113" s="383"/>
      <c r="AM113" s="374"/>
      <c r="AN113" s="384">
        <v>45511</v>
      </c>
      <c r="AO113" s="381">
        <v>45586</v>
      </c>
      <c r="AP113" s="383"/>
      <c r="AQ113" s="374"/>
      <c r="AR113" s="384" t="str">
        <f/>
        <v/>
      </c>
      <c r="AS113" s="381">
        <v>44691</v>
      </c>
      <c r="AT113" s="381" t="str">
        <f/>
        <v/>
      </c>
      <c r="AU113" s="389"/>
      <c r="AV113" s="390" t="str">
        <f/>
        <v/>
      </c>
      <c r="AW113" s="57" t="str">
        <f/>
        <v/>
      </c>
      <c r="AX113" s="381"/>
      <c r="AY113" s="381" t="str">
        <f/>
        <v/>
      </c>
      <c r="AZ113" s="381"/>
      <c r="BA113" s="381" t="str">
        <f/>
        <v/>
      </c>
      <c r="BB113" s="385"/>
      <c r="BC113" s="390" t="str">
        <f/>
        <v/>
      </c>
      <c r="BD113" s="381" t="str">
        <f/>
        <v/>
      </c>
      <c r="BE113" s="381"/>
      <c r="BF113" s="381" t="str">
        <f/>
        <v/>
      </c>
      <c r="BG113" s="391"/>
      <c r="BH113" s="392"/>
      <c r="BI113" s="378"/>
    </row>
    <row r="114" ht="15.75" customHeight="1">
      <c r="A114" s="236"/>
      <c r="B114" s="236"/>
      <c r="C114" s="358"/>
      <c r="D114" s="379">
        <v>109</v>
      </c>
      <c r="E114" s="380" t="str">
        <f t="shared" si="81"/>
        <v>#REF!</v>
      </c>
      <c r="F114" s="57" t="str">
        <f t="shared" si="82"/>
        <v>#REF!</v>
      </c>
      <c r="G114" s="57" t="str">
        <f t="shared" si="83"/>
        <v>#REF!</v>
      </c>
      <c r="H114" s="381" t="str">
        <f t="shared" si="84"/>
        <v>#REF!</v>
      </c>
      <c r="I114" s="380" t="str">
        <f t="shared" si="85"/>
        <v>#REF!</v>
      </c>
      <c r="J114" s="396" t="str">
        <f t="shared" si="90"/>
        <v>#REF!</v>
      </c>
      <c r="K114" s="382" t="b">
        <v>0</v>
      </c>
      <c r="L114" s="364" t="str">
        <f t="shared" si="87"/>
        <v>#REF!</v>
      </c>
      <c r="M114" s="361" t="str">
        <f t="shared" si="88"/>
        <v>#REF!</v>
      </c>
      <c r="N114" s="361" t="b">
        <v>0</v>
      </c>
      <c r="O114" s="24" t="b">
        <v>0</v>
      </c>
      <c r="P114" s="365" t="str">
        <f t="shared" si="89"/>
        <v>#REF!</v>
      </c>
      <c r="Q114" s="383"/>
      <c r="R114" s="367"/>
      <c r="S114" s="384" t="str">
        <f/>
        <v/>
      </c>
      <c r="T114" s="385">
        <v>45444</v>
      </c>
      <c r="U114" s="386" t="str">
        <f/>
        <v/>
      </c>
      <c r="V114" s="385">
        <v>45631</v>
      </c>
      <c r="W114" s="387" t="str">
        <f/>
        <v/>
      </c>
      <c r="X114" s="381" t="str">
        <f/>
        <v/>
      </c>
      <c r="Y114" s="381"/>
      <c r="Z114" s="381">
        <v>45689</v>
      </c>
      <c r="AA114" s="388"/>
      <c r="AB114" s="381"/>
      <c r="AC114" s="381"/>
      <c r="AD114" s="381"/>
      <c r="AE114" s="388"/>
      <c r="AF114" s="381"/>
      <c r="AG114" s="381"/>
      <c r="AH114" s="389"/>
      <c r="AI114" s="386"/>
      <c r="AJ114" s="381"/>
      <c r="AK114" s="381"/>
      <c r="AL114" s="383"/>
      <c r="AM114" s="374"/>
      <c r="AN114" s="384">
        <v>46023</v>
      </c>
      <c r="AO114" s="381">
        <v>46098</v>
      </c>
      <c r="AP114" s="383"/>
      <c r="AQ114" s="374"/>
      <c r="AR114" s="384" t="str">
        <f/>
        <v/>
      </c>
      <c r="AS114" s="381">
        <v>45701</v>
      </c>
      <c r="AT114" s="381" t="str">
        <f/>
        <v/>
      </c>
      <c r="AU114" s="389"/>
      <c r="AV114" s="390" t="str">
        <f/>
        <v/>
      </c>
      <c r="AW114" s="57" t="str">
        <f/>
        <v/>
      </c>
      <c r="AX114" s="381"/>
      <c r="AY114" s="381" t="str">
        <f/>
        <v/>
      </c>
      <c r="AZ114" s="381"/>
      <c r="BA114" s="381" t="str">
        <f/>
        <v/>
      </c>
      <c r="BB114" s="385"/>
      <c r="BC114" s="390" t="str">
        <f/>
        <v/>
      </c>
      <c r="BD114" s="381" t="str">
        <f/>
        <v/>
      </c>
      <c r="BE114" s="381"/>
      <c r="BF114" s="381" t="str">
        <f/>
        <v/>
      </c>
      <c r="BG114" s="391"/>
      <c r="BH114" s="392"/>
      <c r="BI114" s="378"/>
    </row>
    <row r="115" ht="15.75" customHeight="1">
      <c r="A115" s="236"/>
      <c r="B115" s="236"/>
      <c r="C115" s="358"/>
      <c r="D115" s="379">
        <v>110</v>
      </c>
      <c r="E115" s="380" t="str">
        <f t="shared" si="81"/>
        <v>#REF!</v>
      </c>
      <c r="F115" s="57" t="str">
        <f t="shared" si="82"/>
        <v>#REF!</v>
      </c>
      <c r="G115" s="57" t="str">
        <f t="shared" si="83"/>
        <v>#REF!</v>
      </c>
      <c r="H115" s="381" t="str">
        <f t="shared" si="84"/>
        <v>#REF!</v>
      </c>
      <c r="I115" s="380" t="str">
        <f t="shared" si="85"/>
        <v>#REF!</v>
      </c>
      <c r="J115" s="396" t="str">
        <f t="shared" si="90"/>
        <v>#REF!</v>
      </c>
      <c r="K115" s="382" t="b">
        <v>0</v>
      </c>
      <c r="L115" s="364" t="str">
        <f t="shared" si="87"/>
        <v>#REF!</v>
      </c>
      <c r="M115" s="361" t="str">
        <f t="shared" si="88"/>
        <v>#REF!</v>
      </c>
      <c r="N115" s="361" t="b">
        <v>0</v>
      </c>
      <c r="O115" s="24" t="b">
        <v>0</v>
      </c>
      <c r="P115" s="365" t="str">
        <f t="shared" si="89"/>
        <v>#REF!</v>
      </c>
      <c r="Q115" s="383"/>
      <c r="R115" s="367"/>
      <c r="S115" s="384" t="str">
        <f/>
        <v/>
      </c>
      <c r="T115" s="385">
        <v>45444</v>
      </c>
      <c r="U115" s="386" t="str">
        <f/>
        <v/>
      </c>
      <c r="V115" s="385">
        <v>45631</v>
      </c>
      <c r="W115" s="387" t="str">
        <f/>
        <v/>
      </c>
      <c r="X115" s="381" t="str">
        <f/>
        <v/>
      </c>
      <c r="Y115" s="381"/>
      <c r="Z115" s="381">
        <v>45689</v>
      </c>
      <c r="AA115" s="388"/>
      <c r="AB115" s="381"/>
      <c r="AC115" s="381"/>
      <c r="AD115" s="381"/>
      <c r="AE115" s="388"/>
      <c r="AF115" s="381"/>
      <c r="AG115" s="381"/>
      <c r="AH115" s="389"/>
      <c r="AI115" s="386"/>
      <c r="AJ115" s="381"/>
      <c r="AK115" s="381"/>
      <c r="AL115" s="383"/>
      <c r="AM115" s="374"/>
      <c r="AN115" s="384">
        <v>46055</v>
      </c>
      <c r="AO115" s="381">
        <v>46128</v>
      </c>
      <c r="AP115" s="383"/>
      <c r="AQ115" s="374"/>
      <c r="AR115" s="384" t="str">
        <f/>
        <v/>
      </c>
      <c r="AS115" s="381">
        <v>45701</v>
      </c>
      <c r="AT115" s="381" t="str">
        <f/>
        <v/>
      </c>
      <c r="AU115" s="389"/>
      <c r="AV115" s="390" t="str">
        <f/>
        <v/>
      </c>
      <c r="AW115" s="57" t="str">
        <f/>
        <v/>
      </c>
      <c r="AX115" s="381"/>
      <c r="AY115" s="381" t="str">
        <f/>
        <v/>
      </c>
      <c r="AZ115" s="381"/>
      <c r="BA115" s="381" t="str">
        <f/>
        <v/>
      </c>
      <c r="BB115" s="385"/>
      <c r="BC115" s="390" t="str">
        <f/>
        <v/>
      </c>
      <c r="BD115" s="381" t="str">
        <f/>
        <v/>
      </c>
      <c r="BE115" s="381"/>
      <c r="BF115" s="381" t="str">
        <f/>
        <v/>
      </c>
      <c r="BG115" s="391"/>
      <c r="BH115" s="392"/>
      <c r="BI115" s="378"/>
    </row>
    <row r="116" ht="15.75" customHeight="1">
      <c r="A116" s="236"/>
      <c r="B116" s="236"/>
      <c r="C116" s="358"/>
      <c r="D116" s="379">
        <v>111</v>
      </c>
      <c r="E116" s="380" t="str">
        <f t="shared" si="81"/>
        <v>#REF!</v>
      </c>
      <c r="F116" s="57" t="str">
        <f t="shared" si="82"/>
        <v>#REF!</v>
      </c>
      <c r="G116" s="57" t="str">
        <f t="shared" si="83"/>
        <v>#REF!</v>
      </c>
      <c r="H116" s="381" t="str">
        <f t="shared" si="84"/>
        <v>#REF!</v>
      </c>
      <c r="I116" s="380" t="str">
        <f t="shared" si="85"/>
        <v>#REF!</v>
      </c>
      <c r="J116" s="396" t="str">
        <f t="shared" si="90"/>
        <v>#REF!</v>
      </c>
      <c r="K116" s="382" t="b">
        <v>0</v>
      </c>
      <c r="L116" s="364" t="str">
        <f t="shared" si="87"/>
        <v>#REF!</v>
      </c>
      <c r="M116" s="361" t="str">
        <f t="shared" si="88"/>
        <v>#REF!</v>
      </c>
      <c r="N116" s="361" t="b">
        <v>0</v>
      </c>
      <c r="O116" s="24" t="b">
        <v>0</v>
      </c>
      <c r="P116" s="365" t="str">
        <f t="shared" si="89"/>
        <v>#REF!</v>
      </c>
      <c r="Q116" s="383"/>
      <c r="R116" s="367"/>
      <c r="S116" s="384" t="str">
        <f/>
        <v/>
      </c>
      <c r="T116" s="385">
        <v>45444</v>
      </c>
      <c r="U116" s="386" t="str">
        <f/>
        <v/>
      </c>
      <c r="V116" s="385">
        <v>45631</v>
      </c>
      <c r="W116" s="387" t="str">
        <f/>
        <v/>
      </c>
      <c r="X116" s="381" t="str">
        <f/>
        <v/>
      </c>
      <c r="Y116" s="381"/>
      <c r="Z116" s="381">
        <v>45689</v>
      </c>
      <c r="AA116" s="388"/>
      <c r="AB116" s="381"/>
      <c r="AC116" s="381"/>
      <c r="AD116" s="381"/>
      <c r="AE116" s="388"/>
      <c r="AF116" s="381"/>
      <c r="AG116" s="381"/>
      <c r="AH116" s="389"/>
      <c r="AI116" s="386"/>
      <c r="AJ116" s="381"/>
      <c r="AK116" s="381"/>
      <c r="AL116" s="383"/>
      <c r="AM116" s="374"/>
      <c r="AN116" s="384">
        <v>46328</v>
      </c>
      <c r="AO116" s="381">
        <v>46401</v>
      </c>
      <c r="AP116" s="383"/>
      <c r="AQ116" s="374"/>
      <c r="AR116" s="384" t="str">
        <f/>
        <v/>
      </c>
      <c r="AS116" s="381">
        <v>45701</v>
      </c>
      <c r="AT116" s="381" t="str">
        <f/>
        <v/>
      </c>
      <c r="AU116" s="389"/>
      <c r="AV116" s="390" t="str">
        <f/>
        <v/>
      </c>
      <c r="AW116" s="57" t="str">
        <f/>
        <v/>
      </c>
      <c r="AX116" s="381"/>
      <c r="AY116" s="381" t="str">
        <f/>
        <v/>
      </c>
      <c r="AZ116" s="381"/>
      <c r="BA116" s="381" t="str">
        <f/>
        <v/>
      </c>
      <c r="BB116" s="385"/>
      <c r="BC116" s="390" t="str">
        <f/>
        <v/>
      </c>
      <c r="BD116" s="381" t="str">
        <f/>
        <v/>
      </c>
      <c r="BE116" s="381"/>
      <c r="BF116" s="381" t="str">
        <f/>
        <v/>
      </c>
      <c r="BG116" s="391"/>
      <c r="BH116" s="392"/>
      <c r="BI116" s="378"/>
    </row>
    <row r="117" ht="15.75" customHeight="1">
      <c r="A117" s="236"/>
      <c r="B117" s="236"/>
      <c r="C117" s="358"/>
      <c r="D117" s="379">
        <v>112</v>
      </c>
      <c r="E117" s="380" t="str">
        <f t="shared" si="81"/>
        <v>#REF!</v>
      </c>
      <c r="F117" s="57" t="str">
        <f t="shared" si="82"/>
        <v>#REF!</v>
      </c>
      <c r="G117" s="57" t="str">
        <f t="shared" si="83"/>
        <v>#REF!</v>
      </c>
      <c r="H117" s="381" t="str">
        <f t="shared" si="84"/>
        <v>#REF!</v>
      </c>
      <c r="I117" s="380" t="str">
        <f t="shared" si="85"/>
        <v>#REF!</v>
      </c>
      <c r="J117" s="396" t="str">
        <f t="shared" si="90"/>
        <v>#REF!</v>
      </c>
      <c r="K117" s="382" t="b">
        <v>0</v>
      </c>
      <c r="L117" s="364" t="str">
        <f t="shared" si="87"/>
        <v>#REF!</v>
      </c>
      <c r="M117" s="361" t="str">
        <f t="shared" si="88"/>
        <v>#REF!</v>
      </c>
      <c r="N117" s="361" t="b">
        <v>0</v>
      </c>
      <c r="O117" s="24" t="b">
        <v>0</v>
      </c>
      <c r="P117" s="365" t="str">
        <f t="shared" si="89"/>
        <v>#REF!</v>
      </c>
      <c r="Q117" s="383"/>
      <c r="R117" s="367"/>
      <c r="S117" s="384" t="str">
        <f/>
        <v/>
      </c>
      <c r="T117" s="385">
        <v>45444</v>
      </c>
      <c r="U117" s="386" t="str">
        <f/>
        <v/>
      </c>
      <c r="V117" s="385">
        <v>45631</v>
      </c>
      <c r="W117" s="387" t="str">
        <f/>
        <v/>
      </c>
      <c r="X117" s="381" t="str">
        <f/>
        <v/>
      </c>
      <c r="Y117" s="381"/>
      <c r="Z117" s="381">
        <v>45689</v>
      </c>
      <c r="AA117" s="388"/>
      <c r="AB117" s="381"/>
      <c r="AC117" s="381"/>
      <c r="AD117" s="381"/>
      <c r="AE117" s="388"/>
      <c r="AF117" s="381"/>
      <c r="AG117" s="381"/>
      <c r="AH117" s="389"/>
      <c r="AI117" s="386"/>
      <c r="AJ117" s="381"/>
      <c r="AK117" s="381"/>
      <c r="AL117" s="383"/>
      <c r="AM117" s="374"/>
      <c r="AN117" s="384">
        <v>46328</v>
      </c>
      <c r="AO117" s="381">
        <v>46401</v>
      </c>
      <c r="AP117" s="383"/>
      <c r="AQ117" s="374"/>
      <c r="AR117" s="384" t="str">
        <f/>
        <v/>
      </c>
      <c r="AS117" s="381">
        <v>45701</v>
      </c>
      <c r="AT117" s="381" t="str">
        <f/>
        <v/>
      </c>
      <c r="AU117" s="389"/>
      <c r="AV117" s="390" t="str">
        <f/>
        <v/>
      </c>
      <c r="AW117" s="57" t="str">
        <f/>
        <v/>
      </c>
      <c r="AX117" s="381"/>
      <c r="AY117" s="381" t="str">
        <f/>
        <v/>
      </c>
      <c r="AZ117" s="381"/>
      <c r="BA117" s="381" t="str">
        <f/>
        <v/>
      </c>
      <c r="BB117" s="385"/>
      <c r="BC117" s="390" t="str">
        <f/>
        <v/>
      </c>
      <c r="BD117" s="381" t="str">
        <f/>
        <v/>
      </c>
      <c r="BE117" s="381"/>
      <c r="BF117" s="381" t="str">
        <f/>
        <v/>
      </c>
      <c r="BG117" s="391"/>
      <c r="BH117" s="392"/>
      <c r="BI117" s="378"/>
    </row>
    <row r="118" ht="15.75" customHeight="1">
      <c r="A118" s="236"/>
      <c r="B118" s="236"/>
      <c r="C118" s="358"/>
      <c r="D118" s="379">
        <v>113</v>
      </c>
      <c r="E118" s="380" t="str">
        <f t="shared" si="81"/>
        <v>#REF!</v>
      </c>
      <c r="F118" s="57" t="str">
        <f t="shared" si="82"/>
        <v>#REF!</v>
      </c>
      <c r="G118" s="57" t="str">
        <f t="shared" si="83"/>
        <v>#REF!</v>
      </c>
      <c r="H118" s="381" t="str">
        <f t="shared" si="84"/>
        <v>#REF!</v>
      </c>
      <c r="I118" s="380" t="str">
        <f t="shared" si="85"/>
        <v>#REF!</v>
      </c>
      <c r="J118" s="396" t="str">
        <f t="shared" si="90"/>
        <v>#REF!</v>
      </c>
      <c r="K118" s="382" t="b">
        <v>0</v>
      </c>
      <c r="L118" s="364" t="str">
        <f t="shared" si="87"/>
        <v>#REF!</v>
      </c>
      <c r="M118" s="361" t="str">
        <f t="shared" si="88"/>
        <v>#REF!</v>
      </c>
      <c r="N118" s="361" t="b">
        <v>0</v>
      </c>
      <c r="O118" s="24" t="b">
        <v>0</v>
      </c>
      <c r="P118" s="365" t="str">
        <f t="shared" si="89"/>
        <v>#REF!</v>
      </c>
      <c r="Q118" s="383"/>
      <c r="R118" s="367"/>
      <c r="S118" s="384" t="str">
        <f/>
        <v/>
      </c>
      <c r="T118" s="385">
        <v>45444</v>
      </c>
      <c r="U118" s="386" t="str">
        <f/>
        <v/>
      </c>
      <c r="V118" s="385">
        <v>45631</v>
      </c>
      <c r="W118" s="387" t="str">
        <f/>
        <v/>
      </c>
      <c r="X118" s="381" t="str">
        <f/>
        <v/>
      </c>
      <c r="Y118" s="381"/>
      <c r="Z118" s="381">
        <v>45689</v>
      </c>
      <c r="AA118" s="388"/>
      <c r="AB118" s="381"/>
      <c r="AC118" s="381"/>
      <c r="AD118" s="381"/>
      <c r="AE118" s="388"/>
      <c r="AF118" s="381"/>
      <c r="AG118" s="381"/>
      <c r="AH118" s="389"/>
      <c r="AI118" s="386"/>
      <c r="AJ118" s="381"/>
      <c r="AK118" s="381"/>
      <c r="AL118" s="383"/>
      <c r="AM118" s="374"/>
      <c r="AN118" s="384">
        <v>46300</v>
      </c>
      <c r="AO118" s="381">
        <v>46373</v>
      </c>
      <c r="AP118" s="383"/>
      <c r="AQ118" s="374"/>
      <c r="AR118" s="384" t="str">
        <f/>
        <v/>
      </c>
      <c r="AS118" s="381">
        <v>45701</v>
      </c>
      <c r="AT118" s="381" t="str">
        <f/>
        <v/>
      </c>
      <c r="AU118" s="389"/>
      <c r="AV118" s="390" t="str">
        <f/>
        <v/>
      </c>
      <c r="AW118" s="57" t="str">
        <f/>
        <v/>
      </c>
      <c r="AX118" s="381"/>
      <c r="AY118" s="381" t="str">
        <f/>
        <v/>
      </c>
      <c r="AZ118" s="381"/>
      <c r="BA118" s="381" t="str">
        <f/>
        <v/>
      </c>
      <c r="BB118" s="385"/>
      <c r="BC118" s="390" t="str">
        <f/>
        <v/>
      </c>
      <c r="BD118" s="381" t="str">
        <f/>
        <v/>
      </c>
      <c r="BE118" s="381"/>
      <c r="BF118" s="381" t="str">
        <f/>
        <v/>
      </c>
      <c r="BG118" s="391"/>
      <c r="BH118" s="392"/>
      <c r="BI118" s="378"/>
    </row>
    <row r="119" ht="15.75" customHeight="1">
      <c r="A119" s="236"/>
      <c r="B119" s="236"/>
      <c r="C119" s="358"/>
      <c r="D119" s="379">
        <v>114</v>
      </c>
      <c r="E119" s="380" t="str">
        <f t="shared" si="81"/>
        <v>#REF!</v>
      </c>
      <c r="F119" s="57" t="str">
        <f t="shared" si="82"/>
        <v>#REF!</v>
      </c>
      <c r="G119" s="57" t="str">
        <f t="shared" si="83"/>
        <v>#REF!</v>
      </c>
      <c r="H119" s="381" t="str">
        <f t="shared" si="84"/>
        <v>#REF!</v>
      </c>
      <c r="I119" s="380" t="str">
        <f t="shared" si="85"/>
        <v>#REF!</v>
      </c>
      <c r="J119" s="396" t="str">
        <f t="shared" si="90"/>
        <v>#REF!</v>
      </c>
      <c r="K119" s="382" t="b">
        <v>0</v>
      </c>
      <c r="L119" s="364" t="str">
        <f t="shared" si="87"/>
        <v>#REF!</v>
      </c>
      <c r="M119" s="361" t="str">
        <f t="shared" si="88"/>
        <v>#REF!</v>
      </c>
      <c r="N119" s="361" t="b">
        <v>0</v>
      </c>
      <c r="O119" s="24" t="b">
        <v>0</v>
      </c>
      <c r="P119" s="365" t="str">
        <f t="shared" si="89"/>
        <v>#REF!</v>
      </c>
      <c r="Q119" s="383"/>
      <c r="R119" s="367"/>
      <c r="S119" s="384" t="str">
        <f/>
        <v/>
      </c>
      <c r="T119" s="385">
        <v>45444</v>
      </c>
      <c r="U119" s="386" t="str">
        <f/>
        <v/>
      </c>
      <c r="V119" s="385">
        <v>45631</v>
      </c>
      <c r="W119" s="387" t="str">
        <f/>
        <v/>
      </c>
      <c r="X119" s="381" t="str">
        <f/>
        <v/>
      </c>
      <c r="Y119" s="381"/>
      <c r="Z119" s="381">
        <v>45689</v>
      </c>
      <c r="AA119" s="388"/>
      <c r="AB119" s="381"/>
      <c r="AC119" s="381"/>
      <c r="AD119" s="381"/>
      <c r="AE119" s="388"/>
      <c r="AF119" s="381"/>
      <c r="AG119" s="381"/>
      <c r="AH119" s="389"/>
      <c r="AI119" s="386"/>
      <c r="AJ119" s="381"/>
      <c r="AK119" s="381"/>
      <c r="AL119" s="383"/>
      <c r="AM119" s="374"/>
      <c r="AN119" s="384">
        <v>45964</v>
      </c>
      <c r="AO119" s="381">
        <v>46037</v>
      </c>
      <c r="AP119" s="383"/>
      <c r="AQ119" s="374"/>
      <c r="AR119" s="384" t="str">
        <f/>
        <v/>
      </c>
      <c r="AS119" s="381">
        <v>45701</v>
      </c>
      <c r="AT119" s="381" t="str">
        <f/>
        <v/>
      </c>
      <c r="AU119" s="389"/>
      <c r="AV119" s="390" t="str">
        <f/>
        <v/>
      </c>
      <c r="AW119" s="57" t="str">
        <f/>
        <v/>
      </c>
      <c r="AX119" s="381"/>
      <c r="AY119" s="381" t="str">
        <f/>
        <v/>
      </c>
      <c r="AZ119" s="381"/>
      <c r="BA119" s="381" t="str">
        <f/>
        <v/>
      </c>
      <c r="BB119" s="385"/>
      <c r="BC119" s="390" t="str">
        <f/>
        <v/>
      </c>
      <c r="BD119" s="381" t="str">
        <f/>
        <v/>
      </c>
      <c r="BE119" s="381"/>
      <c r="BF119" s="381" t="str">
        <f/>
        <v/>
      </c>
      <c r="BG119" s="391"/>
      <c r="BH119" s="392"/>
      <c r="BI119" s="378"/>
    </row>
    <row r="120" ht="15.75" customHeight="1">
      <c r="A120" s="414"/>
      <c r="B120" s="236"/>
      <c r="C120" s="358"/>
      <c r="D120" s="379">
        <v>115</v>
      </c>
      <c r="E120" s="380" t="str">
        <f t="shared" si="81"/>
        <v>#REF!</v>
      </c>
      <c r="F120" s="57" t="str">
        <f t="shared" si="82"/>
        <v>#REF!</v>
      </c>
      <c r="G120" s="57" t="str">
        <f t="shared" si="83"/>
        <v>#REF!</v>
      </c>
      <c r="H120" s="381" t="str">
        <f t="shared" si="84"/>
        <v>#REF!</v>
      </c>
      <c r="I120" s="380" t="str">
        <f t="shared" si="85"/>
        <v>#REF!</v>
      </c>
      <c r="J120" s="380" t="str">
        <f t="shared" si="90"/>
        <v>#REF!</v>
      </c>
      <c r="K120" s="382" t="b">
        <v>0</v>
      </c>
      <c r="L120" s="364" t="str">
        <f t="shared" si="87"/>
        <v>#REF!</v>
      </c>
      <c r="M120" s="361" t="str">
        <f t="shared" si="88"/>
        <v>#REF!</v>
      </c>
      <c r="N120" s="361" t="b">
        <v>0</v>
      </c>
      <c r="O120" s="24" t="b">
        <v>0</v>
      </c>
      <c r="P120" s="365" t="str">
        <f t="shared" si="89"/>
        <v>#REF!</v>
      </c>
      <c r="Q120" s="383"/>
      <c r="R120" s="367"/>
      <c r="S120" s="384" t="str">
        <f/>
        <v/>
      </c>
      <c r="T120" s="385">
        <v>44287</v>
      </c>
      <c r="U120" s="386" t="str">
        <f/>
        <v/>
      </c>
      <c r="V120" s="385">
        <v>44774</v>
      </c>
      <c r="W120" s="387" t="str">
        <f/>
        <v/>
      </c>
      <c r="X120" s="381" t="str">
        <f/>
        <v/>
      </c>
      <c r="Y120" s="381">
        <v>44531</v>
      </c>
      <c r="Z120" s="381">
        <v>44834</v>
      </c>
      <c r="AA120" s="388"/>
      <c r="AB120" s="57">
        <v>20</v>
      </c>
      <c r="AC120" s="381"/>
      <c r="AD120" s="381"/>
      <c r="AE120" s="380" t="s">
        <v>486</v>
      </c>
      <c r="AF120" s="381"/>
      <c r="AG120" s="381"/>
      <c r="AH120" s="403" t="s">
        <v>503</v>
      </c>
      <c r="AI120" s="386">
        <v>44835</v>
      </c>
      <c r="AJ120" s="381">
        <v>44896</v>
      </c>
      <c r="AK120" s="381"/>
      <c r="AL120" s="383"/>
      <c r="AM120" s="374"/>
      <c r="AN120" s="384">
        <v>45643</v>
      </c>
      <c r="AO120" s="381">
        <v>45716</v>
      </c>
      <c r="AP120" s="383"/>
      <c r="AQ120" s="374"/>
      <c r="AR120" s="384" t="str">
        <f/>
        <v/>
      </c>
      <c r="AS120" s="381">
        <v>44849</v>
      </c>
      <c r="AT120" s="381" t="str">
        <f/>
        <v/>
      </c>
      <c r="AU120" s="389"/>
      <c r="AV120" s="390" t="str">
        <f/>
        <v/>
      </c>
      <c r="AW120" s="57" t="str">
        <f/>
        <v/>
      </c>
      <c r="AX120" s="57" t="s">
        <v>467</v>
      </c>
      <c r="AY120" s="381" t="str">
        <f/>
        <v/>
      </c>
      <c r="AZ120" s="381">
        <v>45565</v>
      </c>
      <c r="BA120" s="381" t="str">
        <f/>
        <v/>
      </c>
      <c r="BB120" s="385"/>
      <c r="BC120" s="390" t="str">
        <f/>
        <v/>
      </c>
      <c r="BD120" s="381" t="str">
        <f/>
        <v/>
      </c>
      <c r="BE120" s="381">
        <v>45777</v>
      </c>
      <c r="BF120" s="381" t="str">
        <f/>
        <v/>
      </c>
      <c r="BG120" s="391"/>
      <c r="BH120" s="392"/>
      <c r="BI120" s="378"/>
    </row>
    <row r="121" ht="15.75" customHeight="1">
      <c r="A121" s="414"/>
      <c r="B121" s="236"/>
      <c r="C121" s="358"/>
      <c r="D121" s="379">
        <v>116</v>
      </c>
      <c r="E121" s="380" t="str">
        <f t="shared" si="81"/>
        <v>#REF!</v>
      </c>
      <c r="F121" s="57" t="str">
        <f t="shared" si="82"/>
        <v>#REF!</v>
      </c>
      <c r="G121" s="57" t="str">
        <f t="shared" si="83"/>
        <v>#REF!</v>
      </c>
      <c r="H121" s="381" t="str">
        <f t="shared" si="84"/>
        <v>#REF!</v>
      </c>
      <c r="I121" s="380" t="str">
        <f t="shared" si="85"/>
        <v>#REF!</v>
      </c>
      <c r="J121" s="380" t="str">
        <f t="shared" si="90"/>
        <v>#REF!</v>
      </c>
      <c r="K121" s="382" t="b">
        <v>0</v>
      </c>
      <c r="L121" s="364" t="str">
        <f t="shared" si="87"/>
        <v>#REF!</v>
      </c>
      <c r="M121" s="361" t="str">
        <f t="shared" si="88"/>
        <v>#REF!</v>
      </c>
      <c r="N121" s="361" t="b">
        <v>0</v>
      </c>
      <c r="O121" s="24" t="b">
        <v>0</v>
      </c>
      <c r="P121" s="365" t="str">
        <f t="shared" si="89"/>
        <v>#REF!</v>
      </c>
      <c r="Q121" s="383"/>
      <c r="R121" s="367"/>
      <c r="S121" s="384" t="str">
        <f/>
        <v/>
      </c>
      <c r="T121" s="385">
        <v>44287</v>
      </c>
      <c r="U121" s="386" t="str">
        <f/>
        <v/>
      </c>
      <c r="V121" s="385">
        <v>44774</v>
      </c>
      <c r="W121" s="387" t="str">
        <f/>
        <v/>
      </c>
      <c r="X121" s="381" t="str">
        <f/>
        <v/>
      </c>
      <c r="Y121" s="381">
        <v>44531</v>
      </c>
      <c r="Z121" s="381">
        <v>44834</v>
      </c>
      <c r="AA121" s="388"/>
      <c r="AB121" s="57">
        <v>28</v>
      </c>
      <c r="AC121" s="381"/>
      <c r="AD121" s="381"/>
      <c r="AE121" s="380" t="s">
        <v>486</v>
      </c>
      <c r="AF121" s="381"/>
      <c r="AG121" s="381"/>
      <c r="AH121" s="403" t="s">
        <v>503</v>
      </c>
      <c r="AI121" s="386">
        <v>44835</v>
      </c>
      <c r="AJ121" s="381">
        <v>44896</v>
      </c>
      <c r="AK121" s="381"/>
      <c r="AL121" s="383"/>
      <c r="AM121" s="374"/>
      <c r="AN121" s="384">
        <v>45523</v>
      </c>
      <c r="AO121" s="381">
        <v>45596</v>
      </c>
      <c r="AP121" s="383"/>
      <c r="AQ121" s="374"/>
      <c r="AR121" s="384" t="str">
        <f/>
        <v/>
      </c>
      <c r="AS121" s="381">
        <v>44849</v>
      </c>
      <c r="AT121" s="381" t="str">
        <f/>
        <v/>
      </c>
      <c r="AU121" s="389"/>
      <c r="AV121" s="390" t="str">
        <f/>
        <v/>
      </c>
      <c r="AW121" s="57" t="str">
        <f/>
        <v/>
      </c>
      <c r="AX121" s="57" t="s">
        <v>467</v>
      </c>
      <c r="AY121" s="381" t="str">
        <f/>
        <v/>
      </c>
      <c r="AZ121" s="381">
        <v>45382</v>
      </c>
      <c r="BA121" s="381" t="str">
        <f/>
        <v/>
      </c>
      <c r="BB121" s="385"/>
      <c r="BC121" s="390" t="str">
        <f/>
        <v/>
      </c>
      <c r="BD121" s="381" t="str">
        <f/>
        <v/>
      </c>
      <c r="BE121" s="381">
        <v>45596</v>
      </c>
      <c r="BF121" s="381" t="str">
        <f/>
        <v/>
      </c>
      <c r="BG121" s="391"/>
      <c r="BH121" s="392"/>
      <c r="BI121" s="378"/>
    </row>
    <row r="122" ht="15.75" customHeight="1">
      <c r="A122" s="236"/>
      <c r="B122" s="236"/>
      <c r="C122" s="358"/>
      <c r="D122" s="379">
        <v>117</v>
      </c>
      <c r="E122" s="380" t="str">
        <f t="shared" si="81"/>
        <v>#REF!</v>
      </c>
      <c r="F122" s="57" t="str">
        <f t="shared" si="82"/>
        <v>#REF!</v>
      </c>
      <c r="G122" s="57" t="str">
        <f t="shared" si="83"/>
        <v>#REF!</v>
      </c>
      <c r="H122" s="381" t="str">
        <f t="shared" si="84"/>
        <v>#REF!</v>
      </c>
      <c r="I122" s="380" t="str">
        <f t="shared" si="85"/>
        <v>#REF!</v>
      </c>
      <c r="J122" s="380" t="str">
        <f t="shared" si="90"/>
        <v>#REF!</v>
      </c>
      <c r="K122" s="382" t="b">
        <v>1</v>
      </c>
      <c r="L122" s="364" t="str">
        <f t="shared" si="87"/>
        <v>#REF!</v>
      </c>
      <c r="M122" s="361" t="str">
        <f t="shared" si="88"/>
        <v>#REF!</v>
      </c>
      <c r="N122" s="361" t="b">
        <v>0</v>
      </c>
      <c r="O122" s="24" t="b">
        <v>0</v>
      </c>
      <c r="P122" s="365" t="str">
        <f t="shared" si="89"/>
        <v>#REF!</v>
      </c>
      <c r="Q122" s="383"/>
      <c r="R122" s="367"/>
      <c r="S122" s="384" t="str">
        <f/>
        <v/>
      </c>
      <c r="T122" s="385">
        <v>44287</v>
      </c>
      <c r="U122" s="386" t="str">
        <f/>
        <v/>
      </c>
      <c r="V122" s="385">
        <v>44861</v>
      </c>
      <c r="W122" s="387" t="str">
        <f/>
        <v/>
      </c>
      <c r="X122" s="381" t="str">
        <f/>
        <v/>
      </c>
      <c r="Y122" s="381">
        <v>44531</v>
      </c>
      <c r="Z122" s="381">
        <v>44920</v>
      </c>
      <c r="AA122" s="388"/>
      <c r="AB122" s="57">
        <v>11</v>
      </c>
      <c r="AC122" s="381"/>
      <c r="AD122" s="381"/>
      <c r="AE122" s="388"/>
      <c r="AF122" s="381"/>
      <c r="AG122" s="381"/>
      <c r="AH122" s="389"/>
      <c r="AI122" s="386">
        <v>44835</v>
      </c>
      <c r="AJ122" s="381">
        <v>44958</v>
      </c>
      <c r="AK122" s="381"/>
      <c r="AL122" s="383"/>
      <c r="AM122" s="374"/>
      <c r="AN122" s="384">
        <v>45155</v>
      </c>
      <c r="AO122" s="381">
        <v>45230</v>
      </c>
      <c r="AP122" s="383"/>
      <c r="AQ122" s="374"/>
      <c r="AR122" s="384" t="str">
        <f/>
        <v/>
      </c>
      <c r="AS122" s="381">
        <v>44940</v>
      </c>
      <c r="AT122" s="381" t="str">
        <f/>
        <v/>
      </c>
      <c r="AU122" s="389"/>
      <c r="AV122" s="390" t="str">
        <f/>
        <v/>
      </c>
      <c r="AW122" s="57" t="str">
        <f/>
        <v/>
      </c>
      <c r="AX122" s="57" t="s">
        <v>467</v>
      </c>
      <c r="AY122" s="381" t="str">
        <f/>
        <v/>
      </c>
      <c r="AZ122" s="381"/>
      <c r="BA122" s="381" t="str">
        <f/>
        <v/>
      </c>
      <c r="BB122" s="385"/>
      <c r="BC122" s="390" t="str">
        <f/>
        <v/>
      </c>
      <c r="BD122" s="381" t="str">
        <f/>
        <v/>
      </c>
      <c r="BE122" s="381"/>
      <c r="BF122" s="381" t="str">
        <f/>
        <v/>
      </c>
      <c r="BG122" s="391"/>
      <c r="BH122" s="392" t="s">
        <v>504</v>
      </c>
      <c r="BI122" s="378"/>
    </row>
    <row r="123" ht="15.75" customHeight="1">
      <c r="A123" s="236"/>
      <c r="B123" s="236"/>
      <c r="C123" s="358"/>
      <c r="D123" s="379">
        <v>118</v>
      </c>
      <c r="E123" s="380" t="str">
        <f t="shared" si="81"/>
        <v>#REF!</v>
      </c>
      <c r="F123" s="57" t="str">
        <f t="shared" si="82"/>
        <v>#REF!</v>
      </c>
      <c r="G123" s="57" t="str">
        <f t="shared" si="83"/>
        <v>#REF!</v>
      </c>
      <c r="H123" s="381" t="str">
        <f t="shared" si="84"/>
        <v>#REF!</v>
      </c>
      <c r="I123" s="380" t="str">
        <f t="shared" si="85"/>
        <v>#REF!</v>
      </c>
      <c r="J123" s="396" t="str">
        <f t="shared" si="90"/>
        <v>#REF!</v>
      </c>
      <c r="K123" s="382" t="b">
        <v>0</v>
      </c>
      <c r="L123" s="364" t="str">
        <f t="shared" si="87"/>
        <v>#REF!</v>
      </c>
      <c r="M123" s="361" t="str">
        <f t="shared" si="88"/>
        <v>#REF!</v>
      </c>
      <c r="N123" s="361" t="b">
        <v>0</v>
      </c>
      <c r="O123" s="24" t="b">
        <v>0</v>
      </c>
      <c r="P123" s="365" t="str">
        <f t="shared" si="89"/>
        <v>#REF!</v>
      </c>
      <c r="Q123" s="383"/>
      <c r="R123" s="367"/>
      <c r="S123" s="384" t="str">
        <f/>
        <v/>
      </c>
      <c r="T123" s="385">
        <v>45566</v>
      </c>
      <c r="U123" s="386" t="str">
        <f/>
        <v/>
      </c>
      <c r="V123" s="385">
        <v>45750</v>
      </c>
      <c r="W123" s="387" t="str">
        <f/>
        <v/>
      </c>
      <c r="X123" s="381" t="str">
        <f/>
        <v/>
      </c>
      <c r="Y123" s="381">
        <v>45809</v>
      </c>
      <c r="Z123" s="381">
        <v>45809</v>
      </c>
      <c r="AA123" s="388"/>
      <c r="AB123" s="381"/>
      <c r="AC123" s="381"/>
      <c r="AD123" s="381"/>
      <c r="AE123" s="388"/>
      <c r="AF123" s="381"/>
      <c r="AG123" s="381"/>
      <c r="AH123" s="389"/>
      <c r="AI123" s="386"/>
      <c r="AJ123" s="381"/>
      <c r="AK123" s="381"/>
      <c r="AL123" s="383"/>
      <c r="AM123" s="374"/>
      <c r="AN123" s="384">
        <v>46693</v>
      </c>
      <c r="AO123" s="381">
        <v>46766</v>
      </c>
      <c r="AP123" s="383"/>
      <c r="AQ123" s="374"/>
      <c r="AR123" s="384" t="str">
        <f/>
        <v/>
      </c>
      <c r="AS123" s="381">
        <v>45823</v>
      </c>
      <c r="AT123" s="381" t="str">
        <f/>
        <v/>
      </c>
      <c r="AU123" s="389"/>
      <c r="AV123" s="390" t="str">
        <f/>
        <v/>
      </c>
      <c r="AW123" s="57" t="str">
        <f/>
        <v/>
      </c>
      <c r="AX123" s="381"/>
      <c r="AY123" s="381" t="str">
        <f/>
        <v/>
      </c>
      <c r="AZ123" s="381"/>
      <c r="BA123" s="381" t="str">
        <f/>
        <v/>
      </c>
      <c r="BB123" s="385"/>
      <c r="BC123" s="390" t="str">
        <f/>
        <v/>
      </c>
      <c r="BD123" s="381" t="str">
        <f/>
        <v/>
      </c>
      <c r="BE123" s="381"/>
      <c r="BF123" s="381" t="str">
        <f/>
        <v/>
      </c>
      <c r="BG123" s="391"/>
      <c r="BH123" s="392"/>
      <c r="BI123" s="378"/>
    </row>
    <row r="124" ht="15.75" customHeight="1">
      <c r="A124" s="236"/>
      <c r="B124" s="236"/>
      <c r="C124" s="358"/>
      <c r="D124" s="379">
        <v>119</v>
      </c>
      <c r="E124" s="380" t="str">
        <f t="shared" si="81"/>
        <v>#REF!</v>
      </c>
      <c r="F124" s="57" t="str">
        <f t="shared" si="82"/>
        <v>#REF!</v>
      </c>
      <c r="G124" s="57" t="str">
        <f t="shared" si="83"/>
        <v>#REF!</v>
      </c>
      <c r="H124" s="381" t="str">
        <f t="shared" si="84"/>
        <v>#REF!</v>
      </c>
      <c r="I124" s="380" t="str">
        <f t="shared" si="85"/>
        <v>#REF!</v>
      </c>
      <c r="J124" s="396" t="str">
        <f t="shared" si="90"/>
        <v>#REF!</v>
      </c>
      <c r="K124" s="382" t="b">
        <v>0</v>
      </c>
      <c r="L124" s="364" t="str">
        <f t="shared" si="87"/>
        <v>#REF!</v>
      </c>
      <c r="M124" s="361" t="str">
        <f t="shared" si="88"/>
        <v>#REF!</v>
      </c>
      <c r="N124" s="361" t="b">
        <v>0</v>
      </c>
      <c r="O124" s="24" t="b">
        <v>0</v>
      </c>
      <c r="P124" s="365" t="str">
        <f t="shared" si="89"/>
        <v>#REF!</v>
      </c>
      <c r="Q124" s="383"/>
      <c r="R124" s="367"/>
      <c r="S124" s="384" t="str">
        <f/>
        <v/>
      </c>
      <c r="T124" s="385">
        <v>45566</v>
      </c>
      <c r="U124" s="386" t="str">
        <f/>
        <v/>
      </c>
      <c r="V124" s="385">
        <v>45750</v>
      </c>
      <c r="W124" s="387" t="str">
        <f/>
        <v/>
      </c>
      <c r="X124" s="381" t="str">
        <f/>
        <v/>
      </c>
      <c r="Y124" s="381">
        <v>45809</v>
      </c>
      <c r="Z124" s="381">
        <v>45809</v>
      </c>
      <c r="AA124" s="388"/>
      <c r="AB124" s="381"/>
      <c r="AC124" s="381"/>
      <c r="AD124" s="381"/>
      <c r="AE124" s="388"/>
      <c r="AF124" s="381"/>
      <c r="AG124" s="381"/>
      <c r="AH124" s="389"/>
      <c r="AI124" s="386"/>
      <c r="AJ124" s="381"/>
      <c r="AK124" s="381"/>
      <c r="AL124" s="383"/>
      <c r="AM124" s="374"/>
      <c r="AN124" s="384">
        <v>46511</v>
      </c>
      <c r="AO124" s="381">
        <v>46584</v>
      </c>
      <c r="AP124" s="383"/>
      <c r="AQ124" s="374"/>
      <c r="AR124" s="384" t="str">
        <f/>
        <v/>
      </c>
      <c r="AS124" s="381">
        <v>45823</v>
      </c>
      <c r="AT124" s="381" t="str">
        <f/>
        <v/>
      </c>
      <c r="AU124" s="389"/>
      <c r="AV124" s="390" t="str">
        <f/>
        <v/>
      </c>
      <c r="AW124" s="57" t="str">
        <f/>
        <v/>
      </c>
      <c r="AX124" s="381"/>
      <c r="AY124" s="381" t="str">
        <f/>
        <v/>
      </c>
      <c r="AZ124" s="381"/>
      <c r="BA124" s="381" t="str">
        <f/>
        <v/>
      </c>
      <c r="BB124" s="385"/>
      <c r="BC124" s="390" t="str">
        <f/>
        <v/>
      </c>
      <c r="BD124" s="381" t="str">
        <f/>
        <v/>
      </c>
      <c r="BE124" s="381"/>
      <c r="BF124" s="381" t="str">
        <f/>
        <v/>
      </c>
      <c r="BG124" s="391"/>
      <c r="BH124" s="392"/>
      <c r="BI124" s="378"/>
    </row>
    <row r="125" ht="15.75" customHeight="1">
      <c r="A125" s="236"/>
      <c r="B125" s="236"/>
      <c r="C125" s="358"/>
      <c r="D125" s="379">
        <v>120</v>
      </c>
      <c r="E125" s="380" t="str">
        <f t="shared" si="81"/>
        <v>#REF!</v>
      </c>
      <c r="F125" s="57" t="str">
        <f t="shared" si="82"/>
        <v>#REF!</v>
      </c>
      <c r="G125" s="57" t="str">
        <f t="shared" si="83"/>
        <v>#REF!</v>
      </c>
      <c r="H125" s="381" t="str">
        <f t="shared" si="84"/>
        <v>#REF!</v>
      </c>
      <c r="I125" s="380" t="str">
        <f t="shared" si="85"/>
        <v>#REF!</v>
      </c>
      <c r="J125" s="396" t="str">
        <f t="shared" si="90"/>
        <v>#REF!</v>
      </c>
      <c r="K125" s="382" t="b">
        <v>0</v>
      </c>
      <c r="L125" s="364" t="str">
        <f t="shared" si="87"/>
        <v>#REF!</v>
      </c>
      <c r="M125" s="361" t="str">
        <f t="shared" si="88"/>
        <v>#REF!</v>
      </c>
      <c r="N125" s="361" t="b">
        <v>0</v>
      </c>
      <c r="O125" s="24" t="b">
        <v>0</v>
      </c>
      <c r="P125" s="365" t="str">
        <f t="shared" si="89"/>
        <v>#REF!</v>
      </c>
      <c r="Q125" s="383"/>
      <c r="R125" s="367"/>
      <c r="S125" s="384" t="str">
        <f/>
        <v/>
      </c>
      <c r="T125" s="385">
        <v>45566</v>
      </c>
      <c r="U125" s="386" t="str">
        <f/>
        <v/>
      </c>
      <c r="V125" s="385">
        <v>45750</v>
      </c>
      <c r="W125" s="387" t="str">
        <f/>
        <v/>
      </c>
      <c r="X125" s="381" t="str">
        <f/>
        <v/>
      </c>
      <c r="Y125" s="381">
        <v>45809</v>
      </c>
      <c r="Z125" s="381">
        <v>45809</v>
      </c>
      <c r="AA125" s="388"/>
      <c r="AB125" s="381"/>
      <c r="AC125" s="381"/>
      <c r="AD125" s="381"/>
      <c r="AE125" s="388"/>
      <c r="AF125" s="381"/>
      <c r="AG125" s="381"/>
      <c r="AH125" s="389"/>
      <c r="AI125" s="386"/>
      <c r="AJ125" s="381"/>
      <c r="AK125" s="381"/>
      <c r="AL125" s="383"/>
      <c r="AM125" s="374"/>
      <c r="AN125" s="384">
        <v>46693</v>
      </c>
      <c r="AO125" s="381">
        <v>46766</v>
      </c>
      <c r="AP125" s="383"/>
      <c r="AQ125" s="374"/>
      <c r="AR125" s="384" t="str">
        <f/>
        <v/>
      </c>
      <c r="AS125" s="381">
        <v>45823</v>
      </c>
      <c r="AT125" s="381" t="str">
        <f/>
        <v/>
      </c>
      <c r="AU125" s="389"/>
      <c r="AV125" s="390" t="str">
        <f/>
        <v/>
      </c>
      <c r="AW125" s="57" t="str">
        <f/>
        <v/>
      </c>
      <c r="AX125" s="381"/>
      <c r="AY125" s="381" t="str">
        <f/>
        <v/>
      </c>
      <c r="AZ125" s="381"/>
      <c r="BA125" s="381" t="str">
        <f/>
        <v/>
      </c>
      <c r="BB125" s="385"/>
      <c r="BC125" s="390" t="str">
        <f/>
        <v/>
      </c>
      <c r="BD125" s="381" t="str">
        <f/>
        <v/>
      </c>
      <c r="BE125" s="381"/>
      <c r="BF125" s="381" t="str">
        <f/>
        <v/>
      </c>
      <c r="BG125" s="391"/>
      <c r="BH125" s="392"/>
      <c r="BI125" s="378"/>
    </row>
    <row r="126" ht="15.75" customHeight="1">
      <c r="A126" s="236"/>
      <c r="B126" s="236"/>
      <c r="C126" s="358"/>
      <c r="D126" s="379">
        <v>121</v>
      </c>
      <c r="E126" s="380" t="str">
        <f t="shared" si="81"/>
        <v>#REF!</v>
      </c>
      <c r="F126" s="57" t="str">
        <f t="shared" si="82"/>
        <v>#REF!</v>
      </c>
      <c r="G126" s="57" t="str">
        <f t="shared" si="83"/>
        <v>#REF!</v>
      </c>
      <c r="H126" s="381" t="str">
        <f t="shared" si="84"/>
        <v>#REF!</v>
      </c>
      <c r="I126" s="380" t="str">
        <f t="shared" si="85"/>
        <v>#REF!</v>
      </c>
      <c r="J126" s="396" t="str">
        <f t="shared" si="90"/>
        <v>#REF!</v>
      </c>
      <c r="K126" s="382" t="b">
        <v>0</v>
      </c>
      <c r="L126" s="364" t="str">
        <f t="shared" si="87"/>
        <v>#REF!</v>
      </c>
      <c r="M126" s="361" t="str">
        <f t="shared" si="88"/>
        <v>#REF!</v>
      </c>
      <c r="N126" s="361" t="b">
        <v>0</v>
      </c>
      <c r="O126" s="24" t="b">
        <v>0</v>
      </c>
      <c r="P126" s="365" t="str">
        <f t="shared" si="89"/>
        <v>#REF!</v>
      </c>
      <c r="Q126" s="383"/>
      <c r="R126" s="367"/>
      <c r="S126" s="384" t="str">
        <f/>
        <v/>
      </c>
      <c r="T126" s="385">
        <v>45078</v>
      </c>
      <c r="U126" s="386" t="str">
        <f/>
        <v/>
      </c>
      <c r="V126" s="385">
        <v>45265</v>
      </c>
      <c r="W126" s="387" t="str">
        <f/>
        <v/>
      </c>
      <c r="X126" s="381" t="str">
        <f/>
        <v/>
      </c>
      <c r="Y126" s="381">
        <v>45323</v>
      </c>
      <c r="Z126" s="381">
        <v>45323</v>
      </c>
      <c r="AA126" s="388"/>
      <c r="AB126" s="381"/>
      <c r="AC126" s="381"/>
      <c r="AD126" s="381"/>
      <c r="AE126" s="388"/>
      <c r="AF126" s="381"/>
      <c r="AG126" s="381"/>
      <c r="AH126" s="389"/>
      <c r="AI126" s="386"/>
      <c r="AJ126" s="381"/>
      <c r="AK126" s="381"/>
      <c r="AL126" s="383"/>
      <c r="AM126" s="374"/>
      <c r="AN126" s="384">
        <v>46023</v>
      </c>
      <c r="AO126" s="381">
        <v>46098</v>
      </c>
      <c r="AP126" s="383"/>
      <c r="AQ126" s="374"/>
      <c r="AR126" s="384" t="str">
        <f/>
        <v/>
      </c>
      <c r="AS126" s="381">
        <v>45335</v>
      </c>
      <c r="AT126" s="381" t="str">
        <f/>
        <v/>
      </c>
      <c r="AU126" s="389"/>
      <c r="AV126" s="390" t="str">
        <f/>
        <v/>
      </c>
      <c r="AW126" s="57" t="str">
        <f/>
        <v/>
      </c>
      <c r="AX126" s="381"/>
      <c r="AY126" s="381" t="str">
        <f/>
        <v/>
      </c>
      <c r="AZ126" s="381"/>
      <c r="BA126" s="381" t="str">
        <f/>
        <v/>
      </c>
      <c r="BB126" s="385"/>
      <c r="BC126" s="390" t="str">
        <f/>
        <v/>
      </c>
      <c r="BD126" s="381" t="str">
        <f/>
        <v/>
      </c>
      <c r="BE126" s="381"/>
      <c r="BF126" s="381" t="str">
        <f/>
        <v/>
      </c>
      <c r="BG126" s="391"/>
      <c r="BH126" s="392"/>
      <c r="BI126" s="378"/>
    </row>
    <row r="127" ht="15.75" customHeight="1">
      <c r="A127" s="414"/>
      <c r="B127" s="236"/>
      <c r="C127" s="358"/>
      <c r="D127" s="379">
        <v>122</v>
      </c>
      <c r="E127" s="380" t="str">
        <f t="shared" si="81"/>
        <v>#REF!</v>
      </c>
      <c r="F127" s="57" t="str">
        <f t="shared" si="82"/>
        <v>#REF!</v>
      </c>
      <c r="G127" s="57" t="str">
        <f t="shared" si="83"/>
        <v>#REF!</v>
      </c>
      <c r="H127" s="381" t="str">
        <f t="shared" si="84"/>
        <v>#REF!</v>
      </c>
      <c r="I127" s="380" t="str">
        <f t="shared" si="85"/>
        <v>#REF!</v>
      </c>
      <c r="J127" s="396" t="str">
        <f t="shared" si="90"/>
        <v>#REF!</v>
      </c>
      <c r="K127" s="382" t="b">
        <v>0</v>
      </c>
      <c r="L127" s="364" t="str">
        <f t="shared" si="87"/>
        <v>#REF!</v>
      </c>
      <c r="M127" s="361" t="str">
        <f t="shared" si="88"/>
        <v>#REF!</v>
      </c>
      <c r="N127" s="361" t="b">
        <v>0</v>
      </c>
      <c r="O127" s="415" t="b">
        <v>0</v>
      </c>
      <c r="P127" s="365" t="str">
        <f t="shared" si="89"/>
        <v>#REF!</v>
      </c>
      <c r="Q127" s="416"/>
      <c r="R127" s="367"/>
      <c r="S127" s="384" t="str">
        <f/>
        <v/>
      </c>
      <c r="T127" s="385">
        <v>45323</v>
      </c>
      <c r="U127" s="386" t="str">
        <f/>
        <v/>
      </c>
      <c r="V127" s="385">
        <v>45506</v>
      </c>
      <c r="W127" s="387" t="str">
        <f/>
        <v/>
      </c>
      <c r="X127" s="381" t="str">
        <f/>
        <v/>
      </c>
      <c r="Y127" s="381">
        <v>45566</v>
      </c>
      <c r="Z127" s="381">
        <v>45566</v>
      </c>
      <c r="AA127" s="388"/>
      <c r="AB127" s="381"/>
      <c r="AC127" s="381"/>
      <c r="AD127" s="381"/>
      <c r="AE127" s="388"/>
      <c r="AF127" s="381"/>
      <c r="AG127" s="381"/>
      <c r="AH127" s="389"/>
      <c r="AI127" s="386"/>
      <c r="AJ127" s="381"/>
      <c r="AK127" s="381"/>
      <c r="AL127" s="383"/>
      <c r="AM127" s="374"/>
      <c r="AN127" s="384">
        <v>46268</v>
      </c>
      <c r="AO127" s="381">
        <v>46343</v>
      </c>
      <c r="AP127" s="383"/>
      <c r="AQ127" s="374"/>
      <c r="AR127" s="384" t="str">
        <f/>
        <v/>
      </c>
      <c r="AS127" s="381">
        <v>45578</v>
      </c>
      <c r="AT127" s="381" t="str">
        <f/>
        <v/>
      </c>
      <c r="AU127" s="389"/>
      <c r="AV127" s="390" t="str">
        <f/>
        <v/>
      </c>
      <c r="AW127" s="57" t="str">
        <f/>
        <v/>
      </c>
      <c r="AX127" s="381"/>
      <c r="AY127" s="381" t="str">
        <f/>
        <v/>
      </c>
      <c r="AZ127" s="381"/>
      <c r="BA127" s="381" t="str">
        <f/>
        <v/>
      </c>
      <c r="BB127" s="385"/>
      <c r="BC127" s="390" t="str">
        <f/>
        <v/>
      </c>
      <c r="BD127" s="381" t="str">
        <f/>
        <v/>
      </c>
      <c r="BE127" s="381"/>
      <c r="BF127" s="381" t="str">
        <f/>
        <v/>
      </c>
      <c r="BG127" s="391"/>
      <c r="BH127" s="392"/>
      <c r="BI127" s="378"/>
    </row>
    <row r="128" ht="15.75" customHeight="1">
      <c r="A128" s="236"/>
      <c r="B128" s="236"/>
      <c r="C128" s="358"/>
      <c r="D128" s="379">
        <v>123</v>
      </c>
      <c r="E128" s="380" t="str">
        <f t="shared" si="81"/>
        <v>#REF!</v>
      </c>
      <c r="F128" s="57" t="str">
        <f t="shared" si="82"/>
        <v>#REF!</v>
      </c>
      <c r="G128" s="57" t="str">
        <f t="shared" si="83"/>
        <v>#REF!</v>
      </c>
      <c r="H128" s="381" t="str">
        <f t="shared" si="84"/>
        <v>#REF!</v>
      </c>
      <c r="I128" s="380" t="str">
        <f t="shared" si="85"/>
        <v>#REF!</v>
      </c>
      <c r="J128" s="396" t="str">
        <f t="shared" si="90"/>
        <v>#REF!</v>
      </c>
      <c r="K128" s="382" t="b">
        <v>0</v>
      </c>
      <c r="L128" s="364" t="str">
        <f t="shared" si="87"/>
        <v>#REF!</v>
      </c>
      <c r="M128" s="361" t="str">
        <f t="shared" si="88"/>
        <v>#REF!</v>
      </c>
      <c r="N128" s="361" t="b">
        <v>0</v>
      </c>
      <c r="O128" s="24" t="b">
        <v>0</v>
      </c>
      <c r="P128" s="365" t="str">
        <f t="shared" si="89"/>
        <v>#REF!</v>
      </c>
      <c r="Q128" s="383"/>
      <c r="R128" s="367"/>
      <c r="S128" s="384" t="str">
        <f/>
        <v/>
      </c>
      <c r="T128" s="385">
        <v>45323</v>
      </c>
      <c r="U128" s="386" t="str">
        <f/>
        <v/>
      </c>
      <c r="V128" s="385">
        <v>45506</v>
      </c>
      <c r="W128" s="387" t="str">
        <f/>
        <v/>
      </c>
      <c r="X128" s="381" t="str">
        <f/>
        <v/>
      </c>
      <c r="Y128" s="381">
        <v>45566</v>
      </c>
      <c r="Z128" s="381">
        <v>45566</v>
      </c>
      <c r="AA128" s="388"/>
      <c r="AB128" s="381"/>
      <c r="AC128" s="381"/>
      <c r="AD128" s="381"/>
      <c r="AE128" s="388"/>
      <c r="AF128" s="381"/>
      <c r="AG128" s="381"/>
      <c r="AH128" s="389"/>
      <c r="AI128" s="386"/>
      <c r="AJ128" s="381"/>
      <c r="AK128" s="381"/>
      <c r="AL128" s="383"/>
      <c r="AM128" s="374"/>
      <c r="AN128" s="384">
        <v>46268</v>
      </c>
      <c r="AO128" s="381">
        <v>46343</v>
      </c>
      <c r="AP128" s="383"/>
      <c r="AQ128" s="374"/>
      <c r="AR128" s="384" t="str">
        <f/>
        <v/>
      </c>
      <c r="AS128" s="381">
        <v>45578</v>
      </c>
      <c r="AT128" s="381" t="str">
        <f/>
        <v/>
      </c>
      <c r="AU128" s="389"/>
      <c r="AV128" s="390" t="str">
        <f/>
        <v/>
      </c>
      <c r="AW128" s="57" t="str">
        <f/>
        <v/>
      </c>
      <c r="AX128" s="381"/>
      <c r="AY128" s="381" t="str">
        <f/>
        <v/>
      </c>
      <c r="AZ128" s="381"/>
      <c r="BA128" s="381" t="str">
        <f/>
        <v/>
      </c>
      <c r="BB128" s="385"/>
      <c r="BC128" s="390" t="str">
        <f/>
        <v/>
      </c>
      <c r="BD128" s="381" t="str">
        <f/>
        <v/>
      </c>
      <c r="BE128" s="381"/>
      <c r="BF128" s="381" t="str">
        <f/>
        <v/>
      </c>
      <c r="BG128" s="391"/>
      <c r="BH128" s="392"/>
      <c r="BI128" s="378"/>
    </row>
    <row r="129" ht="15.75" customHeight="1">
      <c r="A129" s="236"/>
      <c r="B129" s="236"/>
      <c r="C129" s="358"/>
      <c r="D129" s="379">
        <v>124</v>
      </c>
      <c r="E129" s="380" t="str">
        <f t="shared" si="81"/>
        <v>#REF!</v>
      </c>
      <c r="F129" s="57" t="str">
        <f t="shared" si="82"/>
        <v>#REF!</v>
      </c>
      <c r="G129" s="57" t="str">
        <f t="shared" si="83"/>
        <v>#REF!</v>
      </c>
      <c r="H129" s="381" t="str">
        <f t="shared" si="84"/>
        <v>#REF!</v>
      </c>
      <c r="I129" s="380" t="str">
        <f t="shared" si="85"/>
        <v>#REF!</v>
      </c>
      <c r="J129" s="189" t="str">
        <f t="shared" si="90"/>
        <v>#REF!</v>
      </c>
      <c r="K129" s="382" t="b">
        <v>0</v>
      </c>
      <c r="L129" s="364" t="str">
        <f t="shared" si="87"/>
        <v>#REF!</v>
      </c>
      <c r="M129" s="361" t="str">
        <f t="shared" si="88"/>
        <v>#REF!</v>
      </c>
      <c r="N129" s="361" t="b">
        <v>0</v>
      </c>
      <c r="O129" s="24" t="b">
        <v>0</v>
      </c>
      <c r="P129" s="365" t="str">
        <f t="shared" si="89"/>
        <v>#REF!</v>
      </c>
      <c r="Q129" s="383"/>
      <c r="R129" s="367"/>
      <c r="S129" s="384" t="str">
        <f/>
        <v/>
      </c>
      <c r="T129" s="385">
        <v>46844</v>
      </c>
      <c r="U129" s="386" t="str">
        <f/>
        <v/>
      </c>
      <c r="V129" s="385">
        <v>47030</v>
      </c>
      <c r="W129" s="387" t="str">
        <f/>
        <v/>
      </c>
      <c r="X129" s="381" t="str">
        <f/>
        <v/>
      </c>
      <c r="Y129" s="381">
        <v>47088</v>
      </c>
      <c r="Z129" s="381">
        <v>47088</v>
      </c>
      <c r="AA129" s="388"/>
      <c r="AB129" s="381"/>
      <c r="AC129" s="381"/>
      <c r="AD129" s="381"/>
      <c r="AE129" s="388"/>
      <c r="AF129" s="381"/>
      <c r="AG129" s="381"/>
      <c r="AH129" s="389"/>
      <c r="AI129" s="386"/>
      <c r="AJ129" s="381"/>
      <c r="AK129" s="381"/>
      <c r="AL129" s="383"/>
      <c r="AM129" s="374"/>
      <c r="AN129" s="384">
        <v>47364</v>
      </c>
      <c r="AO129" s="381">
        <v>47437</v>
      </c>
      <c r="AP129" s="383"/>
      <c r="AQ129" s="374"/>
      <c r="AR129" s="384" t="str">
        <f/>
        <v/>
      </c>
      <c r="AS129" s="381">
        <v>47100</v>
      </c>
      <c r="AT129" s="381" t="str">
        <f/>
        <v/>
      </c>
      <c r="AU129" s="389"/>
      <c r="AV129" s="390" t="str">
        <f/>
        <v/>
      </c>
      <c r="AW129" s="57" t="str">
        <f/>
        <v/>
      </c>
      <c r="AX129" s="381"/>
      <c r="AY129" s="381" t="str">
        <f/>
        <v/>
      </c>
      <c r="AZ129" s="381"/>
      <c r="BA129" s="381" t="str">
        <f/>
        <v/>
      </c>
      <c r="BB129" s="385"/>
      <c r="BC129" s="390" t="str">
        <f/>
        <v/>
      </c>
      <c r="BD129" s="381" t="str">
        <f/>
        <v/>
      </c>
      <c r="BE129" s="381"/>
      <c r="BF129" s="381" t="str">
        <f/>
        <v/>
      </c>
      <c r="BG129" s="391"/>
      <c r="BH129" s="392"/>
      <c r="BI129" s="378"/>
    </row>
    <row r="130" ht="15.75" customHeight="1">
      <c r="A130" s="236"/>
      <c r="B130" s="236"/>
      <c r="C130" s="358"/>
      <c r="D130" s="379">
        <v>125</v>
      </c>
      <c r="E130" s="380" t="str">
        <f t="shared" si="81"/>
        <v>#REF!</v>
      </c>
      <c r="F130" s="57" t="str">
        <f t="shared" si="82"/>
        <v>#REF!</v>
      </c>
      <c r="G130" s="57" t="str">
        <f t="shared" si="83"/>
        <v>#REF!</v>
      </c>
      <c r="H130" s="381" t="str">
        <f t="shared" si="84"/>
        <v>#REF!</v>
      </c>
      <c r="I130" s="380" t="str">
        <f t="shared" si="85"/>
        <v>#REF!</v>
      </c>
      <c r="J130" s="396" t="str">
        <f t="shared" si="90"/>
        <v>#REF!</v>
      </c>
      <c r="K130" s="382" t="b">
        <v>0</v>
      </c>
      <c r="L130" s="364" t="str">
        <f t="shared" si="87"/>
        <v>#REF!</v>
      </c>
      <c r="M130" s="361" t="str">
        <f t="shared" si="88"/>
        <v>#REF!</v>
      </c>
      <c r="N130" s="361" t="b">
        <v>0</v>
      </c>
      <c r="O130" s="24" t="b">
        <v>0</v>
      </c>
      <c r="P130" s="365" t="str">
        <f t="shared" si="89"/>
        <v>#REF!</v>
      </c>
      <c r="Q130" s="383"/>
      <c r="R130" s="367"/>
      <c r="S130" s="384" t="str">
        <f/>
        <v/>
      </c>
      <c r="T130" s="385">
        <v>46844</v>
      </c>
      <c r="U130" s="386" t="str">
        <f/>
        <v/>
      </c>
      <c r="V130" s="385">
        <v>47030</v>
      </c>
      <c r="W130" s="387" t="str">
        <f/>
        <v/>
      </c>
      <c r="X130" s="381" t="str">
        <f/>
        <v/>
      </c>
      <c r="Y130" s="381">
        <v>47088</v>
      </c>
      <c r="Z130" s="381">
        <v>47088</v>
      </c>
      <c r="AA130" s="388"/>
      <c r="AB130" s="381"/>
      <c r="AC130" s="381"/>
      <c r="AD130" s="381"/>
      <c r="AE130" s="388"/>
      <c r="AF130" s="381"/>
      <c r="AG130" s="381"/>
      <c r="AH130" s="389"/>
      <c r="AI130" s="386"/>
      <c r="AJ130" s="381"/>
      <c r="AK130" s="381"/>
      <c r="AL130" s="383"/>
      <c r="AM130" s="374"/>
      <c r="AN130" s="384">
        <v>47515</v>
      </c>
      <c r="AO130" s="381">
        <v>47590</v>
      </c>
      <c r="AP130" s="383"/>
      <c r="AQ130" s="374"/>
      <c r="AR130" s="384" t="str">
        <f/>
        <v/>
      </c>
      <c r="AS130" s="381">
        <v>47100</v>
      </c>
      <c r="AT130" s="381" t="str">
        <f/>
        <v/>
      </c>
      <c r="AU130" s="389"/>
      <c r="AV130" s="390" t="str">
        <f/>
        <v/>
      </c>
      <c r="AW130" s="57" t="str">
        <f/>
        <v/>
      </c>
      <c r="AX130" s="381"/>
      <c r="AY130" s="381" t="str">
        <f/>
        <v/>
      </c>
      <c r="AZ130" s="381"/>
      <c r="BA130" s="381" t="str">
        <f/>
        <v/>
      </c>
      <c r="BB130" s="385"/>
      <c r="BC130" s="390" t="str">
        <f/>
        <v/>
      </c>
      <c r="BD130" s="381" t="str">
        <f/>
        <v/>
      </c>
      <c r="BE130" s="381"/>
      <c r="BF130" s="381" t="str">
        <f/>
        <v/>
      </c>
      <c r="BG130" s="391"/>
      <c r="BH130" s="392"/>
      <c r="BI130" s="378"/>
    </row>
    <row r="131" ht="15.75" customHeight="1">
      <c r="A131" s="236"/>
      <c r="B131" s="236"/>
      <c r="C131" s="358"/>
      <c r="D131" s="379">
        <v>126</v>
      </c>
      <c r="E131" s="380" t="str">
        <f t="shared" si="81"/>
        <v>#REF!</v>
      </c>
      <c r="F131" s="57" t="str">
        <f t="shared" si="82"/>
        <v>#REF!</v>
      </c>
      <c r="G131" s="57" t="str">
        <f t="shared" si="83"/>
        <v>#REF!</v>
      </c>
      <c r="H131" s="381" t="str">
        <f t="shared" si="84"/>
        <v>#REF!</v>
      </c>
      <c r="I131" s="380" t="str">
        <f t="shared" si="85"/>
        <v>#REF!</v>
      </c>
      <c r="J131" s="396" t="str">
        <f t="shared" si="90"/>
        <v>#REF!</v>
      </c>
      <c r="K131" s="382" t="b">
        <v>0</v>
      </c>
      <c r="L131" s="364" t="str">
        <f t="shared" si="87"/>
        <v>#REF!</v>
      </c>
      <c r="M131" s="361" t="str">
        <f t="shared" si="88"/>
        <v>#REF!</v>
      </c>
      <c r="N131" s="361" t="b">
        <v>0</v>
      </c>
      <c r="O131" s="24" t="b">
        <v>0</v>
      </c>
      <c r="P131" s="365" t="str">
        <f t="shared" si="89"/>
        <v>#REF!</v>
      </c>
      <c r="Q131" s="383"/>
      <c r="R131" s="367"/>
      <c r="S131" s="384" t="str">
        <f/>
        <v/>
      </c>
      <c r="T131" s="385">
        <v>46419</v>
      </c>
      <c r="U131" s="386" t="str">
        <f/>
        <v/>
      </c>
      <c r="V131" s="385">
        <v>46603</v>
      </c>
      <c r="W131" s="387" t="str">
        <f/>
        <v/>
      </c>
      <c r="X131" s="381" t="str">
        <f/>
        <v/>
      </c>
      <c r="Y131" s="381">
        <v>46661</v>
      </c>
      <c r="Z131" s="381">
        <v>46661</v>
      </c>
      <c r="AA131" s="388"/>
      <c r="AB131" s="381"/>
      <c r="AC131" s="381"/>
      <c r="AD131" s="381"/>
      <c r="AE131" s="388"/>
      <c r="AF131" s="381"/>
      <c r="AG131" s="381"/>
      <c r="AH131" s="389"/>
      <c r="AI131" s="386"/>
      <c r="AJ131" s="381"/>
      <c r="AK131" s="381"/>
      <c r="AL131" s="383"/>
      <c r="AM131" s="374"/>
      <c r="AN131" s="384">
        <v>47364</v>
      </c>
      <c r="AO131" s="381">
        <v>47437</v>
      </c>
      <c r="AP131" s="383"/>
      <c r="AQ131" s="374"/>
      <c r="AR131" s="384" t="str">
        <f/>
        <v/>
      </c>
      <c r="AS131" s="381">
        <v>46673</v>
      </c>
      <c r="AT131" s="381" t="str">
        <f/>
        <v/>
      </c>
      <c r="AU131" s="389"/>
      <c r="AV131" s="390" t="str">
        <f/>
        <v/>
      </c>
      <c r="AW131" s="57" t="str">
        <f/>
        <v/>
      </c>
      <c r="AX131" s="381"/>
      <c r="AY131" s="381" t="str">
        <f/>
        <v/>
      </c>
      <c r="AZ131" s="381"/>
      <c r="BA131" s="381" t="str">
        <f/>
        <v/>
      </c>
      <c r="BB131" s="385"/>
      <c r="BC131" s="390" t="str">
        <f/>
        <v/>
      </c>
      <c r="BD131" s="381" t="str">
        <f/>
        <v/>
      </c>
      <c r="BE131" s="381"/>
      <c r="BF131" s="381" t="str">
        <f/>
        <v/>
      </c>
      <c r="BG131" s="391"/>
      <c r="BH131" s="392"/>
      <c r="BI131" s="378"/>
    </row>
    <row r="132" ht="15.75" customHeight="1">
      <c r="A132" s="236"/>
      <c r="B132" s="236"/>
      <c r="C132" s="358"/>
      <c r="D132" s="379">
        <v>127</v>
      </c>
      <c r="E132" s="380" t="str">
        <f t="shared" si="81"/>
        <v>#REF!</v>
      </c>
      <c r="F132" s="57" t="str">
        <f t="shared" si="82"/>
        <v>#REF!</v>
      </c>
      <c r="G132" s="57" t="str">
        <f t="shared" si="83"/>
        <v>#REF!</v>
      </c>
      <c r="H132" s="381" t="str">
        <f t="shared" si="84"/>
        <v>#REF!</v>
      </c>
      <c r="I132" s="380" t="str">
        <f t="shared" si="85"/>
        <v>#REF!</v>
      </c>
      <c r="J132" s="396" t="str">
        <f t="shared" si="90"/>
        <v>#REF!</v>
      </c>
      <c r="K132" s="382" t="b">
        <v>0</v>
      </c>
      <c r="L132" s="364" t="str">
        <f t="shared" si="87"/>
        <v>#REF!</v>
      </c>
      <c r="M132" s="361" t="str">
        <f t="shared" si="88"/>
        <v>#REF!</v>
      </c>
      <c r="N132" s="361" t="b">
        <v>0</v>
      </c>
      <c r="O132" s="24" t="b">
        <v>0</v>
      </c>
      <c r="P132" s="365" t="str">
        <f t="shared" si="89"/>
        <v>#REF!</v>
      </c>
      <c r="Q132" s="383"/>
      <c r="R132" s="367"/>
      <c r="S132" s="384" t="str">
        <f/>
        <v/>
      </c>
      <c r="T132" s="385">
        <v>46419</v>
      </c>
      <c r="U132" s="386" t="str">
        <f/>
        <v/>
      </c>
      <c r="V132" s="385">
        <v>46603</v>
      </c>
      <c r="W132" s="387" t="str">
        <f/>
        <v/>
      </c>
      <c r="X132" s="381" t="str">
        <f/>
        <v/>
      </c>
      <c r="Y132" s="381">
        <v>46661</v>
      </c>
      <c r="Z132" s="381">
        <v>46661</v>
      </c>
      <c r="AA132" s="388"/>
      <c r="AB132" s="381"/>
      <c r="AC132" s="381"/>
      <c r="AD132" s="381"/>
      <c r="AE132" s="388"/>
      <c r="AF132" s="381"/>
      <c r="AG132" s="381"/>
      <c r="AH132" s="389"/>
      <c r="AI132" s="386"/>
      <c r="AJ132" s="381"/>
      <c r="AK132" s="381"/>
      <c r="AL132" s="383"/>
      <c r="AM132" s="374"/>
      <c r="AN132" s="384">
        <v>47242</v>
      </c>
      <c r="AO132" s="381">
        <v>47317</v>
      </c>
      <c r="AP132" s="383"/>
      <c r="AQ132" s="374"/>
      <c r="AR132" s="384" t="str">
        <f/>
        <v/>
      </c>
      <c r="AS132" s="381">
        <v>46673</v>
      </c>
      <c r="AT132" s="381" t="str">
        <f/>
        <v/>
      </c>
      <c r="AU132" s="389"/>
      <c r="AV132" s="390" t="str">
        <f/>
        <v/>
      </c>
      <c r="AW132" s="57" t="str">
        <f/>
        <v/>
      </c>
      <c r="AX132" s="381"/>
      <c r="AY132" s="381" t="str">
        <f/>
        <v/>
      </c>
      <c r="AZ132" s="381"/>
      <c r="BA132" s="381" t="str">
        <f/>
        <v/>
      </c>
      <c r="BB132" s="385"/>
      <c r="BC132" s="390" t="str">
        <f/>
        <v/>
      </c>
      <c r="BD132" s="381" t="str">
        <f/>
        <v/>
      </c>
      <c r="BE132" s="381"/>
      <c r="BF132" s="381" t="str">
        <f/>
        <v/>
      </c>
      <c r="BG132" s="391"/>
      <c r="BH132" s="392"/>
      <c r="BI132" s="378"/>
    </row>
    <row r="133" ht="15.75" customHeight="1">
      <c r="A133" s="236"/>
      <c r="B133" s="236"/>
      <c r="C133" s="358"/>
      <c r="D133" s="379">
        <v>128</v>
      </c>
      <c r="E133" s="380" t="str">
        <f t="shared" si="81"/>
        <v>#REF!</v>
      </c>
      <c r="F133" s="57" t="str">
        <f t="shared" si="82"/>
        <v>#REF!</v>
      </c>
      <c r="G133" s="57" t="str">
        <f t="shared" si="83"/>
        <v>#REF!</v>
      </c>
      <c r="H133" s="381" t="str">
        <f t="shared" si="84"/>
        <v>#REF!</v>
      </c>
      <c r="I133" s="380" t="str">
        <f t="shared" si="85"/>
        <v>#REF!</v>
      </c>
      <c r="J133" s="396" t="str">
        <f t="shared" si="90"/>
        <v>#REF!</v>
      </c>
      <c r="K133" s="382" t="b">
        <v>0</v>
      </c>
      <c r="L133" s="364" t="str">
        <f t="shared" si="87"/>
        <v>#REF!</v>
      </c>
      <c r="M133" s="361" t="str">
        <f t="shared" si="88"/>
        <v>#REF!</v>
      </c>
      <c r="N133" s="361" t="b">
        <v>0</v>
      </c>
      <c r="O133" s="24" t="b">
        <v>0</v>
      </c>
      <c r="P133" s="365" t="str">
        <f t="shared" si="89"/>
        <v>#REF!</v>
      </c>
      <c r="Q133" s="383"/>
      <c r="R133" s="367"/>
      <c r="S133" s="384" t="str">
        <f/>
        <v/>
      </c>
      <c r="T133" s="385">
        <v>46419</v>
      </c>
      <c r="U133" s="386" t="str">
        <f/>
        <v/>
      </c>
      <c r="V133" s="385">
        <v>46603</v>
      </c>
      <c r="W133" s="387" t="str">
        <f/>
        <v/>
      </c>
      <c r="X133" s="381" t="str">
        <f/>
        <v/>
      </c>
      <c r="Y133" s="381">
        <v>46661</v>
      </c>
      <c r="Z133" s="381">
        <v>46661</v>
      </c>
      <c r="AA133" s="388"/>
      <c r="AB133" s="381"/>
      <c r="AC133" s="381"/>
      <c r="AD133" s="381"/>
      <c r="AE133" s="388"/>
      <c r="AF133" s="381"/>
      <c r="AG133" s="381"/>
      <c r="AH133" s="389"/>
      <c r="AI133" s="386"/>
      <c r="AJ133" s="381"/>
      <c r="AK133" s="381"/>
      <c r="AL133" s="383"/>
      <c r="AM133" s="374"/>
      <c r="AN133" s="384">
        <v>47091</v>
      </c>
      <c r="AO133" s="381">
        <v>47164</v>
      </c>
      <c r="AP133" s="383"/>
      <c r="AQ133" s="374"/>
      <c r="AR133" s="384" t="str">
        <f/>
        <v/>
      </c>
      <c r="AS133" s="381">
        <v>46673</v>
      </c>
      <c r="AT133" s="381" t="str">
        <f/>
        <v/>
      </c>
      <c r="AU133" s="389"/>
      <c r="AV133" s="390" t="str">
        <f/>
        <v/>
      </c>
      <c r="AW133" s="57" t="str">
        <f/>
        <v/>
      </c>
      <c r="AX133" s="381"/>
      <c r="AY133" s="381" t="str">
        <f/>
        <v/>
      </c>
      <c r="AZ133" s="381"/>
      <c r="BA133" s="381" t="str">
        <f/>
        <v/>
      </c>
      <c r="BB133" s="385"/>
      <c r="BC133" s="390" t="str">
        <f/>
        <v/>
      </c>
      <c r="BD133" s="381" t="str">
        <f/>
        <v/>
      </c>
      <c r="BE133" s="381"/>
      <c r="BF133" s="381" t="str">
        <f/>
        <v/>
      </c>
      <c r="BG133" s="391"/>
      <c r="BH133" s="392"/>
      <c r="BI133" s="378"/>
    </row>
    <row r="134" ht="15.75" customHeight="1">
      <c r="A134" s="236"/>
      <c r="B134" s="236"/>
      <c r="C134" s="358"/>
      <c r="D134" s="379">
        <v>129</v>
      </c>
      <c r="E134" s="380" t="str">
        <f t="shared" si="81"/>
        <v>#REF!</v>
      </c>
      <c r="F134" s="57" t="str">
        <f t="shared" si="82"/>
        <v>#REF!</v>
      </c>
      <c r="G134" s="57" t="str">
        <f t="shared" si="83"/>
        <v>#REF!</v>
      </c>
      <c r="H134" s="381" t="str">
        <f t="shared" si="84"/>
        <v>#REF!</v>
      </c>
      <c r="I134" s="380" t="str">
        <f t="shared" si="85"/>
        <v>#REF!</v>
      </c>
      <c r="J134" s="396" t="str">
        <f t="shared" si="90"/>
        <v>#REF!</v>
      </c>
      <c r="K134" s="382" t="b">
        <v>0</v>
      </c>
      <c r="L134" s="364" t="str">
        <f t="shared" si="87"/>
        <v>#REF!</v>
      </c>
      <c r="M134" s="361" t="str">
        <f t="shared" si="88"/>
        <v>#REF!</v>
      </c>
      <c r="N134" s="361" t="b">
        <v>0</v>
      </c>
      <c r="O134" s="24" t="b">
        <v>0</v>
      </c>
      <c r="P134" s="365" t="str">
        <f t="shared" si="89"/>
        <v>#REF!</v>
      </c>
      <c r="Q134" s="383"/>
      <c r="R134" s="367"/>
      <c r="S134" s="384" t="str">
        <f/>
        <v/>
      </c>
      <c r="T134" s="385">
        <v>46844</v>
      </c>
      <c r="U134" s="386" t="str">
        <f/>
        <v/>
      </c>
      <c r="V134" s="385">
        <v>47030</v>
      </c>
      <c r="W134" s="387" t="str">
        <f/>
        <v/>
      </c>
      <c r="X134" s="381" t="str">
        <f/>
        <v/>
      </c>
      <c r="Y134" s="381">
        <v>47088</v>
      </c>
      <c r="Z134" s="381">
        <v>47088</v>
      </c>
      <c r="AA134" s="388"/>
      <c r="AB134" s="381"/>
      <c r="AC134" s="381"/>
      <c r="AD134" s="381"/>
      <c r="AE134" s="388"/>
      <c r="AF134" s="381"/>
      <c r="AG134" s="381"/>
      <c r="AH134" s="389"/>
      <c r="AI134" s="386"/>
      <c r="AJ134" s="381"/>
      <c r="AK134" s="381"/>
      <c r="AL134" s="383"/>
      <c r="AM134" s="374"/>
      <c r="AN134" s="384">
        <v>47423</v>
      </c>
      <c r="AO134" s="381">
        <v>47498</v>
      </c>
      <c r="AP134" s="383"/>
      <c r="AQ134" s="374"/>
      <c r="AR134" s="384" t="str">
        <f/>
        <v/>
      </c>
      <c r="AS134" s="381">
        <v>47100</v>
      </c>
      <c r="AT134" s="381" t="str">
        <f/>
        <v/>
      </c>
      <c r="AU134" s="389"/>
      <c r="AV134" s="390" t="str">
        <f/>
        <v/>
      </c>
      <c r="AW134" s="57" t="str">
        <f/>
        <v/>
      </c>
      <c r="AX134" s="381"/>
      <c r="AY134" s="381" t="str">
        <f/>
        <v/>
      </c>
      <c r="AZ134" s="381"/>
      <c r="BA134" s="381" t="str">
        <f/>
        <v/>
      </c>
      <c r="BB134" s="385"/>
      <c r="BC134" s="390" t="str">
        <f/>
        <v/>
      </c>
      <c r="BD134" s="381" t="str">
        <f/>
        <v/>
      </c>
      <c r="BE134" s="381"/>
      <c r="BF134" s="381" t="str">
        <f/>
        <v/>
      </c>
      <c r="BG134" s="391"/>
      <c r="BH134" s="392"/>
      <c r="BI134" s="378"/>
    </row>
    <row r="135" ht="15.75" customHeight="1">
      <c r="A135" s="236"/>
      <c r="B135" s="236"/>
      <c r="C135" s="358"/>
      <c r="D135" s="379">
        <v>130</v>
      </c>
      <c r="E135" s="380" t="str">
        <f t="shared" ref="E135:E198" si="91">VLOOKUP($D$7:$D1101,'Свод объектов'!$D$3:$BE1101,3,0)</f>
        <v>#REF!</v>
      </c>
      <c r="F135" s="57" t="str">
        <f t="shared" ref="F135:F198" si="92">VLOOKUP($D$7:$D1101,'Свод объектов'!$D$3:$BE1101,6,0)</f>
        <v>#REF!</v>
      </c>
      <c r="G135" s="57" t="str">
        <f t="shared" ref="G135:G198" si="93">VLOOKUP($D$7:$D1101,'Свод объектов'!$D$3:$BE1101,7,0)</f>
        <v>#REF!</v>
      </c>
      <c r="H135" s="381" t="str">
        <f t="shared" ref="H135:H198" si="94">VLOOKUP($D$7:$D1101,'Свод объектов'!$D$3:$BE1101,4,0)</f>
        <v>#REF!</v>
      </c>
      <c r="I135" s="380" t="str">
        <f t="shared" ref="I135:I198" si="95">VLOOKUP($D$7:$D1101,'Свод объектов'!$D$3:$BE1101,5,0)</f>
        <v>#REF!</v>
      </c>
      <c r="J135" s="396" t="str">
        <f t="shared" si="90"/>
        <v>#REF!</v>
      </c>
      <c r="K135" s="382" t="b">
        <v>0</v>
      </c>
      <c r="L135" s="364" t="str">
        <f t="shared" ref="L135:L198" si="96">VLOOKUP($D$7:$D1101,'Свод объектов'!$D$3:$BE1101,12,0)</f>
        <v>#REF!</v>
      </c>
      <c r="M135" s="361" t="str">
        <f t="shared" ref="M135:M198" si="97">VLOOKUP($D$7:$D1101,'Свод объектов'!$D$3:$BE1101,11,0)</f>
        <v>#REF!</v>
      </c>
      <c r="N135" s="361" t="b">
        <v>0</v>
      </c>
      <c r="O135" s="24" t="b">
        <v>0</v>
      </c>
      <c r="P135" s="365" t="str">
        <f t="shared" ref="P135:P198" si="98">VLOOKUP($D$7:$D1101,'Свод объектов'!$D$3:$BE1101,2,0)</f>
        <v>#REF!</v>
      </c>
      <c r="Q135" s="383"/>
      <c r="R135" s="367"/>
      <c r="S135" s="384" t="str">
        <f/>
        <v/>
      </c>
      <c r="T135" s="385">
        <v>46844</v>
      </c>
      <c r="U135" s="386" t="str">
        <f/>
        <v/>
      </c>
      <c r="V135" s="385">
        <v>47030</v>
      </c>
      <c r="W135" s="387" t="str">
        <f/>
        <v/>
      </c>
      <c r="X135" s="381" t="str">
        <f/>
        <v/>
      </c>
      <c r="Y135" s="381">
        <v>47088</v>
      </c>
      <c r="Z135" s="381">
        <v>47088</v>
      </c>
      <c r="AA135" s="388"/>
      <c r="AB135" s="381"/>
      <c r="AC135" s="381"/>
      <c r="AD135" s="381"/>
      <c r="AE135" s="388"/>
      <c r="AF135" s="381"/>
      <c r="AG135" s="381"/>
      <c r="AH135" s="389"/>
      <c r="AI135" s="386"/>
      <c r="AJ135" s="381"/>
      <c r="AK135" s="381"/>
      <c r="AL135" s="383"/>
      <c r="AM135" s="374"/>
      <c r="AN135" s="384">
        <v>47423</v>
      </c>
      <c r="AO135" s="381">
        <v>47498</v>
      </c>
      <c r="AP135" s="383"/>
      <c r="AQ135" s="374"/>
      <c r="AR135" s="384" t="str">
        <f/>
        <v/>
      </c>
      <c r="AS135" s="381">
        <v>47100</v>
      </c>
      <c r="AT135" s="381" t="str">
        <f/>
        <v/>
      </c>
      <c r="AU135" s="389"/>
      <c r="AV135" s="390" t="str">
        <f/>
        <v/>
      </c>
      <c r="AW135" s="57" t="str">
        <f/>
        <v/>
      </c>
      <c r="AX135" s="381"/>
      <c r="AY135" s="381" t="str">
        <f/>
        <v/>
      </c>
      <c r="AZ135" s="381"/>
      <c r="BA135" s="381" t="str">
        <f/>
        <v/>
      </c>
      <c r="BB135" s="385"/>
      <c r="BC135" s="390" t="str">
        <f/>
        <v/>
      </c>
      <c r="BD135" s="381" t="str">
        <f/>
        <v/>
      </c>
      <c r="BE135" s="381"/>
      <c r="BF135" s="381" t="str">
        <f/>
        <v/>
      </c>
      <c r="BG135" s="391"/>
      <c r="BH135" s="392"/>
      <c r="BI135" s="378"/>
    </row>
    <row r="136" ht="15.75" customHeight="1">
      <c r="A136" s="236"/>
      <c r="B136" s="236"/>
      <c r="C136" s="358"/>
      <c r="D136" s="379">
        <v>131</v>
      </c>
      <c r="E136" s="380" t="str">
        <f t="shared" si="91"/>
        <v>#REF!</v>
      </c>
      <c r="F136" s="57" t="str">
        <f t="shared" si="92"/>
        <v>#REF!</v>
      </c>
      <c r="G136" s="57" t="str">
        <f t="shared" si="93"/>
        <v>#REF!</v>
      </c>
      <c r="H136" s="381" t="str">
        <f t="shared" si="94"/>
        <v>#REF!</v>
      </c>
      <c r="I136" s="380" t="str">
        <f t="shared" si="95"/>
        <v>#REF!</v>
      </c>
      <c r="J136" s="396" t="str">
        <f t="shared" si="90"/>
        <v>#REF!</v>
      </c>
      <c r="K136" s="382" t="b">
        <v>0</v>
      </c>
      <c r="L136" s="364" t="str">
        <f t="shared" si="96"/>
        <v>#REF!</v>
      </c>
      <c r="M136" s="361" t="str">
        <f t="shared" si="97"/>
        <v>#REF!</v>
      </c>
      <c r="N136" s="361" t="b">
        <v>0</v>
      </c>
      <c r="O136" s="24" t="b">
        <v>0</v>
      </c>
      <c r="P136" s="365" t="str">
        <f t="shared" si="98"/>
        <v>#REF!</v>
      </c>
      <c r="Q136" s="383"/>
      <c r="R136" s="367"/>
      <c r="S136" s="384" t="str">
        <f/>
        <v/>
      </c>
      <c r="T136" s="385">
        <v>46419</v>
      </c>
      <c r="U136" s="386" t="str">
        <f/>
        <v/>
      </c>
      <c r="V136" s="385">
        <v>46603</v>
      </c>
      <c r="W136" s="387" t="str">
        <f/>
        <v/>
      </c>
      <c r="X136" s="381" t="str">
        <f/>
        <v/>
      </c>
      <c r="Y136" s="381">
        <v>46661</v>
      </c>
      <c r="Z136" s="381">
        <v>46661</v>
      </c>
      <c r="AA136" s="388"/>
      <c r="AB136" s="381"/>
      <c r="AC136" s="381"/>
      <c r="AD136" s="381"/>
      <c r="AE136" s="388"/>
      <c r="AF136" s="381"/>
      <c r="AG136" s="381"/>
      <c r="AH136" s="389"/>
      <c r="AI136" s="386"/>
      <c r="AJ136" s="381"/>
      <c r="AK136" s="381"/>
      <c r="AL136" s="383"/>
      <c r="AM136" s="374"/>
      <c r="AN136" s="384">
        <v>46938</v>
      </c>
      <c r="AO136" s="381">
        <v>47011</v>
      </c>
      <c r="AP136" s="383"/>
      <c r="AQ136" s="374"/>
      <c r="AR136" s="384" t="str">
        <f/>
        <v/>
      </c>
      <c r="AS136" s="381">
        <v>46673</v>
      </c>
      <c r="AT136" s="381" t="str">
        <f/>
        <v/>
      </c>
      <c r="AU136" s="389"/>
      <c r="AV136" s="390" t="str">
        <f/>
        <v/>
      </c>
      <c r="AW136" s="57" t="str">
        <f/>
        <v/>
      </c>
      <c r="AX136" s="381"/>
      <c r="AY136" s="381" t="str">
        <f/>
        <v/>
      </c>
      <c r="AZ136" s="381"/>
      <c r="BA136" s="381" t="str">
        <f/>
        <v/>
      </c>
      <c r="BB136" s="385"/>
      <c r="BC136" s="390" t="str">
        <f/>
        <v/>
      </c>
      <c r="BD136" s="381" t="str">
        <f/>
        <v/>
      </c>
      <c r="BE136" s="381"/>
      <c r="BF136" s="381" t="str">
        <f/>
        <v/>
      </c>
      <c r="BG136" s="391"/>
      <c r="BH136" s="392"/>
      <c r="BI136" s="378"/>
    </row>
    <row r="137" ht="15.75" customHeight="1">
      <c r="A137" s="236"/>
      <c r="B137" s="236"/>
      <c r="C137" s="358"/>
      <c r="D137" s="379">
        <v>132</v>
      </c>
      <c r="E137" s="380" t="str">
        <f t="shared" si="91"/>
        <v>#REF!</v>
      </c>
      <c r="F137" s="57" t="str">
        <f t="shared" si="92"/>
        <v>#REF!</v>
      </c>
      <c r="G137" s="57" t="str">
        <f t="shared" si="93"/>
        <v>#REF!</v>
      </c>
      <c r="H137" s="381" t="str">
        <f t="shared" si="94"/>
        <v>#REF!</v>
      </c>
      <c r="I137" s="380" t="str">
        <f t="shared" si="95"/>
        <v>#REF!</v>
      </c>
      <c r="J137" s="396" t="str">
        <f t="shared" si="90"/>
        <v>#REF!</v>
      </c>
      <c r="K137" s="382" t="b">
        <v>0</v>
      </c>
      <c r="L137" s="364" t="str">
        <f t="shared" si="96"/>
        <v>#REF!</v>
      </c>
      <c r="M137" s="361" t="str">
        <f t="shared" si="97"/>
        <v>#REF!</v>
      </c>
      <c r="N137" s="361" t="b">
        <v>0</v>
      </c>
      <c r="O137" s="24" t="b">
        <v>0</v>
      </c>
      <c r="P137" s="365" t="str">
        <f t="shared" si="98"/>
        <v>#REF!</v>
      </c>
      <c r="Q137" s="383"/>
      <c r="R137" s="367"/>
      <c r="S137" s="384" t="str">
        <f/>
        <v/>
      </c>
      <c r="T137" s="385">
        <v>46844</v>
      </c>
      <c r="U137" s="386" t="str">
        <f/>
        <v/>
      </c>
      <c r="V137" s="385">
        <v>47030</v>
      </c>
      <c r="W137" s="387" t="str">
        <f/>
        <v/>
      </c>
      <c r="X137" s="381" t="str">
        <f/>
        <v/>
      </c>
      <c r="Y137" s="381">
        <v>47088</v>
      </c>
      <c r="Z137" s="381">
        <v>47088</v>
      </c>
      <c r="AA137" s="388"/>
      <c r="AB137" s="381"/>
      <c r="AC137" s="381"/>
      <c r="AD137" s="381"/>
      <c r="AE137" s="388"/>
      <c r="AF137" s="381"/>
      <c r="AG137" s="381"/>
      <c r="AH137" s="389"/>
      <c r="AI137" s="386"/>
      <c r="AJ137" s="381"/>
      <c r="AK137" s="381"/>
      <c r="AL137" s="383"/>
      <c r="AM137" s="374"/>
      <c r="AN137" s="384">
        <v>47546</v>
      </c>
      <c r="AO137" s="381">
        <v>47619</v>
      </c>
      <c r="AP137" s="383"/>
      <c r="AQ137" s="374"/>
      <c r="AR137" s="384" t="str">
        <f/>
        <v/>
      </c>
      <c r="AS137" s="381">
        <v>47100</v>
      </c>
      <c r="AT137" s="381" t="str">
        <f/>
        <v/>
      </c>
      <c r="AU137" s="389"/>
      <c r="AV137" s="390" t="str">
        <f/>
        <v/>
      </c>
      <c r="AW137" s="57" t="str">
        <f/>
        <v/>
      </c>
      <c r="AX137" s="381"/>
      <c r="AY137" s="381" t="str">
        <f/>
        <v/>
      </c>
      <c r="AZ137" s="381"/>
      <c r="BA137" s="381" t="str">
        <f/>
        <v/>
      </c>
      <c r="BB137" s="385"/>
      <c r="BC137" s="390" t="str">
        <f/>
        <v/>
      </c>
      <c r="BD137" s="381" t="str">
        <f/>
        <v/>
      </c>
      <c r="BE137" s="381"/>
      <c r="BF137" s="381" t="str">
        <f/>
        <v/>
      </c>
      <c r="BG137" s="391"/>
      <c r="BH137" s="392"/>
      <c r="BI137" s="378"/>
    </row>
    <row r="138" ht="15.75" customHeight="1">
      <c r="A138" s="236"/>
      <c r="B138" s="236"/>
      <c r="C138" s="358"/>
      <c r="D138" s="379">
        <v>133</v>
      </c>
      <c r="E138" s="380" t="str">
        <f t="shared" si="91"/>
        <v>#REF!</v>
      </c>
      <c r="F138" s="57" t="str">
        <f t="shared" si="92"/>
        <v>#REF!</v>
      </c>
      <c r="G138" s="57" t="str">
        <f t="shared" si="93"/>
        <v>#REF!</v>
      </c>
      <c r="H138" s="381" t="str">
        <f t="shared" si="94"/>
        <v>#REF!</v>
      </c>
      <c r="I138" s="380" t="str">
        <f t="shared" si="95"/>
        <v>#REF!</v>
      </c>
      <c r="J138" s="396" t="str">
        <f t="shared" si="90"/>
        <v>#REF!</v>
      </c>
      <c r="K138" s="382" t="b">
        <v>0</v>
      </c>
      <c r="L138" s="364" t="str">
        <f t="shared" si="96"/>
        <v>#REF!</v>
      </c>
      <c r="M138" s="361" t="str">
        <f t="shared" si="97"/>
        <v>#REF!</v>
      </c>
      <c r="N138" s="361" t="b">
        <v>0</v>
      </c>
      <c r="O138" s="24" t="b">
        <v>0</v>
      </c>
      <c r="P138" s="365" t="str">
        <f t="shared" si="98"/>
        <v>#REF!</v>
      </c>
      <c r="Q138" s="383"/>
      <c r="R138" s="367"/>
      <c r="S138" s="384" t="str">
        <f/>
        <v/>
      </c>
      <c r="T138" s="385">
        <v>46844</v>
      </c>
      <c r="U138" s="386" t="str">
        <f/>
        <v/>
      </c>
      <c r="V138" s="385">
        <v>47030</v>
      </c>
      <c r="W138" s="387" t="str">
        <f/>
        <v/>
      </c>
      <c r="X138" s="381" t="str">
        <f/>
        <v/>
      </c>
      <c r="Y138" s="381">
        <v>47088</v>
      </c>
      <c r="Z138" s="381">
        <v>47088</v>
      </c>
      <c r="AA138" s="388"/>
      <c r="AB138" s="381"/>
      <c r="AC138" s="381"/>
      <c r="AD138" s="381"/>
      <c r="AE138" s="388"/>
      <c r="AF138" s="381"/>
      <c r="AG138" s="381"/>
      <c r="AH138" s="389"/>
      <c r="AI138" s="386"/>
      <c r="AJ138" s="381"/>
      <c r="AK138" s="381"/>
      <c r="AL138" s="383"/>
      <c r="AM138" s="374"/>
      <c r="AN138" s="384">
        <v>47546</v>
      </c>
      <c r="AO138" s="381">
        <v>47619</v>
      </c>
      <c r="AP138" s="383"/>
      <c r="AQ138" s="374"/>
      <c r="AR138" s="384" t="str">
        <f/>
        <v/>
      </c>
      <c r="AS138" s="381">
        <v>47100</v>
      </c>
      <c r="AT138" s="381" t="str">
        <f/>
        <v/>
      </c>
      <c r="AU138" s="389"/>
      <c r="AV138" s="390" t="str">
        <f/>
        <v/>
      </c>
      <c r="AW138" s="57" t="str">
        <f/>
        <v/>
      </c>
      <c r="AX138" s="381"/>
      <c r="AY138" s="381" t="str">
        <f/>
        <v/>
      </c>
      <c r="AZ138" s="381"/>
      <c r="BA138" s="381" t="str">
        <f/>
        <v/>
      </c>
      <c r="BB138" s="385"/>
      <c r="BC138" s="390" t="str">
        <f/>
        <v/>
      </c>
      <c r="BD138" s="381" t="str">
        <f/>
        <v/>
      </c>
      <c r="BE138" s="381"/>
      <c r="BF138" s="381" t="str">
        <f/>
        <v/>
      </c>
      <c r="BG138" s="391"/>
      <c r="BH138" s="392"/>
      <c r="BI138" s="378"/>
    </row>
    <row r="139" ht="15.75" customHeight="1">
      <c r="A139" s="236"/>
      <c r="B139" s="236"/>
      <c r="C139" s="358"/>
      <c r="D139" s="379">
        <v>134</v>
      </c>
      <c r="E139" s="380" t="str">
        <f t="shared" si="91"/>
        <v>#REF!</v>
      </c>
      <c r="F139" s="57" t="str">
        <f t="shared" si="92"/>
        <v>#REF!</v>
      </c>
      <c r="G139" s="57" t="str">
        <f t="shared" si="93"/>
        <v>#REF!</v>
      </c>
      <c r="H139" s="381" t="str">
        <f t="shared" si="94"/>
        <v>#REF!</v>
      </c>
      <c r="I139" s="380" t="str">
        <f t="shared" si="95"/>
        <v>#REF!</v>
      </c>
      <c r="J139" s="396" t="str">
        <f t="shared" si="90"/>
        <v>#REF!</v>
      </c>
      <c r="K139" s="382" t="b">
        <v>0</v>
      </c>
      <c r="L139" s="364" t="str">
        <f t="shared" si="96"/>
        <v>#REF!</v>
      </c>
      <c r="M139" s="361" t="str">
        <f t="shared" si="97"/>
        <v>#REF!</v>
      </c>
      <c r="N139" s="361" t="b">
        <v>0</v>
      </c>
      <c r="O139" s="24" t="b">
        <v>0</v>
      </c>
      <c r="P139" s="365" t="str">
        <f t="shared" si="98"/>
        <v>#REF!</v>
      </c>
      <c r="Q139" s="383"/>
      <c r="R139" s="367"/>
      <c r="S139" s="384" t="str">
        <f/>
        <v/>
      </c>
      <c r="T139" s="385">
        <v>46844</v>
      </c>
      <c r="U139" s="386" t="str">
        <f/>
        <v/>
      </c>
      <c r="V139" s="385">
        <v>47030</v>
      </c>
      <c r="W139" s="387" t="str">
        <f/>
        <v/>
      </c>
      <c r="X139" s="381" t="str">
        <f/>
        <v/>
      </c>
      <c r="Y139" s="381">
        <v>47088</v>
      </c>
      <c r="Z139" s="381">
        <v>47088</v>
      </c>
      <c r="AA139" s="388"/>
      <c r="AB139" s="381"/>
      <c r="AC139" s="381"/>
      <c r="AD139" s="381"/>
      <c r="AE139" s="388"/>
      <c r="AF139" s="381"/>
      <c r="AG139" s="381"/>
      <c r="AH139" s="389"/>
      <c r="AI139" s="386"/>
      <c r="AJ139" s="381"/>
      <c r="AK139" s="381"/>
      <c r="AL139" s="383"/>
      <c r="AM139" s="374"/>
      <c r="AN139" s="384">
        <v>47788</v>
      </c>
      <c r="AO139" s="381">
        <v>47863</v>
      </c>
      <c r="AP139" s="383"/>
      <c r="AQ139" s="374"/>
      <c r="AR139" s="384" t="str">
        <f/>
        <v/>
      </c>
      <c r="AS139" s="381">
        <v>47100</v>
      </c>
      <c r="AT139" s="381" t="str">
        <f/>
        <v/>
      </c>
      <c r="AU139" s="389"/>
      <c r="AV139" s="390" t="str">
        <f/>
        <v/>
      </c>
      <c r="AW139" s="57" t="str">
        <f/>
        <v/>
      </c>
      <c r="AX139" s="381"/>
      <c r="AY139" s="381" t="str">
        <f/>
        <v/>
      </c>
      <c r="AZ139" s="381"/>
      <c r="BA139" s="381" t="str">
        <f/>
        <v/>
      </c>
      <c r="BB139" s="385"/>
      <c r="BC139" s="390" t="str">
        <f/>
        <v/>
      </c>
      <c r="BD139" s="381" t="str">
        <f/>
        <v/>
      </c>
      <c r="BE139" s="381"/>
      <c r="BF139" s="381" t="str">
        <f/>
        <v/>
      </c>
      <c r="BG139" s="391"/>
      <c r="BH139" s="392"/>
      <c r="BI139" s="378"/>
    </row>
    <row r="140" ht="15.75" customHeight="1">
      <c r="A140" s="236"/>
      <c r="B140" s="236"/>
      <c r="C140" s="358"/>
      <c r="D140" s="379">
        <v>135</v>
      </c>
      <c r="E140" s="380" t="str">
        <f t="shared" si="91"/>
        <v>#REF!</v>
      </c>
      <c r="F140" s="57" t="str">
        <f t="shared" si="92"/>
        <v>#REF!</v>
      </c>
      <c r="G140" s="57" t="str">
        <f t="shared" si="93"/>
        <v>#REF!</v>
      </c>
      <c r="H140" s="381" t="str">
        <f t="shared" si="94"/>
        <v>#REF!</v>
      </c>
      <c r="I140" s="380" t="str">
        <f t="shared" si="95"/>
        <v>#REF!</v>
      </c>
      <c r="J140" s="396" t="str">
        <f t="shared" si="90"/>
        <v>#REF!</v>
      </c>
      <c r="K140" s="382" t="b">
        <v>0</v>
      </c>
      <c r="L140" s="364" t="str">
        <f t="shared" si="96"/>
        <v>#REF!</v>
      </c>
      <c r="M140" s="361" t="str">
        <f t="shared" si="97"/>
        <v>#REF!</v>
      </c>
      <c r="N140" s="361" t="b">
        <v>0</v>
      </c>
      <c r="O140" s="24" t="b">
        <v>0</v>
      </c>
      <c r="P140" s="365" t="str">
        <f t="shared" si="98"/>
        <v>#REF!</v>
      </c>
      <c r="Q140" s="383"/>
      <c r="R140" s="367"/>
      <c r="S140" s="384" t="str">
        <f/>
        <v/>
      </c>
      <c r="T140" s="385">
        <v>46844</v>
      </c>
      <c r="U140" s="386" t="str">
        <f/>
        <v/>
      </c>
      <c r="V140" s="385">
        <v>47030</v>
      </c>
      <c r="W140" s="387" t="str">
        <f/>
        <v/>
      </c>
      <c r="X140" s="381" t="str">
        <f/>
        <v/>
      </c>
      <c r="Y140" s="381">
        <v>47088</v>
      </c>
      <c r="Z140" s="381">
        <v>47088</v>
      </c>
      <c r="AA140" s="388"/>
      <c r="AB140" s="381"/>
      <c r="AC140" s="381"/>
      <c r="AD140" s="381"/>
      <c r="AE140" s="388"/>
      <c r="AF140" s="381"/>
      <c r="AG140" s="381"/>
      <c r="AH140" s="389"/>
      <c r="AI140" s="386"/>
      <c r="AJ140" s="381"/>
      <c r="AK140" s="381"/>
      <c r="AL140" s="383"/>
      <c r="AM140" s="374"/>
      <c r="AN140" s="384">
        <v>47788</v>
      </c>
      <c r="AO140" s="381">
        <v>47863</v>
      </c>
      <c r="AP140" s="383"/>
      <c r="AQ140" s="374"/>
      <c r="AR140" s="384" t="str">
        <f/>
        <v/>
      </c>
      <c r="AS140" s="381">
        <v>47100</v>
      </c>
      <c r="AT140" s="381" t="str">
        <f/>
        <v/>
      </c>
      <c r="AU140" s="389"/>
      <c r="AV140" s="390" t="str">
        <f/>
        <v/>
      </c>
      <c r="AW140" s="57" t="str">
        <f/>
        <v/>
      </c>
      <c r="AX140" s="381"/>
      <c r="AY140" s="381" t="str">
        <f/>
        <v/>
      </c>
      <c r="AZ140" s="381"/>
      <c r="BA140" s="381" t="str">
        <f/>
        <v/>
      </c>
      <c r="BB140" s="385"/>
      <c r="BC140" s="390" t="str">
        <f/>
        <v/>
      </c>
      <c r="BD140" s="381" t="str">
        <f/>
        <v/>
      </c>
      <c r="BE140" s="381"/>
      <c r="BF140" s="381" t="str">
        <f/>
        <v/>
      </c>
      <c r="BG140" s="391"/>
      <c r="BH140" s="392"/>
      <c r="BI140" s="378"/>
    </row>
    <row r="141" ht="15.75" customHeight="1">
      <c r="A141" s="236"/>
      <c r="B141" s="236"/>
      <c r="C141" s="358"/>
      <c r="D141" s="379">
        <v>136</v>
      </c>
      <c r="E141" s="380" t="str">
        <f t="shared" si="91"/>
        <v>#REF!</v>
      </c>
      <c r="F141" s="57" t="str">
        <f t="shared" si="92"/>
        <v>#REF!</v>
      </c>
      <c r="G141" s="57" t="str">
        <f t="shared" si="93"/>
        <v>#REF!</v>
      </c>
      <c r="H141" s="381" t="str">
        <f t="shared" si="94"/>
        <v>#REF!</v>
      </c>
      <c r="I141" s="380" t="str">
        <f t="shared" si="95"/>
        <v>#REF!</v>
      </c>
      <c r="J141" s="396" t="str">
        <f t="shared" si="90"/>
        <v>#REF!</v>
      </c>
      <c r="K141" s="382" t="b">
        <v>0</v>
      </c>
      <c r="L141" s="364" t="str">
        <f t="shared" si="96"/>
        <v>#REF!</v>
      </c>
      <c r="M141" s="361" t="str">
        <f t="shared" si="97"/>
        <v>#REF!</v>
      </c>
      <c r="N141" s="361" t="b">
        <v>0</v>
      </c>
      <c r="O141" s="24" t="b">
        <v>0</v>
      </c>
      <c r="P141" s="365" t="str">
        <f t="shared" si="98"/>
        <v>#REF!</v>
      </c>
      <c r="Q141" s="383"/>
      <c r="R141" s="367"/>
      <c r="S141" s="384" t="str">
        <f/>
        <v/>
      </c>
      <c r="T141" s="385">
        <v>46844</v>
      </c>
      <c r="U141" s="386" t="str">
        <f/>
        <v/>
      </c>
      <c r="V141" s="385">
        <v>47030</v>
      </c>
      <c r="W141" s="387" t="str">
        <f/>
        <v/>
      </c>
      <c r="X141" s="381" t="str">
        <f/>
        <v/>
      </c>
      <c r="Y141" s="381">
        <v>47088</v>
      </c>
      <c r="Z141" s="381">
        <v>47088</v>
      </c>
      <c r="AA141" s="388"/>
      <c r="AB141" s="381"/>
      <c r="AC141" s="381"/>
      <c r="AD141" s="381"/>
      <c r="AE141" s="388"/>
      <c r="AF141" s="381"/>
      <c r="AG141" s="381"/>
      <c r="AH141" s="389"/>
      <c r="AI141" s="386"/>
      <c r="AJ141" s="381"/>
      <c r="AK141" s="381"/>
      <c r="AL141" s="383"/>
      <c r="AM141" s="374"/>
      <c r="AN141" s="384">
        <v>47788</v>
      </c>
      <c r="AO141" s="381">
        <v>47863</v>
      </c>
      <c r="AP141" s="383"/>
      <c r="AQ141" s="374"/>
      <c r="AR141" s="384" t="str">
        <f/>
        <v/>
      </c>
      <c r="AS141" s="381">
        <v>47100</v>
      </c>
      <c r="AT141" s="381" t="str">
        <f/>
        <v/>
      </c>
      <c r="AU141" s="389"/>
      <c r="AV141" s="390" t="str">
        <f/>
        <v/>
      </c>
      <c r="AW141" s="57" t="str">
        <f/>
        <v/>
      </c>
      <c r="AX141" s="381"/>
      <c r="AY141" s="381" t="str">
        <f/>
        <v/>
      </c>
      <c r="AZ141" s="381"/>
      <c r="BA141" s="381" t="str">
        <f/>
        <v/>
      </c>
      <c r="BB141" s="385"/>
      <c r="BC141" s="390" t="str">
        <f/>
        <v/>
      </c>
      <c r="BD141" s="381" t="str">
        <f/>
        <v/>
      </c>
      <c r="BE141" s="381"/>
      <c r="BF141" s="381" t="str">
        <f/>
        <v/>
      </c>
      <c r="BG141" s="391"/>
      <c r="BH141" s="392"/>
      <c r="BI141" s="378"/>
    </row>
    <row r="142" ht="15.75" customHeight="1">
      <c r="A142" s="236"/>
      <c r="B142" s="236"/>
      <c r="C142" s="358"/>
      <c r="D142" s="379">
        <v>137</v>
      </c>
      <c r="E142" s="380" t="str">
        <f t="shared" si="91"/>
        <v>#REF!</v>
      </c>
      <c r="F142" s="57" t="str">
        <f t="shared" si="92"/>
        <v>#REF!</v>
      </c>
      <c r="G142" s="57" t="str">
        <f t="shared" si="93"/>
        <v>#REF!</v>
      </c>
      <c r="H142" s="381" t="str">
        <f t="shared" si="94"/>
        <v>#REF!</v>
      </c>
      <c r="I142" s="380" t="str">
        <f t="shared" si="95"/>
        <v>#REF!</v>
      </c>
      <c r="J142" s="396" t="str">
        <f t="shared" si="90"/>
        <v>#REF!</v>
      </c>
      <c r="K142" s="382" t="b">
        <v>0</v>
      </c>
      <c r="L142" s="364" t="str">
        <f t="shared" si="96"/>
        <v>#REF!</v>
      </c>
      <c r="M142" s="361" t="str">
        <f t="shared" si="97"/>
        <v>#REF!</v>
      </c>
      <c r="N142" s="361" t="b">
        <v>0</v>
      </c>
      <c r="O142" s="24" t="b">
        <v>0</v>
      </c>
      <c r="P142" s="365" t="str">
        <f t="shared" si="98"/>
        <v>#REF!</v>
      </c>
      <c r="Q142" s="383"/>
      <c r="R142" s="367"/>
      <c r="S142" s="384" t="str">
        <f/>
        <v/>
      </c>
      <c r="T142" s="385">
        <v>47423</v>
      </c>
      <c r="U142" s="386" t="str">
        <f/>
        <v/>
      </c>
      <c r="V142" s="385">
        <v>47605</v>
      </c>
      <c r="W142" s="387" t="str">
        <f/>
        <v/>
      </c>
      <c r="X142" s="381" t="str">
        <f/>
        <v/>
      </c>
      <c r="Y142" s="381">
        <v>47665</v>
      </c>
      <c r="Z142" s="381">
        <v>47665</v>
      </c>
      <c r="AA142" s="388"/>
      <c r="AB142" s="381"/>
      <c r="AC142" s="381"/>
      <c r="AD142" s="381"/>
      <c r="AE142" s="388"/>
      <c r="AF142" s="381"/>
      <c r="AG142" s="381"/>
      <c r="AH142" s="389"/>
      <c r="AI142" s="386"/>
      <c r="AJ142" s="381"/>
      <c r="AK142" s="381"/>
      <c r="AL142" s="383"/>
      <c r="AM142" s="374"/>
      <c r="AN142" s="384">
        <v>47788</v>
      </c>
      <c r="AO142" s="381">
        <v>47863</v>
      </c>
      <c r="AP142" s="383"/>
      <c r="AQ142" s="374"/>
      <c r="AR142" s="384" t="str">
        <f/>
        <v/>
      </c>
      <c r="AS142" s="381">
        <v>47675</v>
      </c>
      <c r="AT142" s="381" t="str">
        <f/>
        <v/>
      </c>
      <c r="AU142" s="389"/>
      <c r="AV142" s="390" t="str">
        <f/>
        <v/>
      </c>
      <c r="AW142" s="57" t="str">
        <f/>
        <v/>
      </c>
      <c r="AX142" s="381"/>
      <c r="AY142" s="381" t="str">
        <f/>
        <v/>
      </c>
      <c r="AZ142" s="381"/>
      <c r="BA142" s="381" t="str">
        <f/>
        <v/>
      </c>
      <c r="BB142" s="385"/>
      <c r="BC142" s="390" t="str">
        <f/>
        <v/>
      </c>
      <c r="BD142" s="381" t="str">
        <f/>
        <v/>
      </c>
      <c r="BE142" s="381"/>
      <c r="BF142" s="381" t="str">
        <f/>
        <v/>
      </c>
      <c r="BG142" s="391"/>
      <c r="BH142" s="392"/>
      <c r="BI142" s="378"/>
    </row>
    <row r="143" ht="15.75" customHeight="1">
      <c r="A143" s="236"/>
      <c r="B143" s="236"/>
      <c r="C143" s="358"/>
      <c r="D143" s="379">
        <v>138</v>
      </c>
      <c r="E143" s="380" t="str">
        <f t="shared" si="91"/>
        <v>#REF!</v>
      </c>
      <c r="F143" s="57" t="str">
        <f t="shared" si="92"/>
        <v>#REF!</v>
      </c>
      <c r="G143" s="57" t="str">
        <f t="shared" si="93"/>
        <v>#REF!</v>
      </c>
      <c r="H143" s="381" t="str">
        <f t="shared" si="94"/>
        <v>#REF!</v>
      </c>
      <c r="I143" s="380" t="str">
        <f t="shared" si="95"/>
        <v>#REF!</v>
      </c>
      <c r="J143" s="396" t="str">
        <f t="shared" si="90"/>
        <v>#REF!</v>
      </c>
      <c r="K143" s="382" t="b">
        <v>0</v>
      </c>
      <c r="L143" s="364" t="str">
        <f t="shared" si="96"/>
        <v>#REF!</v>
      </c>
      <c r="M143" s="361" t="str">
        <f t="shared" si="97"/>
        <v>#REF!</v>
      </c>
      <c r="N143" s="361" t="b">
        <v>0</v>
      </c>
      <c r="O143" s="24" t="b">
        <v>0</v>
      </c>
      <c r="P143" s="365" t="str">
        <f t="shared" si="98"/>
        <v>#REF!</v>
      </c>
      <c r="Q143" s="383"/>
      <c r="R143" s="367"/>
      <c r="S143" s="384" t="str">
        <f/>
        <v/>
      </c>
      <c r="T143" s="385">
        <v>46844</v>
      </c>
      <c r="U143" s="386" t="str">
        <f/>
        <v/>
      </c>
      <c r="V143" s="385">
        <v>47030</v>
      </c>
      <c r="W143" s="387" t="str">
        <f/>
        <v/>
      </c>
      <c r="X143" s="381" t="str">
        <f/>
        <v/>
      </c>
      <c r="Y143" s="381">
        <v>47088</v>
      </c>
      <c r="Z143" s="381">
        <v>47088</v>
      </c>
      <c r="AA143" s="388"/>
      <c r="AB143" s="381"/>
      <c r="AC143" s="381"/>
      <c r="AD143" s="381"/>
      <c r="AE143" s="388"/>
      <c r="AF143" s="381"/>
      <c r="AG143" s="381"/>
      <c r="AH143" s="389"/>
      <c r="AI143" s="386"/>
      <c r="AJ143" s="381"/>
      <c r="AK143" s="381"/>
      <c r="AL143" s="383"/>
      <c r="AM143" s="374"/>
      <c r="AN143" s="384">
        <v>47973</v>
      </c>
      <c r="AO143" s="381">
        <v>48046</v>
      </c>
      <c r="AP143" s="383"/>
      <c r="AQ143" s="374"/>
      <c r="AR143" s="384" t="str">
        <f/>
        <v/>
      </c>
      <c r="AS143" s="381">
        <v>47100</v>
      </c>
      <c r="AT143" s="381" t="str">
        <f/>
        <v/>
      </c>
      <c r="AU143" s="389"/>
      <c r="AV143" s="390" t="str">
        <f/>
        <v/>
      </c>
      <c r="AW143" s="57" t="str">
        <f/>
        <v/>
      </c>
      <c r="AX143" s="381"/>
      <c r="AY143" s="381" t="str">
        <f/>
        <v/>
      </c>
      <c r="AZ143" s="381"/>
      <c r="BA143" s="381" t="str">
        <f/>
        <v/>
      </c>
      <c r="BB143" s="385"/>
      <c r="BC143" s="390" t="str">
        <f/>
        <v/>
      </c>
      <c r="BD143" s="381" t="str">
        <f/>
        <v/>
      </c>
      <c r="BE143" s="381"/>
      <c r="BF143" s="381" t="str">
        <f/>
        <v/>
      </c>
      <c r="BG143" s="391"/>
      <c r="BH143" s="392"/>
      <c r="BI143" s="378"/>
    </row>
    <row r="144" ht="15.75" customHeight="1">
      <c r="A144" s="236"/>
      <c r="B144" s="236"/>
      <c r="C144" s="358"/>
      <c r="D144" s="379">
        <v>139</v>
      </c>
      <c r="E144" s="380" t="str">
        <f t="shared" si="91"/>
        <v>#REF!</v>
      </c>
      <c r="F144" s="57" t="str">
        <f t="shared" si="92"/>
        <v>#REF!</v>
      </c>
      <c r="G144" s="57" t="str">
        <f t="shared" si="93"/>
        <v>#REF!</v>
      </c>
      <c r="H144" s="381" t="str">
        <f t="shared" si="94"/>
        <v>#REF!</v>
      </c>
      <c r="I144" s="380" t="str">
        <f t="shared" si="95"/>
        <v>#REF!</v>
      </c>
      <c r="J144" s="396" t="str">
        <f t="shared" si="90"/>
        <v>#REF!</v>
      </c>
      <c r="K144" s="382" t="b">
        <v>0</v>
      </c>
      <c r="L144" s="364" t="str">
        <f t="shared" si="96"/>
        <v>#REF!</v>
      </c>
      <c r="M144" s="361" t="str">
        <f t="shared" si="97"/>
        <v>#REF!</v>
      </c>
      <c r="N144" s="361" t="b">
        <v>0</v>
      </c>
      <c r="O144" s="24" t="b">
        <v>0</v>
      </c>
      <c r="P144" s="365" t="str">
        <f t="shared" si="98"/>
        <v>#REF!</v>
      </c>
      <c r="Q144" s="383"/>
      <c r="R144" s="367"/>
      <c r="S144" s="384" t="str">
        <f/>
        <v/>
      </c>
      <c r="T144" s="385">
        <v>46844</v>
      </c>
      <c r="U144" s="386" t="str">
        <f/>
        <v/>
      </c>
      <c r="V144" s="385">
        <v>47030</v>
      </c>
      <c r="W144" s="387" t="str">
        <f/>
        <v/>
      </c>
      <c r="X144" s="381" t="str">
        <f/>
        <v/>
      </c>
      <c r="Y144" s="381">
        <v>47088</v>
      </c>
      <c r="Z144" s="381">
        <v>47088</v>
      </c>
      <c r="AA144" s="388"/>
      <c r="AB144" s="381"/>
      <c r="AC144" s="381"/>
      <c r="AD144" s="381"/>
      <c r="AE144" s="388"/>
      <c r="AF144" s="381"/>
      <c r="AG144" s="381"/>
      <c r="AH144" s="389"/>
      <c r="AI144" s="386"/>
      <c r="AJ144" s="381"/>
      <c r="AK144" s="381"/>
      <c r="AL144" s="383"/>
      <c r="AM144" s="374"/>
      <c r="AN144" s="384">
        <v>47973</v>
      </c>
      <c r="AO144" s="381">
        <v>48046</v>
      </c>
      <c r="AP144" s="383"/>
      <c r="AQ144" s="374"/>
      <c r="AR144" s="384" t="str">
        <f/>
        <v/>
      </c>
      <c r="AS144" s="381">
        <v>47100</v>
      </c>
      <c r="AT144" s="381" t="str">
        <f/>
        <v/>
      </c>
      <c r="AU144" s="389"/>
      <c r="AV144" s="390" t="str">
        <f/>
        <v/>
      </c>
      <c r="AW144" s="57" t="str">
        <f/>
        <v/>
      </c>
      <c r="AX144" s="381"/>
      <c r="AY144" s="381" t="str">
        <f/>
        <v/>
      </c>
      <c r="AZ144" s="381"/>
      <c r="BA144" s="381" t="str">
        <f/>
        <v/>
      </c>
      <c r="BB144" s="385"/>
      <c r="BC144" s="390" t="str">
        <f/>
        <v/>
      </c>
      <c r="BD144" s="381" t="str">
        <f/>
        <v/>
      </c>
      <c r="BE144" s="381"/>
      <c r="BF144" s="381" t="str">
        <f/>
        <v/>
      </c>
      <c r="BG144" s="391"/>
      <c r="BH144" s="392"/>
      <c r="BI144" s="378"/>
    </row>
    <row r="145" ht="15.75" customHeight="1">
      <c r="A145" s="236"/>
      <c r="B145" s="236"/>
      <c r="C145" s="358"/>
      <c r="D145" s="379">
        <v>140</v>
      </c>
      <c r="E145" s="380" t="str">
        <f t="shared" si="91"/>
        <v>#REF!</v>
      </c>
      <c r="F145" s="57" t="str">
        <f t="shared" si="92"/>
        <v>#REF!</v>
      </c>
      <c r="G145" s="57" t="str">
        <f t="shared" si="93"/>
        <v>#REF!</v>
      </c>
      <c r="H145" s="381" t="str">
        <f t="shared" si="94"/>
        <v>#REF!</v>
      </c>
      <c r="I145" s="380" t="str">
        <f t="shared" si="95"/>
        <v>#REF!</v>
      </c>
      <c r="J145" s="396" t="str">
        <f t="shared" si="90"/>
        <v>#REF!</v>
      </c>
      <c r="K145" s="382" t="b">
        <v>0</v>
      </c>
      <c r="L145" s="364" t="str">
        <f t="shared" si="96"/>
        <v>#REF!</v>
      </c>
      <c r="M145" s="361" t="str">
        <f t="shared" si="97"/>
        <v>#REF!</v>
      </c>
      <c r="N145" s="361" t="b">
        <v>0</v>
      </c>
      <c r="O145" s="24" t="b">
        <v>0</v>
      </c>
      <c r="P145" s="365" t="str">
        <f t="shared" si="98"/>
        <v>#REF!</v>
      </c>
      <c r="Q145" s="383"/>
      <c r="R145" s="367"/>
      <c r="S145" s="384" t="str">
        <f/>
        <v/>
      </c>
      <c r="T145" s="385">
        <v>45536</v>
      </c>
      <c r="U145" s="386" t="str">
        <f/>
        <v/>
      </c>
      <c r="V145" s="385">
        <v>45779</v>
      </c>
      <c r="W145" s="387" t="str">
        <f/>
        <v/>
      </c>
      <c r="X145" s="381" t="str">
        <f/>
        <v/>
      </c>
      <c r="Y145" s="381"/>
      <c r="Z145" s="381">
        <v>45839</v>
      </c>
      <c r="AA145" s="388"/>
      <c r="AB145" s="381"/>
      <c r="AC145" s="381"/>
      <c r="AD145" s="381"/>
      <c r="AE145" s="388"/>
      <c r="AF145" s="381"/>
      <c r="AG145" s="381"/>
      <c r="AH145" s="389"/>
      <c r="AI145" s="386"/>
      <c r="AJ145" s="381"/>
      <c r="AK145" s="381"/>
      <c r="AL145" s="383"/>
      <c r="AM145" s="374"/>
      <c r="AN145" s="384">
        <v>46524</v>
      </c>
      <c r="AO145" s="381">
        <v>46597</v>
      </c>
      <c r="AP145" s="383"/>
      <c r="AQ145" s="374"/>
      <c r="AR145" s="384" t="str">
        <f/>
        <v/>
      </c>
      <c r="AS145" s="381">
        <v>45851</v>
      </c>
      <c r="AT145" s="381" t="str">
        <f/>
        <v/>
      </c>
      <c r="AU145" s="389"/>
      <c r="AV145" s="390" t="str">
        <f/>
        <v/>
      </c>
      <c r="AW145" s="57" t="str">
        <f/>
        <v/>
      </c>
      <c r="AX145" s="381"/>
      <c r="AY145" s="381" t="str">
        <f/>
        <v/>
      </c>
      <c r="AZ145" s="381"/>
      <c r="BA145" s="381" t="str">
        <f/>
        <v/>
      </c>
      <c r="BB145" s="385"/>
      <c r="BC145" s="390" t="str">
        <f/>
        <v/>
      </c>
      <c r="BD145" s="381" t="str">
        <f/>
        <v/>
      </c>
      <c r="BE145" s="381"/>
      <c r="BF145" s="381" t="str">
        <f/>
        <v/>
      </c>
      <c r="BG145" s="391"/>
      <c r="BH145" s="392"/>
      <c r="BI145" s="378"/>
    </row>
    <row r="146" ht="15.75" customHeight="1">
      <c r="A146" s="236"/>
      <c r="B146" s="236"/>
      <c r="C146" s="358"/>
      <c r="D146" s="379">
        <v>141</v>
      </c>
      <c r="E146" s="380" t="str">
        <f t="shared" si="91"/>
        <v>#REF!</v>
      </c>
      <c r="F146" s="57" t="str">
        <f t="shared" si="92"/>
        <v>#REF!</v>
      </c>
      <c r="G146" s="57" t="str">
        <f t="shared" si="93"/>
        <v>#REF!</v>
      </c>
      <c r="H146" s="381" t="str">
        <f t="shared" si="94"/>
        <v>#REF!</v>
      </c>
      <c r="I146" s="380" t="str">
        <f t="shared" si="95"/>
        <v>#REF!</v>
      </c>
      <c r="J146" s="380" t="str">
        <f t="shared" si="90"/>
        <v>#REF!</v>
      </c>
      <c r="K146" s="382" t="b">
        <v>0</v>
      </c>
      <c r="L146" s="364" t="str">
        <f t="shared" si="96"/>
        <v>#REF!</v>
      </c>
      <c r="M146" s="361" t="str">
        <f t="shared" si="97"/>
        <v>#REF!</v>
      </c>
      <c r="N146" s="361" t="b">
        <v>0</v>
      </c>
      <c r="O146" s="24" t="b">
        <v>0</v>
      </c>
      <c r="P146" s="365" t="str">
        <f t="shared" si="98"/>
        <v>#REF!</v>
      </c>
      <c r="Q146" s="383"/>
      <c r="R146" s="367"/>
      <c r="S146" s="384" t="str">
        <f/>
        <v/>
      </c>
      <c r="T146" s="385">
        <v>44501</v>
      </c>
      <c r="U146" s="386" t="str">
        <f/>
        <v/>
      </c>
      <c r="V146" s="385">
        <v>44896</v>
      </c>
      <c r="W146" s="387" t="str">
        <f/>
        <v/>
      </c>
      <c r="X146" s="381" t="str">
        <f/>
        <v/>
      </c>
      <c r="Y146" s="381">
        <v>44805</v>
      </c>
      <c r="Z146" s="381">
        <v>44805</v>
      </c>
      <c r="AA146" s="388"/>
      <c r="AB146" s="381"/>
      <c r="AC146" s="381"/>
      <c r="AD146" s="381"/>
      <c r="AE146" s="388"/>
      <c r="AF146" s="381"/>
      <c r="AG146" s="381"/>
      <c r="AH146" s="389"/>
      <c r="AI146" s="386">
        <v>45057</v>
      </c>
      <c r="AJ146" s="381">
        <v>45057</v>
      </c>
      <c r="AK146" s="381"/>
      <c r="AL146" s="383"/>
      <c r="AM146" s="374"/>
      <c r="AN146" s="384">
        <v>45490</v>
      </c>
      <c r="AO146" s="381">
        <v>45565</v>
      </c>
      <c r="AP146" s="383"/>
      <c r="AQ146" s="374"/>
      <c r="AR146" s="384" t="str">
        <f/>
        <v/>
      </c>
      <c r="AS146" s="381">
        <v>44817</v>
      </c>
      <c r="AT146" s="381" t="str">
        <f/>
        <v/>
      </c>
      <c r="AU146" s="389"/>
      <c r="AV146" s="390" t="str">
        <f/>
        <v/>
      </c>
      <c r="AW146" s="57" t="str">
        <f/>
        <v/>
      </c>
      <c r="AX146" s="399">
        <v>45609</v>
      </c>
      <c r="AY146" s="381" t="str">
        <f/>
        <v/>
      </c>
      <c r="AZ146" s="381">
        <v>45609</v>
      </c>
      <c r="BA146" s="381" t="str">
        <f/>
        <v/>
      </c>
      <c r="BB146" s="385"/>
      <c r="BC146" s="390" t="str">
        <f/>
        <v/>
      </c>
      <c r="BD146" s="381" t="str">
        <f/>
        <v/>
      </c>
      <c r="BE146" s="381">
        <v>45790</v>
      </c>
      <c r="BF146" s="381" t="str">
        <f/>
        <v/>
      </c>
      <c r="BG146" s="391"/>
      <c r="BH146" s="392"/>
      <c r="BI146" s="378"/>
    </row>
    <row r="147" ht="15.75" customHeight="1">
      <c r="A147" s="236"/>
      <c r="B147" s="236"/>
      <c r="C147" s="358"/>
      <c r="D147" s="379">
        <v>142</v>
      </c>
      <c r="E147" s="380" t="str">
        <f t="shared" si="91"/>
        <v>#REF!</v>
      </c>
      <c r="F147" s="57" t="str">
        <f t="shared" si="92"/>
        <v>#REF!</v>
      </c>
      <c r="G147" s="57" t="str">
        <f t="shared" si="93"/>
        <v>#REF!</v>
      </c>
      <c r="H147" s="381" t="str">
        <f t="shared" si="94"/>
        <v>#REF!</v>
      </c>
      <c r="I147" s="380" t="str">
        <f t="shared" si="95"/>
        <v>#REF!</v>
      </c>
      <c r="J147" s="396" t="str">
        <f t="shared" si="90"/>
        <v>#REF!</v>
      </c>
      <c r="K147" s="382" t="b">
        <v>0</v>
      </c>
      <c r="L147" s="364" t="str">
        <f t="shared" si="96"/>
        <v>#REF!</v>
      </c>
      <c r="M147" s="361" t="str">
        <f t="shared" si="97"/>
        <v>#REF!</v>
      </c>
      <c r="N147" s="361" t="b">
        <v>0</v>
      </c>
      <c r="O147" s="24" t="b">
        <v>0</v>
      </c>
      <c r="P147" s="365" t="str">
        <f t="shared" si="98"/>
        <v>#REF!</v>
      </c>
      <c r="Q147" s="383"/>
      <c r="R147" s="367"/>
      <c r="S147" s="384" t="str">
        <f/>
        <v/>
      </c>
      <c r="T147" s="385">
        <v>45536</v>
      </c>
      <c r="U147" s="386" t="str">
        <f/>
        <v/>
      </c>
      <c r="V147" s="385">
        <v>45779</v>
      </c>
      <c r="W147" s="387" t="str">
        <f/>
        <v/>
      </c>
      <c r="X147" s="381" t="str">
        <f/>
        <v/>
      </c>
      <c r="Y147" s="381"/>
      <c r="Z147" s="381">
        <v>45839</v>
      </c>
      <c r="AA147" s="388"/>
      <c r="AB147" s="381"/>
      <c r="AC147" s="381"/>
      <c r="AD147" s="381"/>
      <c r="AE147" s="388"/>
      <c r="AF147" s="381"/>
      <c r="AG147" s="381"/>
      <c r="AH147" s="389"/>
      <c r="AI147" s="386"/>
      <c r="AJ147" s="381"/>
      <c r="AK147" s="381"/>
      <c r="AL147" s="383"/>
      <c r="AM147" s="374"/>
      <c r="AN147" s="384">
        <v>46433</v>
      </c>
      <c r="AO147" s="381">
        <v>46506</v>
      </c>
      <c r="AP147" s="383"/>
      <c r="AQ147" s="374"/>
      <c r="AR147" s="384" t="str">
        <f/>
        <v/>
      </c>
      <c r="AS147" s="381">
        <v>45851</v>
      </c>
      <c r="AT147" s="381" t="str">
        <f/>
        <v/>
      </c>
      <c r="AU147" s="389"/>
      <c r="AV147" s="390" t="str">
        <f/>
        <v/>
      </c>
      <c r="AW147" s="57" t="str">
        <f/>
        <v/>
      </c>
      <c r="AX147" s="381"/>
      <c r="AY147" s="381" t="str">
        <f/>
        <v/>
      </c>
      <c r="AZ147" s="381"/>
      <c r="BA147" s="381" t="str">
        <f/>
        <v/>
      </c>
      <c r="BB147" s="385"/>
      <c r="BC147" s="390" t="str">
        <f/>
        <v/>
      </c>
      <c r="BD147" s="381" t="str">
        <f/>
        <v/>
      </c>
      <c r="BE147" s="381"/>
      <c r="BF147" s="381" t="str">
        <f/>
        <v/>
      </c>
      <c r="BG147" s="391"/>
      <c r="BH147" s="392"/>
      <c r="BI147" s="378"/>
    </row>
    <row r="148" ht="15.75" customHeight="1">
      <c r="A148" s="236"/>
      <c r="B148" s="236"/>
      <c r="C148" s="358"/>
      <c r="D148" s="379">
        <v>143</v>
      </c>
      <c r="E148" s="380" t="str">
        <f t="shared" si="91"/>
        <v>#REF!</v>
      </c>
      <c r="F148" s="57" t="str">
        <f t="shared" si="92"/>
        <v>#REF!</v>
      </c>
      <c r="G148" s="57" t="str">
        <f t="shared" si="93"/>
        <v>#REF!</v>
      </c>
      <c r="H148" s="381" t="str">
        <f t="shared" si="94"/>
        <v>#REF!</v>
      </c>
      <c r="I148" s="380" t="str">
        <f t="shared" si="95"/>
        <v>#REF!</v>
      </c>
      <c r="J148" s="396" t="str">
        <f t="shared" si="90"/>
        <v>#REF!</v>
      </c>
      <c r="K148" s="382" t="b">
        <v>0</v>
      </c>
      <c r="L148" s="364" t="str">
        <f t="shared" si="96"/>
        <v>#REF!</v>
      </c>
      <c r="M148" s="361" t="str">
        <f t="shared" si="97"/>
        <v>#REF!</v>
      </c>
      <c r="N148" s="361" t="b">
        <v>0</v>
      </c>
      <c r="O148" s="24" t="b">
        <v>0</v>
      </c>
      <c r="P148" s="365" t="str">
        <f t="shared" si="98"/>
        <v>#REF!</v>
      </c>
      <c r="Q148" s="383"/>
      <c r="R148" s="367"/>
      <c r="S148" s="384" t="str">
        <f/>
        <v/>
      </c>
      <c r="T148" s="385">
        <v>45323</v>
      </c>
      <c r="U148" s="386" t="str">
        <f/>
        <v/>
      </c>
      <c r="V148" s="385">
        <v>45568</v>
      </c>
      <c r="W148" s="387" t="str">
        <f/>
        <v/>
      </c>
      <c r="X148" s="381" t="str">
        <f/>
        <v/>
      </c>
      <c r="Y148" s="381"/>
      <c r="Z148" s="381">
        <v>45627</v>
      </c>
      <c r="AA148" s="388"/>
      <c r="AB148" s="381"/>
      <c r="AC148" s="381"/>
      <c r="AD148" s="381"/>
      <c r="AE148" s="388"/>
      <c r="AF148" s="381"/>
      <c r="AG148" s="381"/>
      <c r="AH148" s="389"/>
      <c r="AI148" s="386"/>
      <c r="AJ148" s="381"/>
      <c r="AK148" s="381"/>
      <c r="AL148" s="383"/>
      <c r="AM148" s="374"/>
      <c r="AN148" s="384">
        <v>46400</v>
      </c>
      <c r="AO148" s="381">
        <v>46475</v>
      </c>
      <c r="AP148" s="383"/>
      <c r="AQ148" s="374"/>
      <c r="AR148" s="384" t="str">
        <f/>
        <v/>
      </c>
      <c r="AS148" s="381">
        <v>45638</v>
      </c>
      <c r="AT148" s="381" t="str">
        <f/>
        <v/>
      </c>
      <c r="AU148" s="389"/>
      <c r="AV148" s="390" t="str">
        <f/>
        <v/>
      </c>
      <c r="AW148" s="57" t="str">
        <f/>
        <v/>
      </c>
      <c r="AX148" s="381"/>
      <c r="AY148" s="381" t="str">
        <f/>
        <v/>
      </c>
      <c r="AZ148" s="381"/>
      <c r="BA148" s="381" t="str">
        <f/>
        <v/>
      </c>
      <c r="BB148" s="385"/>
      <c r="BC148" s="390" t="str">
        <f/>
        <v/>
      </c>
      <c r="BD148" s="381" t="str">
        <f/>
        <v/>
      </c>
      <c r="BE148" s="381"/>
      <c r="BF148" s="381" t="str">
        <f/>
        <v/>
      </c>
      <c r="BG148" s="391"/>
      <c r="BH148" s="392"/>
      <c r="BI148" s="378"/>
    </row>
    <row r="149" ht="15.75" customHeight="1">
      <c r="A149" s="236"/>
      <c r="B149" s="236"/>
      <c r="C149" s="358"/>
      <c r="D149" s="379">
        <v>144</v>
      </c>
      <c r="E149" s="380" t="str">
        <f t="shared" si="91"/>
        <v>#REF!</v>
      </c>
      <c r="F149" s="57" t="str">
        <f t="shared" si="92"/>
        <v>#REF!</v>
      </c>
      <c r="G149" s="57" t="str">
        <f t="shared" si="93"/>
        <v>#REF!</v>
      </c>
      <c r="H149" s="381" t="str">
        <f t="shared" si="94"/>
        <v>#REF!</v>
      </c>
      <c r="I149" s="380" t="str">
        <f t="shared" si="95"/>
        <v>#REF!</v>
      </c>
      <c r="J149" s="396" t="str">
        <f t="shared" si="90"/>
        <v>#REF!</v>
      </c>
      <c r="K149" s="382" t="b">
        <v>0</v>
      </c>
      <c r="L149" s="364" t="str">
        <f t="shared" si="96"/>
        <v>#REF!</v>
      </c>
      <c r="M149" s="361" t="str">
        <f t="shared" si="97"/>
        <v>#REF!</v>
      </c>
      <c r="N149" s="361" t="b">
        <v>0</v>
      </c>
      <c r="O149" s="24" t="b">
        <v>0</v>
      </c>
      <c r="P149" s="365" t="str">
        <f t="shared" si="98"/>
        <v>#REF!</v>
      </c>
      <c r="Q149" s="383"/>
      <c r="R149" s="367"/>
      <c r="S149" s="384" t="str">
        <f/>
        <v/>
      </c>
      <c r="T149" s="385">
        <v>45323</v>
      </c>
      <c r="U149" s="386" t="str">
        <f/>
        <v/>
      </c>
      <c r="V149" s="385">
        <v>45568</v>
      </c>
      <c r="W149" s="387" t="str">
        <f/>
        <v/>
      </c>
      <c r="X149" s="381" t="str">
        <f/>
        <v/>
      </c>
      <c r="Y149" s="381"/>
      <c r="Z149" s="381">
        <v>45627</v>
      </c>
      <c r="AA149" s="388"/>
      <c r="AB149" s="381"/>
      <c r="AC149" s="381"/>
      <c r="AD149" s="381"/>
      <c r="AE149" s="388"/>
      <c r="AF149" s="381"/>
      <c r="AG149" s="381"/>
      <c r="AH149" s="389"/>
      <c r="AI149" s="386"/>
      <c r="AJ149" s="381"/>
      <c r="AK149" s="381"/>
      <c r="AL149" s="383"/>
      <c r="AM149" s="374"/>
      <c r="AN149" s="384">
        <v>46433</v>
      </c>
      <c r="AO149" s="381">
        <v>46506</v>
      </c>
      <c r="AP149" s="383"/>
      <c r="AQ149" s="374"/>
      <c r="AR149" s="384" t="str">
        <f/>
        <v/>
      </c>
      <c r="AS149" s="381">
        <v>45638</v>
      </c>
      <c r="AT149" s="381" t="str">
        <f/>
        <v/>
      </c>
      <c r="AU149" s="389"/>
      <c r="AV149" s="390" t="str">
        <f/>
        <v/>
      </c>
      <c r="AW149" s="57" t="str">
        <f/>
        <v/>
      </c>
      <c r="AX149" s="381"/>
      <c r="AY149" s="381" t="str">
        <f/>
        <v/>
      </c>
      <c r="AZ149" s="381"/>
      <c r="BA149" s="381" t="str">
        <f/>
        <v/>
      </c>
      <c r="BB149" s="385"/>
      <c r="BC149" s="390" t="str">
        <f/>
        <v/>
      </c>
      <c r="BD149" s="381" t="str">
        <f/>
        <v/>
      </c>
      <c r="BE149" s="381"/>
      <c r="BF149" s="381" t="str">
        <f/>
        <v/>
      </c>
      <c r="BG149" s="391"/>
      <c r="BH149" s="392"/>
      <c r="BI149" s="378"/>
    </row>
    <row r="150" ht="15.75" customHeight="1">
      <c r="A150" s="236"/>
      <c r="B150" s="236"/>
      <c r="C150" s="358"/>
      <c r="D150" s="379">
        <v>145</v>
      </c>
      <c r="E150" s="380" t="str">
        <f t="shared" si="91"/>
        <v>#REF!</v>
      </c>
      <c r="F150" s="57" t="str">
        <f t="shared" si="92"/>
        <v>#REF!</v>
      </c>
      <c r="G150" s="57" t="str">
        <f t="shared" si="93"/>
        <v>#REF!</v>
      </c>
      <c r="H150" s="381" t="str">
        <f t="shared" si="94"/>
        <v>#REF!</v>
      </c>
      <c r="I150" s="380" t="str">
        <f t="shared" si="95"/>
        <v>#REF!</v>
      </c>
      <c r="J150" s="396" t="str">
        <f t="shared" si="90"/>
        <v>#REF!</v>
      </c>
      <c r="K150" s="382" t="b">
        <v>0</v>
      </c>
      <c r="L150" s="364" t="str">
        <f t="shared" si="96"/>
        <v>#REF!</v>
      </c>
      <c r="M150" s="361" t="str">
        <f t="shared" si="97"/>
        <v>#REF!</v>
      </c>
      <c r="N150" s="361" t="b">
        <v>0</v>
      </c>
      <c r="O150" s="24" t="b">
        <v>0</v>
      </c>
      <c r="P150" s="365" t="str">
        <f t="shared" si="98"/>
        <v>#REF!</v>
      </c>
      <c r="Q150" s="383"/>
      <c r="R150" s="367"/>
      <c r="S150" s="384" t="str">
        <f/>
        <v/>
      </c>
      <c r="T150" s="385">
        <v>45323</v>
      </c>
      <c r="U150" s="386" t="str">
        <f/>
        <v/>
      </c>
      <c r="V150" s="385">
        <v>45568</v>
      </c>
      <c r="W150" s="387" t="str">
        <f/>
        <v/>
      </c>
      <c r="X150" s="381" t="str">
        <f/>
        <v/>
      </c>
      <c r="Y150" s="381"/>
      <c r="Z150" s="381">
        <v>45627</v>
      </c>
      <c r="AA150" s="388"/>
      <c r="AB150" s="381"/>
      <c r="AC150" s="381"/>
      <c r="AD150" s="381"/>
      <c r="AE150" s="388"/>
      <c r="AF150" s="381"/>
      <c r="AG150" s="381"/>
      <c r="AH150" s="389"/>
      <c r="AI150" s="386"/>
      <c r="AJ150" s="381"/>
      <c r="AK150" s="381"/>
      <c r="AL150" s="383"/>
      <c r="AM150" s="374"/>
      <c r="AN150" s="384">
        <v>46492</v>
      </c>
      <c r="AO150" s="381">
        <v>46567</v>
      </c>
      <c r="AP150" s="383"/>
      <c r="AQ150" s="374"/>
      <c r="AR150" s="384" t="str">
        <f/>
        <v/>
      </c>
      <c r="AS150" s="381">
        <v>45638</v>
      </c>
      <c r="AT150" s="381" t="str">
        <f/>
        <v/>
      </c>
      <c r="AU150" s="389"/>
      <c r="AV150" s="390" t="str">
        <f/>
        <v/>
      </c>
      <c r="AW150" s="57" t="str">
        <f/>
        <v/>
      </c>
      <c r="AX150" s="381"/>
      <c r="AY150" s="381" t="str">
        <f/>
        <v/>
      </c>
      <c r="AZ150" s="381"/>
      <c r="BA150" s="381" t="str">
        <f/>
        <v/>
      </c>
      <c r="BB150" s="385"/>
      <c r="BC150" s="390" t="str">
        <f/>
        <v/>
      </c>
      <c r="BD150" s="381" t="str">
        <f/>
        <v/>
      </c>
      <c r="BE150" s="381"/>
      <c r="BF150" s="381" t="str">
        <f/>
        <v/>
      </c>
      <c r="BG150" s="391"/>
      <c r="BH150" s="392"/>
      <c r="BI150" s="378"/>
    </row>
    <row r="151" ht="15.75" customHeight="1">
      <c r="A151" s="236"/>
      <c r="B151" s="236"/>
      <c r="C151" s="358"/>
      <c r="D151" s="379">
        <v>146</v>
      </c>
      <c r="E151" s="380" t="str">
        <f t="shared" si="91"/>
        <v>#REF!</v>
      </c>
      <c r="F151" s="57" t="str">
        <f t="shared" si="92"/>
        <v>#REF!</v>
      </c>
      <c r="G151" s="57" t="str">
        <f t="shared" si="93"/>
        <v>#REF!</v>
      </c>
      <c r="H151" s="381" t="str">
        <f t="shared" si="94"/>
        <v>#REF!</v>
      </c>
      <c r="I151" s="380" t="str">
        <f t="shared" si="95"/>
        <v>#REF!</v>
      </c>
      <c r="J151" s="380" t="str">
        <f t="shared" si="90"/>
        <v>#REF!</v>
      </c>
      <c r="K151" s="382" t="b">
        <v>0</v>
      </c>
      <c r="L151" s="364" t="str">
        <f t="shared" si="96"/>
        <v>#REF!</v>
      </c>
      <c r="M151" s="361" t="str">
        <f t="shared" si="97"/>
        <v>#REF!</v>
      </c>
      <c r="N151" s="361" t="b">
        <v>0</v>
      </c>
      <c r="O151" s="24" t="b">
        <v>0</v>
      </c>
      <c r="P151" s="365" t="str">
        <f t="shared" si="98"/>
        <v>#REF!</v>
      </c>
      <c r="Q151" s="383"/>
      <c r="R151" s="367"/>
      <c r="S151" s="384" t="str">
        <f/>
        <v/>
      </c>
      <c r="T151" s="385">
        <v>44501</v>
      </c>
      <c r="U151" s="386" t="str">
        <f/>
        <v/>
      </c>
      <c r="V151" s="385">
        <v>44747</v>
      </c>
      <c r="W151" s="387" t="str">
        <f/>
        <v/>
      </c>
      <c r="X151" s="381" t="str">
        <f/>
        <v/>
      </c>
      <c r="Y151" s="381">
        <v>44805</v>
      </c>
      <c r="Z151" s="381">
        <v>44805</v>
      </c>
      <c r="AA151" s="388"/>
      <c r="AB151" s="381"/>
      <c r="AC151" s="381"/>
      <c r="AD151" s="381"/>
      <c r="AE151" s="388"/>
      <c r="AF151" s="381"/>
      <c r="AG151" s="381"/>
      <c r="AH151" s="389"/>
      <c r="AI151" s="386">
        <v>45057</v>
      </c>
      <c r="AJ151" s="381">
        <v>45057</v>
      </c>
      <c r="AK151" s="381"/>
      <c r="AL151" s="383"/>
      <c r="AM151" s="374"/>
      <c r="AN151" s="384">
        <v>45216</v>
      </c>
      <c r="AO151" s="381">
        <v>45289</v>
      </c>
      <c r="AP151" s="383"/>
      <c r="AQ151" s="374"/>
      <c r="AR151" s="384" t="str">
        <f/>
        <v/>
      </c>
      <c r="AS151" s="381">
        <v>44817</v>
      </c>
      <c r="AT151" s="381" t="str">
        <f/>
        <v/>
      </c>
      <c r="AU151" s="389"/>
      <c r="AV151" s="390" t="str">
        <f/>
        <v/>
      </c>
      <c r="AW151" s="57" t="str">
        <f/>
        <v/>
      </c>
      <c r="AX151" s="381">
        <v>45335</v>
      </c>
      <c r="AY151" s="381" t="str">
        <f/>
        <v/>
      </c>
      <c r="AZ151" s="381">
        <v>45335</v>
      </c>
      <c r="BA151" s="381" t="str">
        <f/>
        <v/>
      </c>
      <c r="BB151" s="385"/>
      <c r="BC151" s="390" t="str">
        <f/>
        <v/>
      </c>
      <c r="BD151" s="381" t="str">
        <f/>
        <v/>
      </c>
      <c r="BE151" s="381">
        <v>45578</v>
      </c>
      <c r="BF151" s="381" t="str">
        <f/>
        <v/>
      </c>
      <c r="BG151" s="391"/>
      <c r="BH151" s="392"/>
      <c r="BI151" s="378"/>
    </row>
    <row r="152" ht="15.75" customHeight="1">
      <c r="A152" s="236"/>
      <c r="B152" s="236"/>
      <c r="C152" s="358"/>
      <c r="D152" s="379">
        <v>147</v>
      </c>
      <c r="E152" s="380" t="str">
        <f t="shared" si="91"/>
        <v>#REF!</v>
      </c>
      <c r="F152" s="57" t="str">
        <f t="shared" si="92"/>
        <v>#REF!</v>
      </c>
      <c r="G152" s="57" t="str">
        <f t="shared" si="93"/>
        <v>#REF!</v>
      </c>
      <c r="H152" s="381" t="str">
        <f t="shared" si="94"/>
        <v>#REF!</v>
      </c>
      <c r="I152" s="380" t="str">
        <f t="shared" si="95"/>
        <v>#REF!</v>
      </c>
      <c r="J152" s="380" t="str">
        <f t="shared" si="90"/>
        <v>#REF!</v>
      </c>
      <c r="K152" s="382" t="b">
        <v>0</v>
      </c>
      <c r="L152" s="364" t="str">
        <f t="shared" si="96"/>
        <v>#REF!</v>
      </c>
      <c r="M152" s="361" t="str">
        <f t="shared" si="97"/>
        <v>#REF!</v>
      </c>
      <c r="N152" s="361" t="b">
        <v>0</v>
      </c>
      <c r="O152" s="24" t="b">
        <v>0</v>
      </c>
      <c r="P152" s="365" t="str">
        <f t="shared" si="98"/>
        <v>#REF!</v>
      </c>
      <c r="Q152" s="383"/>
      <c r="R152" s="367"/>
      <c r="S152" s="384" t="str">
        <f/>
        <v/>
      </c>
      <c r="T152" s="385">
        <v>44501</v>
      </c>
      <c r="U152" s="386" t="str">
        <f/>
        <v/>
      </c>
      <c r="V152" s="385">
        <v>44747</v>
      </c>
      <c r="W152" s="387" t="str">
        <f/>
        <v/>
      </c>
      <c r="X152" s="381" t="str">
        <f/>
        <v/>
      </c>
      <c r="Y152" s="381">
        <v>44805</v>
      </c>
      <c r="Z152" s="381">
        <v>44805</v>
      </c>
      <c r="AA152" s="388"/>
      <c r="AB152" s="381"/>
      <c r="AC152" s="381"/>
      <c r="AD152" s="381"/>
      <c r="AE152" s="388"/>
      <c r="AF152" s="381"/>
      <c r="AG152" s="381"/>
      <c r="AH152" s="389"/>
      <c r="AI152" s="386">
        <v>45057</v>
      </c>
      <c r="AJ152" s="381">
        <v>45057</v>
      </c>
      <c r="AK152" s="381"/>
      <c r="AL152" s="383"/>
      <c r="AM152" s="374"/>
      <c r="AN152" s="384">
        <v>45216</v>
      </c>
      <c r="AO152" s="381">
        <v>45289</v>
      </c>
      <c r="AP152" s="383"/>
      <c r="AQ152" s="374"/>
      <c r="AR152" s="384" t="str">
        <f/>
        <v/>
      </c>
      <c r="AS152" s="381">
        <v>44817</v>
      </c>
      <c r="AT152" s="381" t="str">
        <f/>
        <v/>
      </c>
      <c r="AU152" s="389"/>
      <c r="AV152" s="390" t="str">
        <f/>
        <v/>
      </c>
      <c r="AW152" s="57" t="str">
        <f/>
        <v/>
      </c>
      <c r="AX152" s="381">
        <v>45335</v>
      </c>
      <c r="AY152" s="381" t="str">
        <f/>
        <v/>
      </c>
      <c r="AZ152" s="381">
        <v>45335</v>
      </c>
      <c r="BA152" s="381" t="str">
        <f/>
        <v/>
      </c>
      <c r="BB152" s="385"/>
      <c r="BC152" s="390" t="str">
        <f/>
        <v/>
      </c>
      <c r="BD152" s="381" t="str">
        <f/>
        <v/>
      </c>
      <c r="BE152" s="381">
        <v>45578</v>
      </c>
      <c r="BF152" s="381" t="str">
        <f/>
        <v/>
      </c>
      <c r="BG152" s="391"/>
      <c r="BH152" s="392"/>
      <c r="BI152" s="378"/>
    </row>
    <row r="153" ht="15.75" customHeight="1">
      <c r="A153" s="236"/>
      <c r="B153" s="236"/>
      <c r="C153" s="358"/>
      <c r="D153" s="379">
        <v>148</v>
      </c>
      <c r="E153" s="380" t="str">
        <f t="shared" si="91"/>
        <v>#REF!</v>
      </c>
      <c r="F153" s="57" t="str">
        <f t="shared" si="92"/>
        <v>#REF!</v>
      </c>
      <c r="G153" s="57" t="str">
        <f t="shared" si="93"/>
        <v>#REF!</v>
      </c>
      <c r="H153" s="381" t="str">
        <f t="shared" si="94"/>
        <v>#REF!</v>
      </c>
      <c r="I153" s="380" t="str">
        <f t="shared" si="95"/>
        <v>#REF!</v>
      </c>
      <c r="J153" s="396" t="str">
        <f t="shared" si="90"/>
        <v>#REF!</v>
      </c>
      <c r="K153" s="382" t="b">
        <v>0</v>
      </c>
      <c r="L153" s="364" t="str">
        <f t="shared" si="96"/>
        <v>#REF!</v>
      </c>
      <c r="M153" s="361" t="str">
        <f t="shared" si="97"/>
        <v>#REF!</v>
      </c>
      <c r="N153" s="361" t="b">
        <v>0</v>
      </c>
      <c r="O153" s="24" t="b">
        <v>0</v>
      </c>
      <c r="P153" s="365" t="str">
        <f t="shared" si="98"/>
        <v>#REF!</v>
      </c>
      <c r="Q153" s="383"/>
      <c r="R153" s="367"/>
      <c r="S153" s="384" t="str">
        <f/>
        <v/>
      </c>
      <c r="T153" s="385">
        <v>45717</v>
      </c>
      <c r="U153" s="386" t="str">
        <f/>
        <v/>
      </c>
      <c r="V153" s="385">
        <v>45779</v>
      </c>
      <c r="W153" s="387" t="str">
        <f/>
        <v/>
      </c>
      <c r="X153" s="381" t="str">
        <f/>
        <v/>
      </c>
      <c r="Y153" s="381"/>
      <c r="Z153" s="381">
        <v>45839</v>
      </c>
      <c r="AA153" s="388"/>
      <c r="AB153" s="381"/>
      <c r="AC153" s="381"/>
      <c r="AD153" s="381"/>
      <c r="AE153" s="388"/>
      <c r="AF153" s="381"/>
      <c r="AG153" s="381"/>
      <c r="AH153" s="389"/>
      <c r="AI153" s="386"/>
      <c r="AJ153" s="381"/>
      <c r="AK153" s="381"/>
      <c r="AL153" s="383"/>
      <c r="AM153" s="374"/>
      <c r="AN153" s="384">
        <v>45975</v>
      </c>
      <c r="AO153" s="381">
        <v>46050</v>
      </c>
      <c r="AP153" s="383"/>
      <c r="AQ153" s="374"/>
      <c r="AR153" s="384" t="str">
        <f/>
        <v/>
      </c>
      <c r="AS153" s="381">
        <v>45851</v>
      </c>
      <c r="AT153" s="381" t="str">
        <f/>
        <v/>
      </c>
      <c r="AU153" s="389"/>
      <c r="AV153" s="390" t="str">
        <f/>
        <v/>
      </c>
      <c r="AW153" s="57" t="str">
        <f/>
        <v/>
      </c>
      <c r="AX153" s="381"/>
      <c r="AY153" s="381" t="str">
        <f/>
        <v/>
      </c>
      <c r="AZ153" s="381"/>
      <c r="BA153" s="381" t="str">
        <f/>
        <v/>
      </c>
      <c r="BB153" s="385"/>
      <c r="BC153" s="390" t="str">
        <f/>
        <v/>
      </c>
      <c r="BD153" s="381" t="str">
        <f/>
        <v/>
      </c>
      <c r="BE153" s="381"/>
      <c r="BF153" s="381" t="str">
        <f/>
        <v/>
      </c>
      <c r="BG153" s="391"/>
      <c r="BH153" s="392"/>
      <c r="BI153" s="378"/>
    </row>
    <row r="154" ht="15.75" customHeight="1">
      <c r="A154" s="236"/>
      <c r="B154" s="236"/>
      <c r="C154" s="358"/>
      <c r="D154" s="379">
        <v>149</v>
      </c>
      <c r="E154" s="380" t="str">
        <f t="shared" si="91"/>
        <v>#REF!</v>
      </c>
      <c r="F154" s="57" t="str">
        <f t="shared" si="92"/>
        <v>#REF!</v>
      </c>
      <c r="G154" s="57" t="str">
        <f t="shared" si="93"/>
        <v>#REF!</v>
      </c>
      <c r="H154" s="381" t="str">
        <f t="shared" si="94"/>
        <v>#REF!</v>
      </c>
      <c r="I154" s="380" t="str">
        <f t="shared" si="95"/>
        <v>#REF!</v>
      </c>
      <c r="J154" s="396" t="str">
        <f t="shared" si="90"/>
        <v>#REF!</v>
      </c>
      <c r="K154" s="382" t="b">
        <v>0</v>
      </c>
      <c r="L154" s="364" t="str">
        <f t="shared" si="96"/>
        <v>#REF!</v>
      </c>
      <c r="M154" s="361" t="str">
        <f t="shared" si="97"/>
        <v>#REF!</v>
      </c>
      <c r="N154" s="361" t="b">
        <v>0</v>
      </c>
      <c r="O154" s="24" t="b">
        <v>0</v>
      </c>
      <c r="P154" s="365" t="str">
        <f t="shared" si="98"/>
        <v>#REF!</v>
      </c>
      <c r="Q154" s="383"/>
      <c r="R154" s="367"/>
      <c r="S154" s="384" t="str">
        <f/>
        <v/>
      </c>
      <c r="T154" s="385">
        <v>44986</v>
      </c>
      <c r="U154" s="386" t="str">
        <f/>
        <v/>
      </c>
      <c r="V154" s="385">
        <v>45050</v>
      </c>
      <c r="W154" s="387" t="str">
        <f/>
        <v/>
      </c>
      <c r="X154" s="381" t="str">
        <f/>
        <v/>
      </c>
      <c r="Y154" s="381"/>
      <c r="Z154" s="381">
        <v>45108</v>
      </c>
      <c r="AA154" s="388"/>
      <c r="AB154" s="381"/>
      <c r="AC154" s="381"/>
      <c r="AD154" s="381"/>
      <c r="AE154" s="388"/>
      <c r="AF154" s="381"/>
      <c r="AG154" s="381"/>
      <c r="AH154" s="389"/>
      <c r="AI154" s="386"/>
      <c r="AJ154" s="381"/>
      <c r="AK154" s="381"/>
      <c r="AL154" s="383"/>
      <c r="AM154" s="374"/>
      <c r="AN154" s="384">
        <v>45245</v>
      </c>
      <c r="AO154" s="381">
        <v>45320</v>
      </c>
      <c r="AP154" s="383"/>
      <c r="AQ154" s="374"/>
      <c r="AR154" s="384" t="str">
        <f/>
        <v/>
      </c>
      <c r="AS154" s="381">
        <v>45120</v>
      </c>
      <c r="AT154" s="381" t="str">
        <f/>
        <v/>
      </c>
      <c r="AU154" s="389"/>
      <c r="AV154" s="390" t="str">
        <f/>
        <v/>
      </c>
      <c r="AW154" s="57" t="str">
        <f/>
        <v/>
      </c>
      <c r="AX154" s="381"/>
      <c r="AY154" s="381" t="str">
        <f/>
        <v/>
      </c>
      <c r="AZ154" s="381"/>
      <c r="BA154" s="381" t="str">
        <f/>
        <v/>
      </c>
      <c r="BB154" s="385"/>
      <c r="BC154" s="390" t="str">
        <f/>
        <v/>
      </c>
      <c r="BD154" s="381" t="str">
        <f/>
        <v/>
      </c>
      <c r="BE154" s="381"/>
      <c r="BF154" s="381" t="str">
        <f/>
        <v/>
      </c>
      <c r="BG154" s="391"/>
      <c r="BH154" s="392"/>
      <c r="BI154" s="378"/>
    </row>
    <row r="155" ht="15.75" customHeight="1">
      <c r="A155" s="236"/>
      <c r="B155" s="236"/>
      <c r="C155" s="358"/>
      <c r="D155" s="379">
        <v>150</v>
      </c>
      <c r="E155" s="380" t="str">
        <f t="shared" si="91"/>
        <v>#REF!</v>
      </c>
      <c r="F155" s="57" t="str">
        <f t="shared" si="92"/>
        <v>#REF!</v>
      </c>
      <c r="G155" s="57" t="str">
        <f t="shared" si="93"/>
        <v>#REF!</v>
      </c>
      <c r="H155" s="381" t="str">
        <f t="shared" si="94"/>
        <v>#REF!</v>
      </c>
      <c r="I155" s="380" t="str">
        <f t="shared" si="95"/>
        <v>#REF!</v>
      </c>
      <c r="J155" s="396" t="str">
        <f t="shared" si="90"/>
        <v>#REF!</v>
      </c>
      <c r="K155" s="382" t="b">
        <v>0</v>
      </c>
      <c r="L155" s="364" t="str">
        <f t="shared" si="96"/>
        <v>#REF!</v>
      </c>
      <c r="M155" s="361" t="str">
        <f t="shared" si="97"/>
        <v>#REF!</v>
      </c>
      <c r="N155" s="361" t="b">
        <v>0</v>
      </c>
      <c r="O155" s="24" t="b">
        <v>0</v>
      </c>
      <c r="P155" s="365" t="str">
        <f t="shared" si="98"/>
        <v>#REF!</v>
      </c>
      <c r="Q155" s="383"/>
      <c r="R155" s="367"/>
      <c r="S155" s="384" t="str">
        <f/>
        <v/>
      </c>
      <c r="T155" s="385">
        <v>44986</v>
      </c>
      <c r="U155" s="386" t="str">
        <f/>
        <v/>
      </c>
      <c r="V155" s="385">
        <v>45050</v>
      </c>
      <c r="W155" s="387" t="str">
        <f/>
        <v/>
      </c>
      <c r="X155" s="381" t="str">
        <f/>
        <v/>
      </c>
      <c r="Y155" s="381"/>
      <c r="Z155" s="381">
        <v>45108</v>
      </c>
      <c r="AA155" s="388"/>
      <c r="AB155" s="381"/>
      <c r="AC155" s="381"/>
      <c r="AD155" s="381"/>
      <c r="AE155" s="388"/>
      <c r="AF155" s="381"/>
      <c r="AG155" s="381"/>
      <c r="AH155" s="389"/>
      <c r="AI155" s="386"/>
      <c r="AJ155" s="381"/>
      <c r="AK155" s="381"/>
      <c r="AL155" s="383"/>
      <c r="AM155" s="374"/>
      <c r="AN155" s="384">
        <v>45245</v>
      </c>
      <c r="AO155" s="381">
        <v>45320</v>
      </c>
      <c r="AP155" s="383"/>
      <c r="AQ155" s="374"/>
      <c r="AR155" s="384" t="str">
        <f/>
        <v/>
      </c>
      <c r="AS155" s="381">
        <v>45120</v>
      </c>
      <c r="AT155" s="381" t="str">
        <f/>
        <v/>
      </c>
      <c r="AU155" s="389"/>
      <c r="AV155" s="390" t="str">
        <f/>
        <v/>
      </c>
      <c r="AW155" s="57" t="str">
        <f/>
        <v/>
      </c>
      <c r="AX155" s="381"/>
      <c r="AY155" s="381" t="str">
        <f/>
        <v/>
      </c>
      <c r="AZ155" s="381"/>
      <c r="BA155" s="381" t="str">
        <f/>
        <v/>
      </c>
      <c r="BB155" s="385"/>
      <c r="BC155" s="390" t="str">
        <f/>
        <v/>
      </c>
      <c r="BD155" s="381" t="str">
        <f/>
        <v/>
      </c>
      <c r="BE155" s="381"/>
      <c r="BF155" s="381" t="str">
        <f/>
        <v/>
      </c>
      <c r="BG155" s="391"/>
      <c r="BH155" s="392"/>
      <c r="BI155" s="378"/>
    </row>
    <row r="156" ht="15.75" customHeight="1">
      <c r="A156" s="236"/>
      <c r="B156" s="236"/>
      <c r="C156" s="358"/>
      <c r="D156" s="379">
        <v>151</v>
      </c>
      <c r="E156" s="380" t="str">
        <f t="shared" si="91"/>
        <v>#REF!</v>
      </c>
      <c r="F156" s="57" t="str">
        <f t="shared" si="92"/>
        <v>#REF!</v>
      </c>
      <c r="G156" s="57" t="str">
        <f t="shared" si="93"/>
        <v>#REF!</v>
      </c>
      <c r="H156" s="381" t="str">
        <f t="shared" si="94"/>
        <v>#REF!</v>
      </c>
      <c r="I156" s="380" t="str">
        <f t="shared" si="95"/>
        <v>#REF!</v>
      </c>
      <c r="J156" s="396" t="str">
        <f t="shared" si="90"/>
        <v>#REF!</v>
      </c>
      <c r="K156" s="382" t="b">
        <v>0</v>
      </c>
      <c r="L156" s="364" t="str">
        <f t="shared" si="96"/>
        <v>#REF!</v>
      </c>
      <c r="M156" s="361" t="str">
        <f t="shared" si="97"/>
        <v>#REF!</v>
      </c>
      <c r="N156" s="361" t="b">
        <v>0</v>
      </c>
      <c r="O156" s="24" t="b">
        <v>0</v>
      </c>
      <c r="P156" s="365" t="str">
        <f t="shared" si="98"/>
        <v>#REF!</v>
      </c>
      <c r="Q156" s="383"/>
      <c r="R156" s="367"/>
      <c r="S156" s="384" t="str">
        <f/>
        <v/>
      </c>
      <c r="T156" s="385">
        <v>44986</v>
      </c>
      <c r="U156" s="386" t="str">
        <f/>
        <v/>
      </c>
      <c r="V156" s="385">
        <v>45050</v>
      </c>
      <c r="W156" s="387" t="str">
        <f/>
        <v/>
      </c>
      <c r="X156" s="381" t="str">
        <f/>
        <v/>
      </c>
      <c r="Y156" s="381"/>
      <c r="Z156" s="381">
        <v>45108</v>
      </c>
      <c r="AA156" s="388"/>
      <c r="AB156" s="381"/>
      <c r="AC156" s="381"/>
      <c r="AD156" s="381"/>
      <c r="AE156" s="388"/>
      <c r="AF156" s="381"/>
      <c r="AG156" s="381"/>
      <c r="AH156" s="389"/>
      <c r="AI156" s="386"/>
      <c r="AJ156" s="381"/>
      <c r="AK156" s="381"/>
      <c r="AL156" s="383"/>
      <c r="AM156" s="374"/>
      <c r="AN156" s="384">
        <v>45245</v>
      </c>
      <c r="AO156" s="381">
        <v>45320</v>
      </c>
      <c r="AP156" s="383"/>
      <c r="AQ156" s="374"/>
      <c r="AR156" s="384" t="str">
        <f/>
        <v/>
      </c>
      <c r="AS156" s="381">
        <v>45120</v>
      </c>
      <c r="AT156" s="381" t="str">
        <f/>
        <v/>
      </c>
      <c r="AU156" s="389"/>
      <c r="AV156" s="390" t="str">
        <f/>
        <v/>
      </c>
      <c r="AW156" s="57" t="str">
        <f/>
        <v/>
      </c>
      <c r="AX156" s="381"/>
      <c r="AY156" s="381" t="str">
        <f/>
        <v/>
      </c>
      <c r="AZ156" s="381"/>
      <c r="BA156" s="381" t="str">
        <f/>
        <v/>
      </c>
      <c r="BB156" s="385"/>
      <c r="BC156" s="390" t="str">
        <f/>
        <v/>
      </c>
      <c r="BD156" s="381" t="str">
        <f/>
        <v/>
      </c>
      <c r="BE156" s="381"/>
      <c r="BF156" s="381" t="str">
        <f/>
        <v/>
      </c>
      <c r="BG156" s="391"/>
      <c r="BH156" s="392"/>
      <c r="BI156" s="378"/>
    </row>
    <row r="157" ht="15.75" customHeight="1">
      <c r="A157" s="236"/>
      <c r="B157" s="236"/>
      <c r="C157" s="358"/>
      <c r="D157" s="379">
        <v>152</v>
      </c>
      <c r="E157" s="380" t="str">
        <f t="shared" si="91"/>
        <v>#REF!</v>
      </c>
      <c r="F157" s="57" t="str">
        <f t="shared" si="92"/>
        <v>#REF!</v>
      </c>
      <c r="G157" s="57" t="str">
        <f t="shared" si="93"/>
        <v>#REF!</v>
      </c>
      <c r="H157" s="381" t="str">
        <f t="shared" si="94"/>
        <v>#REF!</v>
      </c>
      <c r="I157" s="380" t="str">
        <f t="shared" si="95"/>
        <v>#REF!</v>
      </c>
      <c r="J157" s="396" t="str">
        <f t="shared" si="90"/>
        <v>#REF!</v>
      </c>
      <c r="K157" s="382" t="b">
        <v>0</v>
      </c>
      <c r="L157" s="364" t="str">
        <f t="shared" si="96"/>
        <v>#REF!</v>
      </c>
      <c r="M157" s="361" t="str">
        <f t="shared" si="97"/>
        <v>#REF!</v>
      </c>
      <c r="N157" s="361" t="b">
        <v>0</v>
      </c>
      <c r="O157" s="24" t="b">
        <v>0</v>
      </c>
      <c r="P157" s="365" t="str">
        <f t="shared" si="98"/>
        <v>#REF!</v>
      </c>
      <c r="Q157" s="383"/>
      <c r="R157" s="367"/>
      <c r="S157" s="384" t="str">
        <f/>
        <v/>
      </c>
      <c r="T157" s="385">
        <v>46508</v>
      </c>
      <c r="U157" s="386" t="str">
        <f/>
        <v/>
      </c>
      <c r="V157" s="385">
        <v>46755</v>
      </c>
      <c r="W157" s="387" t="str">
        <f/>
        <v/>
      </c>
      <c r="X157" s="381" t="str">
        <f/>
        <v/>
      </c>
      <c r="Y157" s="381"/>
      <c r="Z157" s="381">
        <v>46813</v>
      </c>
      <c r="AA157" s="388"/>
      <c r="AB157" s="381"/>
      <c r="AC157" s="381"/>
      <c r="AD157" s="381"/>
      <c r="AE157" s="388"/>
      <c r="AF157" s="381"/>
      <c r="AG157" s="381"/>
      <c r="AH157" s="389"/>
      <c r="AI157" s="386"/>
      <c r="AJ157" s="381"/>
      <c r="AK157" s="381"/>
      <c r="AL157" s="383"/>
      <c r="AM157" s="374"/>
      <c r="AN157" s="384">
        <v>47395</v>
      </c>
      <c r="AO157" s="381">
        <v>47470</v>
      </c>
      <c r="AP157" s="383"/>
      <c r="AQ157" s="374"/>
      <c r="AR157" s="384" t="str">
        <f/>
        <v/>
      </c>
      <c r="AS157" s="381">
        <v>46826</v>
      </c>
      <c r="AT157" s="381" t="str">
        <f/>
        <v/>
      </c>
      <c r="AU157" s="389"/>
      <c r="AV157" s="390" t="str">
        <f/>
        <v/>
      </c>
      <c r="AW157" s="57" t="str">
        <f/>
        <v/>
      </c>
      <c r="AX157" s="381"/>
      <c r="AY157" s="381" t="str">
        <f/>
        <v/>
      </c>
      <c r="AZ157" s="381"/>
      <c r="BA157" s="381" t="str">
        <f/>
        <v/>
      </c>
      <c r="BB157" s="385"/>
      <c r="BC157" s="390" t="str">
        <f/>
        <v/>
      </c>
      <c r="BD157" s="381" t="str">
        <f/>
        <v/>
      </c>
      <c r="BE157" s="381"/>
      <c r="BF157" s="381" t="str">
        <f/>
        <v/>
      </c>
      <c r="BG157" s="391"/>
      <c r="BH157" s="392"/>
      <c r="BI157" s="378"/>
    </row>
    <row r="158" ht="15.75" customHeight="1">
      <c r="A158" s="236"/>
      <c r="B158" s="236"/>
      <c r="C158" s="358"/>
      <c r="D158" s="379">
        <v>153</v>
      </c>
      <c r="E158" s="380" t="str">
        <f t="shared" si="91"/>
        <v>#REF!</v>
      </c>
      <c r="F158" s="57" t="str">
        <f t="shared" si="92"/>
        <v>#REF!</v>
      </c>
      <c r="G158" s="57" t="str">
        <f t="shared" si="93"/>
        <v>#REF!</v>
      </c>
      <c r="H158" s="381" t="str">
        <f t="shared" si="94"/>
        <v>#REF!</v>
      </c>
      <c r="I158" s="380" t="str">
        <f t="shared" si="95"/>
        <v>#REF!</v>
      </c>
      <c r="J158" s="396" t="str">
        <f t="shared" si="90"/>
        <v>#REF!</v>
      </c>
      <c r="K158" s="382" t="b">
        <v>0</v>
      </c>
      <c r="L158" s="364" t="str">
        <f t="shared" si="96"/>
        <v>#REF!</v>
      </c>
      <c r="M158" s="361" t="str">
        <f t="shared" si="97"/>
        <v>#REF!</v>
      </c>
      <c r="N158" s="361" t="b">
        <v>0</v>
      </c>
      <c r="O158" s="24" t="b">
        <v>0</v>
      </c>
      <c r="P158" s="365" t="str">
        <f t="shared" si="98"/>
        <v>#REF!</v>
      </c>
      <c r="Q158" s="383"/>
      <c r="R158" s="367"/>
      <c r="S158" s="384" t="str">
        <f/>
        <v/>
      </c>
      <c r="T158" s="385">
        <v>46508</v>
      </c>
      <c r="U158" s="386" t="str">
        <f/>
        <v/>
      </c>
      <c r="V158" s="385">
        <v>46755</v>
      </c>
      <c r="W158" s="387" t="str">
        <f/>
        <v/>
      </c>
      <c r="X158" s="381" t="str">
        <f/>
        <v/>
      </c>
      <c r="Y158" s="381"/>
      <c r="Z158" s="381">
        <v>46813</v>
      </c>
      <c r="AA158" s="388"/>
      <c r="AB158" s="381"/>
      <c r="AC158" s="381"/>
      <c r="AD158" s="381"/>
      <c r="AE158" s="388"/>
      <c r="AF158" s="381"/>
      <c r="AG158" s="381"/>
      <c r="AH158" s="389"/>
      <c r="AI158" s="386"/>
      <c r="AJ158" s="381"/>
      <c r="AK158" s="381"/>
      <c r="AL158" s="383"/>
      <c r="AM158" s="374"/>
      <c r="AN158" s="384">
        <v>47395</v>
      </c>
      <c r="AO158" s="381">
        <v>47470</v>
      </c>
      <c r="AP158" s="383"/>
      <c r="AQ158" s="374"/>
      <c r="AR158" s="384" t="str">
        <f/>
        <v/>
      </c>
      <c r="AS158" s="381">
        <v>46826</v>
      </c>
      <c r="AT158" s="381" t="str">
        <f/>
        <v/>
      </c>
      <c r="AU158" s="389"/>
      <c r="AV158" s="390" t="str">
        <f/>
        <v/>
      </c>
      <c r="AW158" s="57" t="str">
        <f/>
        <v/>
      </c>
      <c r="AX158" s="381"/>
      <c r="AY158" s="381" t="str">
        <f/>
        <v/>
      </c>
      <c r="AZ158" s="381"/>
      <c r="BA158" s="381" t="str">
        <f/>
        <v/>
      </c>
      <c r="BB158" s="385"/>
      <c r="BC158" s="390" t="str">
        <f/>
        <v/>
      </c>
      <c r="BD158" s="381" t="str">
        <f/>
        <v/>
      </c>
      <c r="BE158" s="381"/>
      <c r="BF158" s="381" t="str">
        <f/>
        <v/>
      </c>
      <c r="BG158" s="391"/>
      <c r="BH158" s="392"/>
      <c r="BI158" s="378"/>
    </row>
    <row r="159" ht="15.75" customHeight="1">
      <c r="A159" s="236"/>
      <c r="B159" s="236"/>
      <c r="C159" s="358"/>
      <c r="D159" s="379">
        <v>154</v>
      </c>
      <c r="E159" s="380" t="str">
        <f t="shared" si="91"/>
        <v>#REF!</v>
      </c>
      <c r="F159" s="57" t="str">
        <f t="shared" si="92"/>
        <v>#REF!</v>
      </c>
      <c r="G159" s="57" t="str">
        <f t="shared" si="93"/>
        <v>#REF!</v>
      </c>
      <c r="H159" s="381" t="str">
        <f t="shared" si="94"/>
        <v>#REF!</v>
      </c>
      <c r="I159" s="380" t="str">
        <f t="shared" si="95"/>
        <v>#REF!</v>
      </c>
      <c r="J159" s="396" t="str">
        <f t="shared" si="90"/>
        <v>#REF!</v>
      </c>
      <c r="K159" s="382" t="b">
        <v>0</v>
      </c>
      <c r="L159" s="364" t="str">
        <f t="shared" si="96"/>
        <v>#REF!</v>
      </c>
      <c r="M159" s="361" t="str">
        <f t="shared" si="97"/>
        <v>#REF!</v>
      </c>
      <c r="N159" s="361" t="b">
        <v>0</v>
      </c>
      <c r="O159" s="24" t="b">
        <v>0</v>
      </c>
      <c r="P159" s="365" t="str">
        <f t="shared" si="98"/>
        <v>#REF!</v>
      </c>
      <c r="Q159" s="383"/>
      <c r="R159" s="367"/>
      <c r="S159" s="384" t="str">
        <f/>
        <v/>
      </c>
      <c r="T159" s="385">
        <v>46508</v>
      </c>
      <c r="U159" s="386" t="str">
        <f/>
        <v/>
      </c>
      <c r="V159" s="385">
        <v>46755</v>
      </c>
      <c r="W159" s="387" t="str">
        <f/>
        <v/>
      </c>
      <c r="X159" s="381" t="str">
        <f/>
        <v/>
      </c>
      <c r="Y159" s="381"/>
      <c r="Z159" s="381">
        <v>46813</v>
      </c>
      <c r="AA159" s="388"/>
      <c r="AB159" s="381"/>
      <c r="AC159" s="381"/>
      <c r="AD159" s="381"/>
      <c r="AE159" s="388"/>
      <c r="AF159" s="381"/>
      <c r="AG159" s="381"/>
      <c r="AH159" s="389"/>
      <c r="AI159" s="386"/>
      <c r="AJ159" s="381"/>
      <c r="AK159" s="381"/>
      <c r="AL159" s="383"/>
      <c r="AM159" s="374"/>
      <c r="AN159" s="384">
        <v>47484</v>
      </c>
      <c r="AO159" s="381">
        <v>47557</v>
      </c>
      <c r="AP159" s="383"/>
      <c r="AQ159" s="374"/>
      <c r="AR159" s="384" t="str">
        <f/>
        <v/>
      </c>
      <c r="AS159" s="381">
        <v>46826</v>
      </c>
      <c r="AT159" s="381" t="str">
        <f/>
        <v/>
      </c>
      <c r="AU159" s="389"/>
      <c r="AV159" s="390" t="str">
        <f/>
        <v/>
      </c>
      <c r="AW159" s="57" t="str">
        <f/>
        <v/>
      </c>
      <c r="AX159" s="381"/>
      <c r="AY159" s="381" t="str">
        <f/>
        <v/>
      </c>
      <c r="AZ159" s="381"/>
      <c r="BA159" s="381" t="str">
        <f/>
        <v/>
      </c>
      <c r="BB159" s="385"/>
      <c r="BC159" s="390" t="str">
        <f/>
        <v/>
      </c>
      <c r="BD159" s="381" t="str">
        <f/>
        <v/>
      </c>
      <c r="BE159" s="381"/>
      <c r="BF159" s="381" t="str">
        <f/>
        <v/>
      </c>
      <c r="BG159" s="391"/>
      <c r="BH159" s="392"/>
      <c r="BI159" s="378"/>
    </row>
    <row r="160" ht="15.75" customHeight="1">
      <c r="A160" s="236"/>
      <c r="B160" s="236"/>
      <c r="C160" s="358"/>
      <c r="D160" s="379">
        <v>155</v>
      </c>
      <c r="E160" s="380" t="str">
        <f t="shared" si="91"/>
        <v>#REF!</v>
      </c>
      <c r="F160" s="57" t="str">
        <f t="shared" si="92"/>
        <v>#REF!</v>
      </c>
      <c r="G160" s="57" t="str">
        <f t="shared" si="93"/>
        <v>#REF!</v>
      </c>
      <c r="H160" s="381" t="str">
        <f t="shared" si="94"/>
        <v>#REF!</v>
      </c>
      <c r="I160" s="380" t="str">
        <f t="shared" si="95"/>
        <v>#REF!</v>
      </c>
      <c r="J160" s="396" t="str">
        <f t="shared" ref="J160:J223" si="99">VLOOKUP(D96,'Свод объектов'!$D$3:$L1101,9,0)</f>
        <v>#REF!</v>
      </c>
      <c r="K160" s="382" t="b">
        <v>0</v>
      </c>
      <c r="L160" s="364" t="str">
        <f t="shared" si="96"/>
        <v>#REF!</v>
      </c>
      <c r="M160" s="361" t="str">
        <f t="shared" si="97"/>
        <v>#REF!</v>
      </c>
      <c r="N160" s="361" t="b">
        <v>0</v>
      </c>
      <c r="O160" s="24" t="b">
        <v>0</v>
      </c>
      <c r="P160" s="365" t="str">
        <f t="shared" si="98"/>
        <v>#REF!</v>
      </c>
      <c r="Q160" s="383"/>
      <c r="R160" s="367"/>
      <c r="S160" s="384" t="str">
        <f/>
        <v/>
      </c>
      <c r="T160" s="385">
        <v>46905</v>
      </c>
      <c r="U160" s="386" t="str">
        <f/>
        <v/>
      </c>
      <c r="V160" s="385">
        <v>47150</v>
      </c>
      <c r="W160" s="387" t="str">
        <f/>
        <v/>
      </c>
      <c r="X160" s="381" t="str">
        <f/>
        <v/>
      </c>
      <c r="Y160" s="381"/>
      <c r="Z160" s="381">
        <v>47209</v>
      </c>
      <c r="AA160" s="388"/>
      <c r="AB160" s="381"/>
      <c r="AC160" s="381"/>
      <c r="AD160" s="381"/>
      <c r="AE160" s="388"/>
      <c r="AF160" s="381"/>
      <c r="AG160" s="381"/>
      <c r="AH160" s="389"/>
      <c r="AI160" s="386"/>
      <c r="AJ160" s="381"/>
      <c r="AK160" s="381"/>
      <c r="AL160" s="383"/>
      <c r="AM160" s="374"/>
      <c r="AN160" s="384">
        <v>47973</v>
      </c>
      <c r="AO160" s="381">
        <v>48046</v>
      </c>
      <c r="AP160" s="383"/>
      <c r="AQ160" s="374"/>
      <c r="AR160" s="384" t="str">
        <f/>
        <v/>
      </c>
      <c r="AS160" s="381">
        <v>47220</v>
      </c>
      <c r="AT160" s="381" t="str">
        <f/>
        <v/>
      </c>
      <c r="AU160" s="389"/>
      <c r="AV160" s="390" t="str">
        <f/>
        <v/>
      </c>
      <c r="AW160" s="57" t="str">
        <f/>
        <v/>
      </c>
      <c r="AX160" s="381"/>
      <c r="AY160" s="381" t="str">
        <f/>
        <v/>
      </c>
      <c r="AZ160" s="381"/>
      <c r="BA160" s="381" t="str">
        <f/>
        <v/>
      </c>
      <c r="BB160" s="385"/>
      <c r="BC160" s="390" t="str">
        <f/>
        <v/>
      </c>
      <c r="BD160" s="381" t="str">
        <f/>
        <v/>
      </c>
      <c r="BE160" s="381"/>
      <c r="BF160" s="381" t="str">
        <f/>
        <v/>
      </c>
      <c r="BG160" s="391"/>
      <c r="BH160" s="392"/>
      <c r="BI160" s="378"/>
    </row>
    <row r="161" ht="15.75" customHeight="1">
      <c r="A161" s="236"/>
      <c r="B161" s="236"/>
      <c r="C161" s="358"/>
      <c r="D161" s="379">
        <v>156</v>
      </c>
      <c r="E161" s="380" t="str">
        <f t="shared" si="91"/>
        <v>#REF!</v>
      </c>
      <c r="F161" s="57" t="str">
        <f t="shared" si="92"/>
        <v>#REF!</v>
      </c>
      <c r="G161" s="57" t="str">
        <f t="shared" si="93"/>
        <v>#REF!</v>
      </c>
      <c r="H161" s="381" t="str">
        <f t="shared" si="94"/>
        <v>#REF!</v>
      </c>
      <c r="I161" s="380" t="str">
        <f t="shared" si="95"/>
        <v>#REF!</v>
      </c>
      <c r="J161" s="396" t="str">
        <f t="shared" si="99"/>
        <v>#REF!</v>
      </c>
      <c r="K161" s="382" t="b">
        <v>0</v>
      </c>
      <c r="L161" s="364" t="str">
        <f t="shared" si="96"/>
        <v>#REF!</v>
      </c>
      <c r="M161" s="361" t="str">
        <f t="shared" si="97"/>
        <v>#REF!</v>
      </c>
      <c r="N161" s="361" t="b">
        <v>0</v>
      </c>
      <c r="O161" s="24" t="b">
        <v>0</v>
      </c>
      <c r="P161" s="365" t="str">
        <f t="shared" si="98"/>
        <v>#REF!</v>
      </c>
      <c r="Q161" s="383"/>
      <c r="R161" s="367"/>
      <c r="S161" s="384" t="str">
        <f/>
        <v/>
      </c>
      <c r="T161" s="385">
        <v>46508</v>
      </c>
      <c r="U161" s="386" t="str">
        <f/>
        <v/>
      </c>
      <c r="V161" s="385">
        <v>46755</v>
      </c>
      <c r="W161" s="387" t="str">
        <f/>
        <v/>
      </c>
      <c r="X161" s="381" t="str">
        <f/>
        <v/>
      </c>
      <c r="Y161" s="381"/>
      <c r="Z161" s="381">
        <v>46813</v>
      </c>
      <c r="AA161" s="388"/>
      <c r="AB161" s="381"/>
      <c r="AC161" s="381"/>
      <c r="AD161" s="381"/>
      <c r="AE161" s="388"/>
      <c r="AF161" s="381"/>
      <c r="AG161" s="381"/>
      <c r="AH161" s="389"/>
      <c r="AI161" s="386"/>
      <c r="AJ161" s="381"/>
      <c r="AK161" s="381"/>
      <c r="AL161" s="383"/>
      <c r="AM161" s="374"/>
      <c r="AN161" s="384">
        <v>47364</v>
      </c>
      <c r="AO161" s="381">
        <v>47437</v>
      </c>
      <c r="AP161" s="383"/>
      <c r="AQ161" s="374"/>
      <c r="AR161" s="384" t="str">
        <f/>
        <v/>
      </c>
      <c r="AS161" s="381">
        <v>46826</v>
      </c>
      <c r="AT161" s="381" t="str">
        <f/>
        <v/>
      </c>
      <c r="AU161" s="389"/>
      <c r="AV161" s="390" t="str">
        <f/>
        <v/>
      </c>
      <c r="AW161" s="57" t="str">
        <f/>
        <v/>
      </c>
      <c r="AX161" s="381"/>
      <c r="AY161" s="381" t="str">
        <f/>
        <v/>
      </c>
      <c r="AZ161" s="381"/>
      <c r="BA161" s="381" t="str">
        <f/>
        <v/>
      </c>
      <c r="BB161" s="385"/>
      <c r="BC161" s="390" t="str">
        <f/>
        <v/>
      </c>
      <c r="BD161" s="381" t="str">
        <f/>
        <v/>
      </c>
      <c r="BE161" s="381"/>
      <c r="BF161" s="381" t="str">
        <f/>
        <v/>
      </c>
      <c r="BG161" s="391"/>
      <c r="BH161" s="392"/>
      <c r="BI161" s="378"/>
    </row>
    <row r="162" ht="15.75" customHeight="1">
      <c r="A162" s="236"/>
      <c r="B162" s="236"/>
      <c r="C162" s="358"/>
      <c r="D162" s="379">
        <v>157</v>
      </c>
      <c r="E162" s="380" t="str">
        <f t="shared" si="91"/>
        <v>#REF!</v>
      </c>
      <c r="F162" s="57" t="str">
        <f t="shared" si="92"/>
        <v>#REF!</v>
      </c>
      <c r="G162" s="57" t="str">
        <f t="shared" si="93"/>
        <v>#REF!</v>
      </c>
      <c r="H162" s="381" t="str">
        <f t="shared" si="94"/>
        <v>#REF!</v>
      </c>
      <c r="I162" s="380" t="str">
        <f t="shared" si="95"/>
        <v>#REF!</v>
      </c>
      <c r="J162" s="396" t="str">
        <f t="shared" si="99"/>
        <v>#REF!</v>
      </c>
      <c r="K162" s="382" t="b">
        <v>0</v>
      </c>
      <c r="L162" s="364" t="str">
        <f t="shared" si="96"/>
        <v>#REF!</v>
      </c>
      <c r="M162" s="361" t="str">
        <f t="shared" si="97"/>
        <v>#REF!</v>
      </c>
      <c r="N162" s="361" t="b">
        <v>0</v>
      </c>
      <c r="O162" s="24" t="b">
        <v>0</v>
      </c>
      <c r="P162" s="365" t="str">
        <f t="shared" si="98"/>
        <v>#REF!</v>
      </c>
      <c r="Q162" s="383"/>
      <c r="R162" s="367"/>
      <c r="S162" s="384" t="str">
        <f/>
        <v/>
      </c>
      <c r="T162" s="385">
        <v>46508</v>
      </c>
      <c r="U162" s="386" t="str">
        <f/>
        <v/>
      </c>
      <c r="V162" s="385">
        <v>46755</v>
      </c>
      <c r="W162" s="387" t="str">
        <f/>
        <v/>
      </c>
      <c r="X162" s="381" t="str">
        <f/>
        <v/>
      </c>
      <c r="Y162" s="381"/>
      <c r="Z162" s="381">
        <v>46813</v>
      </c>
      <c r="AA162" s="388"/>
      <c r="AB162" s="381"/>
      <c r="AC162" s="381"/>
      <c r="AD162" s="381"/>
      <c r="AE162" s="388"/>
      <c r="AF162" s="381"/>
      <c r="AG162" s="381"/>
      <c r="AH162" s="389"/>
      <c r="AI162" s="386"/>
      <c r="AJ162" s="381"/>
      <c r="AK162" s="381"/>
      <c r="AL162" s="383"/>
      <c r="AM162" s="374"/>
      <c r="AN162" s="384">
        <v>47423</v>
      </c>
      <c r="AO162" s="381">
        <v>47498</v>
      </c>
      <c r="AP162" s="383"/>
      <c r="AQ162" s="374"/>
      <c r="AR162" s="384" t="str">
        <f/>
        <v/>
      </c>
      <c r="AS162" s="381">
        <v>46826</v>
      </c>
      <c r="AT162" s="381" t="str">
        <f/>
        <v/>
      </c>
      <c r="AU162" s="389"/>
      <c r="AV162" s="390" t="str">
        <f/>
        <v/>
      </c>
      <c r="AW162" s="57" t="str">
        <f/>
        <v/>
      </c>
      <c r="AX162" s="381"/>
      <c r="AY162" s="381" t="str">
        <f/>
        <v/>
      </c>
      <c r="AZ162" s="381"/>
      <c r="BA162" s="381" t="str">
        <f/>
        <v/>
      </c>
      <c r="BB162" s="385"/>
      <c r="BC162" s="390" t="str">
        <f/>
        <v/>
      </c>
      <c r="BD162" s="381" t="str">
        <f/>
        <v/>
      </c>
      <c r="BE162" s="381"/>
      <c r="BF162" s="381" t="str">
        <f/>
        <v/>
      </c>
      <c r="BG162" s="391"/>
      <c r="BH162" s="392"/>
      <c r="BI162" s="378"/>
    </row>
    <row r="163" ht="15.75" customHeight="1">
      <c r="A163" s="236"/>
      <c r="B163" s="236"/>
      <c r="C163" s="358"/>
      <c r="D163" s="379">
        <v>158</v>
      </c>
      <c r="E163" s="380" t="str">
        <f t="shared" si="91"/>
        <v>#REF!</v>
      </c>
      <c r="F163" s="57" t="str">
        <f t="shared" si="92"/>
        <v>#REF!</v>
      </c>
      <c r="G163" s="57" t="str">
        <f t="shared" si="93"/>
        <v>#REF!</v>
      </c>
      <c r="H163" s="381" t="str">
        <f t="shared" si="94"/>
        <v>#REF!</v>
      </c>
      <c r="I163" s="380" t="str">
        <f t="shared" si="95"/>
        <v>#REF!</v>
      </c>
      <c r="J163" s="396" t="str">
        <f t="shared" si="99"/>
        <v>#REF!</v>
      </c>
      <c r="K163" s="382" t="b">
        <v>0</v>
      </c>
      <c r="L163" s="364" t="str">
        <f t="shared" si="96"/>
        <v>#REF!</v>
      </c>
      <c r="M163" s="361" t="str">
        <f t="shared" si="97"/>
        <v>#REF!</v>
      </c>
      <c r="N163" s="361" t="b">
        <v>0</v>
      </c>
      <c r="O163" s="24" t="b">
        <v>0</v>
      </c>
      <c r="P163" s="365" t="str">
        <f t="shared" si="98"/>
        <v>#REF!</v>
      </c>
      <c r="Q163" s="383"/>
      <c r="R163" s="367"/>
      <c r="S163" s="384" t="str">
        <f/>
        <v/>
      </c>
      <c r="T163" s="385">
        <v>46447</v>
      </c>
      <c r="U163" s="386" t="str">
        <f/>
        <v/>
      </c>
      <c r="V163" s="385">
        <v>46695</v>
      </c>
      <c r="W163" s="387" t="str">
        <f/>
        <v/>
      </c>
      <c r="X163" s="381" t="str">
        <f/>
        <v/>
      </c>
      <c r="Y163" s="381"/>
      <c r="Z163" s="381">
        <v>46753</v>
      </c>
      <c r="AA163" s="388"/>
      <c r="AB163" s="381"/>
      <c r="AC163" s="381"/>
      <c r="AD163" s="381"/>
      <c r="AE163" s="388"/>
      <c r="AF163" s="381"/>
      <c r="AG163" s="381"/>
      <c r="AH163" s="389"/>
      <c r="AI163" s="386"/>
      <c r="AJ163" s="381"/>
      <c r="AK163" s="381"/>
      <c r="AL163" s="383"/>
      <c r="AM163" s="374"/>
      <c r="AN163" s="384">
        <v>47000</v>
      </c>
      <c r="AO163" s="381">
        <v>47073</v>
      </c>
      <c r="AP163" s="383"/>
      <c r="AQ163" s="374"/>
      <c r="AR163" s="384" t="str">
        <f/>
        <v/>
      </c>
      <c r="AS163" s="381">
        <v>46772</v>
      </c>
      <c r="AT163" s="381" t="str">
        <f/>
        <v/>
      </c>
      <c r="AU163" s="389"/>
      <c r="AV163" s="390" t="str">
        <f/>
        <v/>
      </c>
      <c r="AW163" s="57" t="str">
        <f/>
        <v/>
      </c>
      <c r="AX163" s="381"/>
      <c r="AY163" s="381" t="str">
        <f/>
        <v/>
      </c>
      <c r="AZ163" s="381"/>
      <c r="BA163" s="381" t="str">
        <f/>
        <v/>
      </c>
      <c r="BB163" s="385"/>
      <c r="BC163" s="390" t="str">
        <f/>
        <v/>
      </c>
      <c r="BD163" s="381" t="str">
        <f/>
        <v/>
      </c>
      <c r="BE163" s="381"/>
      <c r="BF163" s="381" t="str">
        <f/>
        <v/>
      </c>
      <c r="BG163" s="391"/>
      <c r="BH163" s="392"/>
      <c r="BI163" s="378"/>
    </row>
    <row r="164" ht="15.75" customHeight="1">
      <c r="A164" s="236"/>
      <c r="B164" s="236"/>
      <c r="C164" s="358"/>
      <c r="D164" s="379">
        <v>159</v>
      </c>
      <c r="E164" s="380" t="str">
        <f t="shared" si="91"/>
        <v>#REF!</v>
      </c>
      <c r="F164" s="57" t="str">
        <f t="shared" si="92"/>
        <v>#REF!</v>
      </c>
      <c r="G164" s="57" t="str">
        <f t="shared" si="93"/>
        <v>#REF!</v>
      </c>
      <c r="H164" s="381" t="str">
        <f t="shared" si="94"/>
        <v>#REF!</v>
      </c>
      <c r="I164" s="380" t="str">
        <f t="shared" si="95"/>
        <v>#REF!</v>
      </c>
      <c r="J164" s="396" t="str">
        <f t="shared" si="99"/>
        <v>#REF!</v>
      </c>
      <c r="K164" s="382" t="b">
        <v>0</v>
      </c>
      <c r="L164" s="364" t="str">
        <f t="shared" si="96"/>
        <v>#REF!</v>
      </c>
      <c r="M164" s="361" t="str">
        <f t="shared" si="97"/>
        <v>#REF!</v>
      </c>
      <c r="N164" s="361" t="b">
        <v>0</v>
      </c>
      <c r="O164" s="24" t="b">
        <v>0</v>
      </c>
      <c r="P164" s="365" t="str">
        <f t="shared" si="98"/>
        <v>#REF!</v>
      </c>
      <c r="Q164" s="383"/>
      <c r="R164" s="367"/>
      <c r="S164" s="384" t="str">
        <f/>
        <v/>
      </c>
      <c r="T164" s="385">
        <v>46447</v>
      </c>
      <c r="U164" s="386" t="str">
        <f/>
        <v/>
      </c>
      <c r="V164" s="385">
        <v>46695</v>
      </c>
      <c r="W164" s="387" t="str">
        <f/>
        <v/>
      </c>
      <c r="X164" s="381" t="str">
        <f/>
        <v/>
      </c>
      <c r="Y164" s="381"/>
      <c r="Z164" s="381">
        <v>46753</v>
      </c>
      <c r="AA164" s="388"/>
      <c r="AB164" s="381"/>
      <c r="AC164" s="381"/>
      <c r="AD164" s="381"/>
      <c r="AE164" s="388"/>
      <c r="AF164" s="381"/>
      <c r="AG164" s="381"/>
      <c r="AH164" s="389"/>
      <c r="AI164" s="386"/>
      <c r="AJ164" s="381"/>
      <c r="AK164" s="381"/>
      <c r="AL164" s="383"/>
      <c r="AM164" s="374"/>
      <c r="AN164" s="384">
        <v>47000</v>
      </c>
      <c r="AO164" s="381">
        <v>47073</v>
      </c>
      <c r="AP164" s="383"/>
      <c r="AQ164" s="374"/>
      <c r="AR164" s="384" t="str">
        <f/>
        <v/>
      </c>
      <c r="AS164" s="381">
        <v>46772</v>
      </c>
      <c r="AT164" s="381" t="str">
        <f/>
        <v/>
      </c>
      <c r="AU164" s="389"/>
      <c r="AV164" s="390" t="str">
        <f/>
        <v/>
      </c>
      <c r="AW164" s="57" t="str">
        <f/>
        <v/>
      </c>
      <c r="AX164" s="381"/>
      <c r="AY164" s="381" t="str">
        <f/>
        <v/>
      </c>
      <c r="AZ164" s="381"/>
      <c r="BA164" s="381" t="str">
        <f/>
        <v/>
      </c>
      <c r="BB164" s="385"/>
      <c r="BC164" s="390" t="str">
        <f/>
        <v/>
      </c>
      <c r="BD164" s="381" t="str">
        <f/>
        <v/>
      </c>
      <c r="BE164" s="381"/>
      <c r="BF164" s="381" t="str">
        <f/>
        <v/>
      </c>
      <c r="BG164" s="391"/>
      <c r="BH164" s="392"/>
      <c r="BI164" s="378"/>
    </row>
    <row r="165" ht="15.75" customHeight="1">
      <c r="A165" s="236"/>
      <c r="B165" s="236"/>
      <c r="C165" s="358"/>
      <c r="D165" s="379">
        <v>160</v>
      </c>
      <c r="E165" s="380" t="str">
        <f t="shared" si="91"/>
        <v>#REF!</v>
      </c>
      <c r="F165" s="57" t="str">
        <f t="shared" si="92"/>
        <v>#REF!</v>
      </c>
      <c r="G165" s="57" t="str">
        <f t="shared" si="93"/>
        <v>#REF!</v>
      </c>
      <c r="H165" s="381" t="str">
        <f t="shared" si="94"/>
        <v>#REF!</v>
      </c>
      <c r="I165" s="380" t="str">
        <f t="shared" si="95"/>
        <v>#REF!</v>
      </c>
      <c r="J165" s="396" t="str">
        <f t="shared" si="99"/>
        <v>#REF!</v>
      </c>
      <c r="K165" s="382" t="b">
        <v>0</v>
      </c>
      <c r="L165" s="364" t="str">
        <f t="shared" si="96"/>
        <v>#REF!</v>
      </c>
      <c r="M165" s="361" t="str">
        <f t="shared" si="97"/>
        <v>#REF!</v>
      </c>
      <c r="N165" s="361" t="b">
        <v>0</v>
      </c>
      <c r="O165" s="24" t="b">
        <v>0</v>
      </c>
      <c r="P165" s="365" t="str">
        <f t="shared" si="98"/>
        <v>#REF!</v>
      </c>
      <c r="Q165" s="383"/>
      <c r="R165" s="367"/>
      <c r="S165" s="384" t="str">
        <f/>
        <v/>
      </c>
      <c r="T165" s="385">
        <v>46508</v>
      </c>
      <c r="U165" s="386" t="str">
        <f/>
        <v/>
      </c>
      <c r="V165" s="385">
        <v>46755</v>
      </c>
      <c r="W165" s="387" t="str">
        <f/>
        <v/>
      </c>
      <c r="X165" s="381" t="str">
        <f/>
        <v/>
      </c>
      <c r="Y165" s="381"/>
      <c r="Z165" s="381">
        <v>46813</v>
      </c>
      <c r="AA165" s="388"/>
      <c r="AB165" s="381"/>
      <c r="AC165" s="381"/>
      <c r="AD165" s="381"/>
      <c r="AE165" s="388"/>
      <c r="AF165" s="381"/>
      <c r="AG165" s="381"/>
      <c r="AH165" s="389"/>
      <c r="AI165" s="386"/>
      <c r="AJ165" s="381"/>
      <c r="AK165" s="381"/>
      <c r="AL165" s="383"/>
      <c r="AM165" s="374"/>
      <c r="AN165" s="384">
        <v>47058</v>
      </c>
      <c r="AO165" s="381">
        <v>47133</v>
      </c>
      <c r="AP165" s="383"/>
      <c r="AQ165" s="374"/>
      <c r="AR165" s="384" t="str">
        <f/>
        <v/>
      </c>
      <c r="AS165" s="381">
        <v>46826</v>
      </c>
      <c r="AT165" s="381" t="str">
        <f/>
        <v/>
      </c>
      <c r="AU165" s="389"/>
      <c r="AV165" s="390" t="str">
        <f/>
        <v/>
      </c>
      <c r="AW165" s="57" t="str">
        <f/>
        <v/>
      </c>
      <c r="AX165" s="381"/>
      <c r="AY165" s="381" t="str">
        <f/>
        <v/>
      </c>
      <c r="AZ165" s="381"/>
      <c r="BA165" s="381" t="str">
        <f/>
        <v/>
      </c>
      <c r="BB165" s="385"/>
      <c r="BC165" s="390" t="str">
        <f/>
        <v/>
      </c>
      <c r="BD165" s="381" t="str">
        <f/>
        <v/>
      </c>
      <c r="BE165" s="381"/>
      <c r="BF165" s="381" t="str">
        <f/>
        <v/>
      </c>
      <c r="BG165" s="391"/>
      <c r="BH165" s="392"/>
      <c r="BI165" s="378"/>
    </row>
    <row r="166" ht="15.75" customHeight="1">
      <c r="A166" s="236"/>
      <c r="B166" s="236"/>
      <c r="C166" s="358"/>
      <c r="D166" s="379">
        <v>161</v>
      </c>
      <c r="E166" s="380" t="str">
        <f t="shared" si="91"/>
        <v>#REF!</v>
      </c>
      <c r="F166" s="57" t="str">
        <f t="shared" si="92"/>
        <v>#REF!</v>
      </c>
      <c r="G166" s="57" t="str">
        <f t="shared" si="93"/>
        <v>#REF!</v>
      </c>
      <c r="H166" s="381" t="str">
        <f t="shared" si="94"/>
        <v>#REF!</v>
      </c>
      <c r="I166" s="380" t="str">
        <f t="shared" si="95"/>
        <v>#REF!</v>
      </c>
      <c r="J166" s="396" t="str">
        <f t="shared" si="99"/>
        <v>#REF!</v>
      </c>
      <c r="K166" s="382" t="b">
        <v>0</v>
      </c>
      <c r="L166" s="364" t="str">
        <f t="shared" si="96"/>
        <v>#REF!</v>
      </c>
      <c r="M166" s="361" t="str">
        <f t="shared" si="97"/>
        <v>#REF!</v>
      </c>
      <c r="N166" s="361" t="b">
        <v>0</v>
      </c>
      <c r="O166" s="24" t="b">
        <v>0</v>
      </c>
      <c r="P166" s="365" t="str">
        <f t="shared" si="98"/>
        <v>#REF!</v>
      </c>
      <c r="Q166" s="383"/>
      <c r="R166" s="367"/>
      <c r="S166" s="384" t="str">
        <f/>
        <v/>
      </c>
      <c r="T166" s="385">
        <v>46813</v>
      </c>
      <c r="U166" s="386" t="str">
        <f/>
        <v/>
      </c>
      <c r="V166" s="385">
        <v>46877</v>
      </c>
      <c r="W166" s="387" t="str">
        <f/>
        <v/>
      </c>
      <c r="X166" s="381" t="str">
        <f/>
        <v/>
      </c>
      <c r="Y166" s="381"/>
      <c r="Z166" s="381">
        <v>46935</v>
      </c>
      <c r="AA166" s="388"/>
      <c r="AB166" s="381"/>
      <c r="AC166" s="381"/>
      <c r="AD166" s="381"/>
      <c r="AE166" s="388"/>
      <c r="AF166" s="381"/>
      <c r="AG166" s="381"/>
      <c r="AH166" s="389"/>
      <c r="AI166" s="386"/>
      <c r="AJ166" s="381"/>
      <c r="AK166" s="381"/>
      <c r="AL166" s="383"/>
      <c r="AM166" s="374"/>
      <c r="AN166" s="384">
        <v>46968</v>
      </c>
      <c r="AO166" s="381">
        <v>47043</v>
      </c>
      <c r="AP166" s="383"/>
      <c r="AQ166" s="374"/>
      <c r="AR166" s="384" t="str">
        <f/>
        <v/>
      </c>
      <c r="AS166" s="381">
        <v>46947</v>
      </c>
      <c r="AT166" s="381" t="str">
        <f/>
        <v/>
      </c>
      <c r="AU166" s="389"/>
      <c r="AV166" s="390" t="str">
        <f/>
        <v/>
      </c>
      <c r="AW166" s="57" t="str">
        <f/>
        <v/>
      </c>
      <c r="AX166" s="381"/>
      <c r="AY166" s="381" t="str">
        <f/>
        <v/>
      </c>
      <c r="AZ166" s="381"/>
      <c r="BA166" s="381" t="str">
        <f/>
        <v/>
      </c>
      <c r="BB166" s="385"/>
      <c r="BC166" s="390" t="str">
        <f/>
        <v/>
      </c>
      <c r="BD166" s="381" t="str">
        <f/>
        <v/>
      </c>
      <c r="BE166" s="381"/>
      <c r="BF166" s="381" t="str">
        <f/>
        <v/>
      </c>
      <c r="BG166" s="391"/>
      <c r="BH166" s="392"/>
      <c r="BI166" s="378"/>
    </row>
    <row r="167" ht="15.75" customHeight="1">
      <c r="A167" s="236"/>
      <c r="B167" s="236"/>
      <c r="C167" s="358"/>
      <c r="D167" s="379">
        <v>162</v>
      </c>
      <c r="E167" s="380" t="str">
        <f t="shared" si="91"/>
        <v>#REF!</v>
      </c>
      <c r="F167" s="57" t="str">
        <f t="shared" si="92"/>
        <v>#REF!</v>
      </c>
      <c r="G167" s="57" t="str">
        <f t="shared" si="93"/>
        <v>#REF!</v>
      </c>
      <c r="H167" s="381" t="str">
        <f t="shared" si="94"/>
        <v>#REF!</v>
      </c>
      <c r="I167" s="380" t="str">
        <f t="shared" si="95"/>
        <v>#REF!</v>
      </c>
      <c r="J167" s="396" t="str">
        <f t="shared" si="99"/>
        <v>#REF!</v>
      </c>
      <c r="K167" s="382" t="b">
        <v>0</v>
      </c>
      <c r="L167" s="364" t="str">
        <f t="shared" si="96"/>
        <v>#REF!</v>
      </c>
      <c r="M167" s="361" t="str">
        <f t="shared" si="97"/>
        <v>#REF!</v>
      </c>
      <c r="N167" s="361" t="b">
        <v>0</v>
      </c>
      <c r="O167" s="24" t="b">
        <v>0</v>
      </c>
      <c r="P167" s="365" t="str">
        <f t="shared" si="98"/>
        <v>#REF!</v>
      </c>
      <c r="Q167" s="383"/>
      <c r="R167" s="367"/>
      <c r="S167" s="384" t="str">
        <f/>
        <v/>
      </c>
      <c r="T167" s="385">
        <v>46813</v>
      </c>
      <c r="U167" s="386" t="str">
        <f/>
        <v/>
      </c>
      <c r="V167" s="385">
        <v>46877</v>
      </c>
      <c r="W167" s="387" t="str">
        <f/>
        <v/>
      </c>
      <c r="X167" s="381" t="str">
        <f/>
        <v/>
      </c>
      <c r="Y167" s="381"/>
      <c r="Z167" s="381">
        <v>46935</v>
      </c>
      <c r="AA167" s="388"/>
      <c r="AB167" s="381"/>
      <c r="AC167" s="381"/>
      <c r="AD167" s="381"/>
      <c r="AE167" s="388"/>
      <c r="AF167" s="381"/>
      <c r="AG167" s="381"/>
      <c r="AH167" s="389"/>
      <c r="AI167" s="386"/>
      <c r="AJ167" s="381"/>
      <c r="AK167" s="381"/>
      <c r="AL167" s="383"/>
      <c r="AM167" s="374"/>
      <c r="AN167" s="384">
        <v>46968</v>
      </c>
      <c r="AO167" s="381">
        <v>47043</v>
      </c>
      <c r="AP167" s="383"/>
      <c r="AQ167" s="374"/>
      <c r="AR167" s="384" t="str">
        <f/>
        <v/>
      </c>
      <c r="AS167" s="381">
        <v>46842</v>
      </c>
      <c r="AT167" s="381" t="str">
        <f/>
        <v/>
      </c>
      <c r="AU167" s="389"/>
      <c r="AV167" s="390" t="str">
        <f/>
        <v/>
      </c>
      <c r="AW167" s="57" t="str">
        <f/>
        <v/>
      </c>
      <c r="AX167" s="381"/>
      <c r="AY167" s="381" t="str">
        <f/>
        <v/>
      </c>
      <c r="AZ167" s="381"/>
      <c r="BA167" s="381" t="str">
        <f/>
        <v/>
      </c>
      <c r="BB167" s="385"/>
      <c r="BC167" s="390" t="str">
        <f/>
        <v/>
      </c>
      <c r="BD167" s="381" t="str">
        <f/>
        <v/>
      </c>
      <c r="BE167" s="381"/>
      <c r="BF167" s="381" t="str">
        <f/>
        <v/>
      </c>
      <c r="BG167" s="391"/>
      <c r="BH167" s="392"/>
      <c r="BI167" s="378"/>
    </row>
    <row r="168" ht="15.75" customHeight="1">
      <c r="A168" s="236"/>
      <c r="B168" s="236"/>
      <c r="C168" s="358"/>
      <c r="D168" s="379">
        <v>163</v>
      </c>
      <c r="E168" s="380" t="str">
        <f t="shared" si="91"/>
        <v>#REF!</v>
      </c>
      <c r="F168" s="57" t="str">
        <f t="shared" si="92"/>
        <v>#REF!</v>
      </c>
      <c r="G168" s="57" t="str">
        <f t="shared" si="93"/>
        <v>#REF!</v>
      </c>
      <c r="H168" s="381" t="str">
        <f t="shared" si="94"/>
        <v>#REF!</v>
      </c>
      <c r="I168" s="380" t="str">
        <f t="shared" si="95"/>
        <v>#REF!</v>
      </c>
      <c r="J168" s="396" t="str">
        <f t="shared" si="99"/>
        <v>#REF!</v>
      </c>
      <c r="K168" s="382" t="b">
        <v>0</v>
      </c>
      <c r="L168" s="364" t="str">
        <f t="shared" si="96"/>
        <v>#REF!</v>
      </c>
      <c r="M168" s="361" t="str">
        <f t="shared" si="97"/>
        <v>#REF!</v>
      </c>
      <c r="N168" s="361" t="b">
        <v>0</v>
      </c>
      <c r="O168" s="24" t="b">
        <v>0</v>
      </c>
      <c r="P168" s="365" t="str">
        <f t="shared" si="98"/>
        <v>#REF!</v>
      </c>
      <c r="Q168" s="383"/>
      <c r="R168" s="367"/>
      <c r="S168" s="384" t="str">
        <f/>
        <v/>
      </c>
      <c r="T168" s="385">
        <v>47543</v>
      </c>
      <c r="U168" s="386" t="str">
        <f/>
        <v/>
      </c>
      <c r="V168" s="385">
        <v>47791</v>
      </c>
      <c r="W168" s="387" t="str">
        <f/>
        <v/>
      </c>
      <c r="X168" s="381" t="str">
        <f/>
        <v/>
      </c>
      <c r="Y168" s="381"/>
      <c r="Z168" s="381">
        <v>47849</v>
      </c>
      <c r="AA168" s="388"/>
      <c r="AB168" s="381"/>
      <c r="AC168" s="381"/>
      <c r="AD168" s="381"/>
      <c r="AE168" s="388"/>
      <c r="AF168" s="381"/>
      <c r="AG168" s="381"/>
      <c r="AH168" s="389"/>
      <c r="AI168" s="386"/>
      <c r="AJ168" s="381"/>
      <c r="AK168" s="381"/>
      <c r="AL168" s="383"/>
      <c r="AM168" s="374"/>
      <c r="AN168" s="384">
        <v>48519</v>
      </c>
      <c r="AO168" s="381">
        <v>48592</v>
      </c>
      <c r="AP168" s="383"/>
      <c r="AQ168" s="374"/>
      <c r="AR168" s="384" t="str">
        <f/>
        <v/>
      </c>
      <c r="AS168" s="381">
        <v>47861</v>
      </c>
      <c r="AT168" s="381" t="str">
        <f/>
        <v/>
      </c>
      <c r="AU168" s="389"/>
      <c r="AV168" s="390" t="str">
        <f/>
        <v/>
      </c>
      <c r="AW168" s="57" t="str">
        <f/>
        <v/>
      </c>
      <c r="AX168" s="381"/>
      <c r="AY168" s="381" t="str">
        <f/>
        <v/>
      </c>
      <c r="AZ168" s="381"/>
      <c r="BA168" s="381" t="str">
        <f/>
        <v/>
      </c>
      <c r="BB168" s="385"/>
      <c r="BC168" s="390" t="str">
        <f/>
        <v/>
      </c>
      <c r="BD168" s="381" t="str">
        <f/>
        <v/>
      </c>
      <c r="BE168" s="381"/>
      <c r="BF168" s="381" t="str">
        <f/>
        <v/>
      </c>
      <c r="BG168" s="391"/>
      <c r="BH168" s="392"/>
      <c r="BI168" s="378"/>
    </row>
    <row r="169" ht="15.75" customHeight="1">
      <c r="A169" s="236"/>
      <c r="B169" s="236"/>
      <c r="C169" s="358"/>
      <c r="D169" s="379">
        <v>164</v>
      </c>
      <c r="E169" s="380" t="str">
        <f t="shared" si="91"/>
        <v>#REF!</v>
      </c>
      <c r="F169" s="57" t="str">
        <f t="shared" si="92"/>
        <v>#REF!</v>
      </c>
      <c r="G169" s="57" t="str">
        <f t="shared" si="93"/>
        <v>#REF!</v>
      </c>
      <c r="H169" s="381" t="str">
        <f t="shared" si="94"/>
        <v>#REF!</v>
      </c>
      <c r="I169" s="380" t="str">
        <f t="shared" si="95"/>
        <v>#REF!</v>
      </c>
      <c r="J169" s="396" t="str">
        <f t="shared" si="99"/>
        <v>#REF!</v>
      </c>
      <c r="K169" s="382" t="b">
        <v>0</v>
      </c>
      <c r="L169" s="364" t="str">
        <f t="shared" si="96"/>
        <v>#REF!</v>
      </c>
      <c r="M169" s="361" t="str">
        <f t="shared" si="97"/>
        <v>#REF!</v>
      </c>
      <c r="N169" s="361" t="b">
        <v>0</v>
      </c>
      <c r="O169" s="24" t="b">
        <v>0</v>
      </c>
      <c r="P169" s="365" t="str">
        <f t="shared" si="98"/>
        <v>#REF!</v>
      </c>
      <c r="Q169" s="383"/>
      <c r="R169" s="367"/>
      <c r="S169" s="384" t="str">
        <f/>
        <v/>
      </c>
      <c r="T169" s="385">
        <v>48488</v>
      </c>
      <c r="U169" s="386" t="str">
        <f/>
        <v/>
      </c>
      <c r="V169" s="385">
        <v>48732</v>
      </c>
      <c r="W169" s="387" t="str">
        <f/>
        <v/>
      </c>
      <c r="X169" s="381" t="str">
        <f/>
        <v/>
      </c>
      <c r="Y169" s="381"/>
      <c r="Z169" s="381">
        <v>48792</v>
      </c>
      <c r="AA169" s="388"/>
      <c r="AB169" s="381"/>
      <c r="AC169" s="381"/>
      <c r="AD169" s="381"/>
      <c r="AE169" s="388"/>
      <c r="AF169" s="381"/>
      <c r="AG169" s="381"/>
      <c r="AH169" s="389"/>
      <c r="AI169" s="386"/>
      <c r="AJ169" s="381"/>
      <c r="AK169" s="381"/>
      <c r="AL169" s="383"/>
      <c r="AM169" s="374"/>
      <c r="AN169" s="384">
        <v>49037</v>
      </c>
      <c r="AO169" s="381">
        <v>49110</v>
      </c>
      <c r="AP169" s="383"/>
      <c r="AQ169" s="374"/>
      <c r="AR169" s="384" t="str">
        <f/>
        <v/>
      </c>
      <c r="AS169" s="381">
        <v>48802</v>
      </c>
      <c r="AT169" s="381" t="str">
        <f/>
        <v/>
      </c>
      <c r="AU169" s="389"/>
      <c r="AV169" s="390" t="str">
        <f/>
        <v/>
      </c>
      <c r="AW169" s="57" t="str">
        <f/>
        <v/>
      </c>
      <c r="AX169" s="381"/>
      <c r="AY169" s="381" t="str">
        <f/>
        <v/>
      </c>
      <c r="AZ169" s="381"/>
      <c r="BA169" s="381" t="str">
        <f/>
        <v/>
      </c>
      <c r="BB169" s="385"/>
      <c r="BC169" s="390" t="str">
        <f/>
        <v/>
      </c>
      <c r="BD169" s="381" t="str">
        <f/>
        <v/>
      </c>
      <c r="BE169" s="381"/>
      <c r="BF169" s="381" t="str">
        <f/>
        <v/>
      </c>
      <c r="BG169" s="391"/>
      <c r="BH169" s="392"/>
      <c r="BI169" s="378"/>
    </row>
    <row r="170" ht="15.75" customHeight="1">
      <c r="A170" s="236"/>
      <c r="B170" s="236"/>
      <c r="C170" s="358"/>
      <c r="D170" s="379">
        <v>165</v>
      </c>
      <c r="E170" s="380" t="str">
        <f t="shared" si="91"/>
        <v>#REF!</v>
      </c>
      <c r="F170" s="57" t="str">
        <f t="shared" si="92"/>
        <v>#REF!</v>
      </c>
      <c r="G170" s="57" t="str">
        <f t="shared" si="93"/>
        <v>#REF!</v>
      </c>
      <c r="H170" s="381" t="str">
        <f t="shared" si="94"/>
        <v>#REF!</v>
      </c>
      <c r="I170" s="380" t="str">
        <f t="shared" si="95"/>
        <v>#REF!</v>
      </c>
      <c r="J170" s="396" t="str">
        <f t="shared" si="99"/>
        <v>#REF!</v>
      </c>
      <c r="K170" s="382" t="b">
        <v>0</v>
      </c>
      <c r="L170" s="364" t="str">
        <f t="shared" si="96"/>
        <v>#REF!</v>
      </c>
      <c r="M170" s="361" t="str">
        <f t="shared" si="97"/>
        <v>#REF!</v>
      </c>
      <c r="N170" s="361" t="b">
        <v>0</v>
      </c>
      <c r="O170" s="24" t="b">
        <v>0</v>
      </c>
      <c r="P170" s="365" t="str">
        <f t="shared" si="98"/>
        <v>#REF!</v>
      </c>
      <c r="Q170" s="383"/>
      <c r="R170" s="367"/>
      <c r="S170" s="384" t="str">
        <f/>
        <v/>
      </c>
      <c r="T170" s="385">
        <v>47515</v>
      </c>
      <c r="U170" s="386" t="str">
        <f/>
        <v/>
      </c>
      <c r="V170" s="385">
        <v>47759</v>
      </c>
      <c r="W170" s="387" t="str">
        <f/>
        <v/>
      </c>
      <c r="X170" s="381" t="str">
        <f/>
        <v/>
      </c>
      <c r="Y170" s="381"/>
      <c r="Z170" s="381">
        <v>47818</v>
      </c>
      <c r="AA170" s="388"/>
      <c r="AB170" s="381"/>
      <c r="AC170" s="381"/>
      <c r="AD170" s="381"/>
      <c r="AE170" s="388"/>
      <c r="AF170" s="381"/>
      <c r="AG170" s="381"/>
      <c r="AH170" s="389"/>
      <c r="AI170" s="386"/>
      <c r="AJ170" s="381"/>
      <c r="AK170" s="381"/>
      <c r="AL170" s="383"/>
      <c r="AM170" s="374"/>
      <c r="AN170" s="384">
        <v>48519</v>
      </c>
      <c r="AO170" s="381">
        <v>48592</v>
      </c>
      <c r="AP170" s="383"/>
      <c r="AQ170" s="374"/>
      <c r="AR170" s="384" t="str">
        <f/>
        <v/>
      </c>
      <c r="AS170" s="381">
        <v>47829</v>
      </c>
      <c r="AT170" s="381" t="str">
        <f/>
        <v/>
      </c>
      <c r="AU170" s="389"/>
      <c r="AV170" s="390" t="str">
        <f/>
        <v/>
      </c>
      <c r="AW170" s="57" t="str">
        <f/>
        <v/>
      </c>
      <c r="AX170" s="381"/>
      <c r="AY170" s="381" t="str">
        <f/>
        <v/>
      </c>
      <c r="AZ170" s="381"/>
      <c r="BA170" s="381" t="str">
        <f/>
        <v/>
      </c>
      <c r="BB170" s="385"/>
      <c r="BC170" s="390" t="str">
        <f/>
        <v/>
      </c>
      <c r="BD170" s="381" t="str">
        <f/>
        <v/>
      </c>
      <c r="BE170" s="381"/>
      <c r="BF170" s="381" t="str">
        <f/>
        <v/>
      </c>
      <c r="BG170" s="391"/>
      <c r="BH170" s="392"/>
      <c r="BI170" s="378"/>
    </row>
    <row r="171" ht="15.75" customHeight="1">
      <c r="A171" s="236"/>
      <c r="B171" s="236"/>
      <c r="C171" s="358"/>
      <c r="D171" s="379">
        <v>166</v>
      </c>
      <c r="E171" s="380" t="str">
        <f t="shared" si="91"/>
        <v>#REF!</v>
      </c>
      <c r="F171" s="57" t="str">
        <f t="shared" si="92"/>
        <v>#REF!</v>
      </c>
      <c r="G171" s="57" t="str">
        <f t="shared" si="93"/>
        <v>#REF!</v>
      </c>
      <c r="H171" s="381" t="str">
        <f t="shared" si="94"/>
        <v>#REF!</v>
      </c>
      <c r="I171" s="380" t="str">
        <f t="shared" si="95"/>
        <v>#REF!</v>
      </c>
      <c r="J171" s="396" t="str">
        <f t="shared" si="99"/>
        <v>#REF!</v>
      </c>
      <c r="K171" s="382" t="b">
        <v>0</v>
      </c>
      <c r="L171" s="364" t="str">
        <f t="shared" si="96"/>
        <v>#REF!</v>
      </c>
      <c r="M171" s="361" t="str">
        <f t="shared" si="97"/>
        <v>#REF!</v>
      </c>
      <c r="N171" s="361" t="b">
        <v>0</v>
      </c>
      <c r="O171" s="24" t="b">
        <v>0</v>
      </c>
      <c r="P171" s="365" t="str">
        <f t="shared" si="98"/>
        <v>#REF!</v>
      </c>
      <c r="Q171" s="383"/>
      <c r="R171" s="367"/>
      <c r="S171" s="384" t="str">
        <f/>
        <v/>
      </c>
      <c r="T171" s="385">
        <v>47515</v>
      </c>
      <c r="U171" s="386" t="str">
        <f/>
        <v/>
      </c>
      <c r="V171" s="385">
        <v>47759</v>
      </c>
      <c r="W171" s="387" t="str">
        <f/>
        <v/>
      </c>
      <c r="X171" s="381" t="str">
        <f/>
        <v/>
      </c>
      <c r="Y171" s="381"/>
      <c r="Z171" s="381">
        <v>47818</v>
      </c>
      <c r="AA171" s="388"/>
      <c r="AB171" s="381"/>
      <c r="AC171" s="381"/>
      <c r="AD171" s="381"/>
      <c r="AE171" s="388"/>
      <c r="AF171" s="381"/>
      <c r="AG171" s="381"/>
      <c r="AH171" s="389"/>
      <c r="AI171" s="386"/>
      <c r="AJ171" s="381"/>
      <c r="AK171" s="381"/>
      <c r="AL171" s="383"/>
      <c r="AM171" s="374"/>
      <c r="AN171" s="384">
        <v>48368</v>
      </c>
      <c r="AO171" s="381">
        <v>48443</v>
      </c>
      <c r="AP171" s="383"/>
      <c r="AQ171" s="374"/>
      <c r="AR171" s="384" t="str">
        <f/>
        <v/>
      </c>
      <c r="AS171" s="381">
        <v>47829</v>
      </c>
      <c r="AT171" s="381" t="str">
        <f/>
        <v/>
      </c>
      <c r="AU171" s="389"/>
      <c r="AV171" s="390" t="str">
        <f/>
        <v/>
      </c>
      <c r="AW171" s="57" t="str">
        <f/>
        <v/>
      </c>
      <c r="AX171" s="381"/>
      <c r="AY171" s="381" t="str">
        <f/>
        <v/>
      </c>
      <c r="AZ171" s="381"/>
      <c r="BA171" s="381" t="str">
        <f/>
        <v/>
      </c>
      <c r="BB171" s="385"/>
      <c r="BC171" s="390" t="str">
        <f/>
        <v/>
      </c>
      <c r="BD171" s="381" t="str">
        <f/>
        <v/>
      </c>
      <c r="BE171" s="381"/>
      <c r="BF171" s="381" t="str">
        <f/>
        <v/>
      </c>
      <c r="BG171" s="391"/>
      <c r="BH171" s="392"/>
      <c r="BI171" s="378"/>
    </row>
    <row r="172" ht="15.75" customHeight="1">
      <c r="A172" s="236"/>
      <c r="B172" s="236"/>
      <c r="C172" s="358"/>
      <c r="D172" s="379">
        <v>167</v>
      </c>
      <c r="E172" s="380" t="str">
        <f t="shared" si="91"/>
        <v>#REF!</v>
      </c>
      <c r="F172" s="57" t="str">
        <f t="shared" si="92"/>
        <v>#REF!</v>
      </c>
      <c r="G172" s="57" t="str">
        <f t="shared" si="93"/>
        <v>#REF!</v>
      </c>
      <c r="H172" s="381" t="str">
        <f t="shared" si="94"/>
        <v>#REF!</v>
      </c>
      <c r="I172" s="380" t="str">
        <f t="shared" si="95"/>
        <v>#REF!</v>
      </c>
      <c r="J172" s="396" t="str">
        <f t="shared" si="99"/>
        <v>#REF!</v>
      </c>
      <c r="K172" s="382" t="b">
        <v>0</v>
      </c>
      <c r="L172" s="364" t="str">
        <f t="shared" si="96"/>
        <v>#REF!</v>
      </c>
      <c r="M172" s="361" t="str">
        <f t="shared" si="97"/>
        <v>#REF!</v>
      </c>
      <c r="N172" s="361" t="b">
        <v>0</v>
      </c>
      <c r="O172" s="24" t="b">
        <v>0</v>
      </c>
      <c r="P172" s="365" t="str">
        <f t="shared" si="98"/>
        <v>#REF!</v>
      </c>
      <c r="Q172" s="383"/>
      <c r="R172" s="367"/>
      <c r="S172" s="384" t="str">
        <f/>
        <v/>
      </c>
      <c r="T172" s="385">
        <v>47515</v>
      </c>
      <c r="U172" s="386" t="str">
        <f/>
        <v/>
      </c>
      <c r="V172" s="385">
        <v>47759</v>
      </c>
      <c r="W172" s="387" t="str">
        <f/>
        <v/>
      </c>
      <c r="X172" s="381" t="str">
        <f/>
        <v/>
      </c>
      <c r="Y172" s="381"/>
      <c r="Z172" s="381">
        <v>47818</v>
      </c>
      <c r="AA172" s="388"/>
      <c r="AB172" s="381"/>
      <c r="AC172" s="381"/>
      <c r="AD172" s="381"/>
      <c r="AE172" s="388"/>
      <c r="AF172" s="381"/>
      <c r="AG172" s="381"/>
      <c r="AH172" s="389"/>
      <c r="AI172" s="386"/>
      <c r="AJ172" s="381"/>
      <c r="AK172" s="381"/>
      <c r="AL172" s="383"/>
      <c r="AM172" s="374"/>
      <c r="AN172" s="384">
        <v>48550</v>
      </c>
      <c r="AO172" s="381">
        <v>48625</v>
      </c>
      <c r="AP172" s="383"/>
      <c r="AQ172" s="374"/>
      <c r="AR172" s="384" t="str">
        <f/>
        <v/>
      </c>
      <c r="AS172" s="381">
        <v>47829</v>
      </c>
      <c r="AT172" s="381" t="str">
        <f/>
        <v/>
      </c>
      <c r="AU172" s="389"/>
      <c r="AV172" s="390" t="str">
        <f/>
        <v/>
      </c>
      <c r="AW172" s="57" t="str">
        <f/>
        <v/>
      </c>
      <c r="AX172" s="381"/>
      <c r="AY172" s="381" t="str">
        <f/>
        <v/>
      </c>
      <c r="AZ172" s="381"/>
      <c r="BA172" s="381" t="str">
        <f/>
        <v/>
      </c>
      <c r="BB172" s="385"/>
      <c r="BC172" s="390" t="str">
        <f/>
        <v/>
      </c>
      <c r="BD172" s="381" t="str">
        <f/>
        <v/>
      </c>
      <c r="BE172" s="381"/>
      <c r="BF172" s="381" t="str">
        <f/>
        <v/>
      </c>
      <c r="BG172" s="391"/>
      <c r="BH172" s="392"/>
      <c r="BI172" s="378"/>
    </row>
    <row r="173" ht="15.75" customHeight="1">
      <c r="A173" s="236"/>
      <c r="B173" s="236"/>
      <c r="C173" s="358"/>
      <c r="D173" s="379">
        <v>168</v>
      </c>
      <c r="E173" s="380" t="str">
        <f t="shared" si="91"/>
        <v>#REF!</v>
      </c>
      <c r="F173" s="57" t="str">
        <f t="shared" si="92"/>
        <v>#REF!</v>
      </c>
      <c r="G173" s="57" t="str">
        <f t="shared" si="93"/>
        <v>#REF!</v>
      </c>
      <c r="H173" s="381" t="str">
        <f t="shared" si="94"/>
        <v>#REF!</v>
      </c>
      <c r="I173" s="380" t="str">
        <f t="shared" si="95"/>
        <v>#REF!</v>
      </c>
      <c r="J173" s="396" t="str">
        <f t="shared" si="99"/>
        <v>#REF!</v>
      </c>
      <c r="K173" s="382" t="b">
        <v>0</v>
      </c>
      <c r="L173" s="364" t="str">
        <f t="shared" si="96"/>
        <v>#REF!</v>
      </c>
      <c r="M173" s="361" t="str">
        <f t="shared" si="97"/>
        <v>#REF!</v>
      </c>
      <c r="N173" s="361" t="b">
        <v>0</v>
      </c>
      <c r="O173" s="24" t="b">
        <v>0</v>
      </c>
      <c r="P173" s="365" t="str">
        <f t="shared" si="98"/>
        <v>#REF!</v>
      </c>
      <c r="Q173" s="383"/>
      <c r="R173" s="367"/>
      <c r="S173" s="384" t="str">
        <f/>
        <v/>
      </c>
      <c r="T173" s="385">
        <v>47484</v>
      </c>
      <c r="U173" s="386" t="str">
        <f/>
        <v/>
      </c>
      <c r="V173" s="385">
        <v>47730</v>
      </c>
      <c r="W173" s="387" t="str">
        <f/>
        <v/>
      </c>
      <c r="X173" s="381" t="str">
        <f/>
        <v/>
      </c>
      <c r="Y173" s="381"/>
      <c r="Z173" s="381">
        <v>47788</v>
      </c>
      <c r="AA173" s="388"/>
      <c r="AB173" s="381"/>
      <c r="AC173" s="381"/>
      <c r="AD173" s="381"/>
      <c r="AE173" s="388"/>
      <c r="AF173" s="381"/>
      <c r="AG173" s="381"/>
      <c r="AH173" s="389"/>
      <c r="AI173" s="386"/>
      <c r="AJ173" s="381"/>
      <c r="AK173" s="381"/>
      <c r="AL173" s="383"/>
      <c r="AM173" s="374"/>
      <c r="AN173" s="384">
        <v>48400</v>
      </c>
      <c r="AO173" s="381">
        <v>48473</v>
      </c>
      <c r="AP173" s="383"/>
      <c r="AQ173" s="374"/>
      <c r="AR173" s="384" t="str">
        <f/>
        <v/>
      </c>
      <c r="AS173" s="381">
        <v>47801</v>
      </c>
      <c r="AT173" s="381" t="str">
        <f/>
        <v/>
      </c>
      <c r="AU173" s="389"/>
      <c r="AV173" s="390" t="str">
        <f/>
        <v/>
      </c>
      <c r="AW173" s="57" t="str">
        <f/>
        <v/>
      </c>
      <c r="AX173" s="381"/>
      <c r="AY173" s="381" t="str">
        <f/>
        <v/>
      </c>
      <c r="AZ173" s="381"/>
      <c r="BA173" s="381" t="str">
        <f/>
        <v/>
      </c>
      <c r="BB173" s="385"/>
      <c r="BC173" s="390" t="str">
        <f/>
        <v/>
      </c>
      <c r="BD173" s="381" t="str">
        <f/>
        <v/>
      </c>
      <c r="BE173" s="381"/>
      <c r="BF173" s="381" t="str">
        <f/>
        <v/>
      </c>
      <c r="BG173" s="391"/>
      <c r="BH173" s="392"/>
      <c r="BI173" s="378"/>
    </row>
    <row r="174" ht="15.75" customHeight="1">
      <c r="A174" s="236"/>
      <c r="B174" s="236"/>
      <c r="C174" s="358"/>
      <c r="D174" s="379">
        <v>169</v>
      </c>
      <c r="E174" s="380" t="str">
        <f t="shared" si="91"/>
        <v>#REF!</v>
      </c>
      <c r="F174" s="57" t="str">
        <f t="shared" si="92"/>
        <v>#REF!</v>
      </c>
      <c r="G174" s="57" t="str">
        <f t="shared" si="93"/>
        <v>#REF!</v>
      </c>
      <c r="H174" s="381" t="str">
        <f t="shared" si="94"/>
        <v>#REF!</v>
      </c>
      <c r="I174" s="380" t="str">
        <f t="shared" si="95"/>
        <v>#REF!</v>
      </c>
      <c r="J174" s="396" t="str">
        <f t="shared" si="99"/>
        <v>#REF!</v>
      </c>
      <c r="K174" s="382" t="b">
        <v>0</v>
      </c>
      <c r="L174" s="364" t="str">
        <f t="shared" si="96"/>
        <v>#REF!</v>
      </c>
      <c r="M174" s="361" t="str">
        <f t="shared" si="97"/>
        <v>#REF!</v>
      </c>
      <c r="N174" s="361" t="b">
        <v>0</v>
      </c>
      <c r="O174" s="24" t="b">
        <v>0</v>
      </c>
      <c r="P174" s="365" t="str">
        <f t="shared" si="98"/>
        <v>#REF!</v>
      </c>
      <c r="Q174" s="383"/>
      <c r="R174" s="367"/>
      <c r="S174" s="384" t="str">
        <f/>
        <v/>
      </c>
      <c r="T174" s="385">
        <v>48488</v>
      </c>
      <c r="U174" s="386" t="str">
        <f/>
        <v/>
      </c>
      <c r="V174" s="385">
        <v>48732</v>
      </c>
      <c r="W174" s="387" t="str">
        <f/>
        <v/>
      </c>
      <c r="X174" s="381" t="str">
        <f/>
        <v/>
      </c>
      <c r="Y174" s="381"/>
      <c r="Z174" s="381">
        <v>48792</v>
      </c>
      <c r="AA174" s="388"/>
      <c r="AB174" s="381"/>
      <c r="AC174" s="381"/>
      <c r="AD174" s="381"/>
      <c r="AE174" s="388"/>
      <c r="AF174" s="381"/>
      <c r="AG174" s="381"/>
      <c r="AH174" s="389"/>
      <c r="AI174" s="386"/>
      <c r="AJ174" s="381"/>
      <c r="AK174" s="381"/>
      <c r="AL174" s="383"/>
      <c r="AM174" s="374"/>
      <c r="AN174" s="384">
        <v>49524</v>
      </c>
      <c r="AO174" s="381">
        <v>49599</v>
      </c>
      <c r="AP174" s="383"/>
      <c r="AQ174" s="374"/>
      <c r="AR174" s="384" t="str">
        <f/>
        <v/>
      </c>
      <c r="AS174" s="381">
        <v>48802</v>
      </c>
      <c r="AT174" s="381" t="str">
        <f/>
        <v/>
      </c>
      <c r="AU174" s="389"/>
      <c r="AV174" s="390" t="str">
        <f/>
        <v/>
      </c>
      <c r="AW174" s="57" t="str">
        <f/>
        <v/>
      </c>
      <c r="AX174" s="381"/>
      <c r="AY174" s="381" t="str">
        <f/>
        <v/>
      </c>
      <c r="AZ174" s="381"/>
      <c r="BA174" s="381" t="str">
        <f/>
        <v/>
      </c>
      <c r="BB174" s="385"/>
      <c r="BC174" s="390" t="str">
        <f/>
        <v/>
      </c>
      <c r="BD174" s="381" t="str">
        <f/>
        <v/>
      </c>
      <c r="BE174" s="381"/>
      <c r="BF174" s="381" t="str">
        <f/>
        <v/>
      </c>
      <c r="BG174" s="391"/>
      <c r="BH174" s="392"/>
      <c r="BI174" s="378"/>
    </row>
    <row r="175" ht="15.75" customHeight="1">
      <c r="A175" s="236"/>
      <c r="B175" s="236"/>
      <c r="C175" s="358"/>
      <c r="D175" s="379">
        <v>170</v>
      </c>
      <c r="E175" s="380" t="str">
        <f t="shared" si="91"/>
        <v>#REF!</v>
      </c>
      <c r="F175" s="57" t="str">
        <f t="shared" si="92"/>
        <v>#REF!</v>
      </c>
      <c r="G175" s="57" t="str">
        <f t="shared" si="93"/>
        <v>#REF!</v>
      </c>
      <c r="H175" s="381" t="str">
        <f t="shared" si="94"/>
        <v>#REF!</v>
      </c>
      <c r="I175" s="380" t="str">
        <f t="shared" si="95"/>
        <v>#REF!</v>
      </c>
      <c r="J175" s="396" t="str">
        <f t="shared" si="99"/>
        <v>#REF!</v>
      </c>
      <c r="K175" s="382" t="b">
        <v>0</v>
      </c>
      <c r="L175" s="364" t="str">
        <f t="shared" si="96"/>
        <v>#REF!</v>
      </c>
      <c r="M175" s="361" t="str">
        <f t="shared" si="97"/>
        <v>#REF!</v>
      </c>
      <c r="N175" s="361" t="b">
        <v>0</v>
      </c>
      <c r="O175" s="24" t="b">
        <v>0</v>
      </c>
      <c r="P175" s="365" t="str">
        <f t="shared" si="98"/>
        <v>#REF!</v>
      </c>
      <c r="Q175" s="383"/>
      <c r="R175" s="367"/>
      <c r="S175" s="384" t="str">
        <f/>
        <v/>
      </c>
      <c r="T175" s="385">
        <v>48488</v>
      </c>
      <c r="U175" s="386" t="str">
        <f/>
        <v/>
      </c>
      <c r="V175" s="385">
        <v>48732</v>
      </c>
      <c r="W175" s="387" t="str">
        <f/>
        <v/>
      </c>
      <c r="X175" s="381" t="str">
        <f/>
        <v/>
      </c>
      <c r="Y175" s="381"/>
      <c r="Z175" s="381">
        <v>48792</v>
      </c>
      <c r="AA175" s="388"/>
      <c r="AB175" s="381"/>
      <c r="AC175" s="381"/>
      <c r="AD175" s="381"/>
      <c r="AE175" s="388"/>
      <c r="AF175" s="381"/>
      <c r="AG175" s="381"/>
      <c r="AH175" s="389"/>
      <c r="AI175" s="386"/>
      <c r="AJ175" s="381"/>
      <c r="AK175" s="381"/>
      <c r="AL175" s="383"/>
      <c r="AM175" s="374"/>
      <c r="AN175" s="384">
        <v>49006</v>
      </c>
      <c r="AO175" s="381">
        <v>49081</v>
      </c>
      <c r="AP175" s="383"/>
      <c r="AQ175" s="374"/>
      <c r="AR175" s="384" t="str">
        <f/>
        <v/>
      </c>
      <c r="AS175" s="381">
        <v>48802</v>
      </c>
      <c r="AT175" s="381" t="str">
        <f/>
        <v/>
      </c>
      <c r="AU175" s="389"/>
      <c r="AV175" s="390" t="str">
        <f/>
        <v/>
      </c>
      <c r="AW175" s="57" t="str">
        <f/>
        <v/>
      </c>
      <c r="AX175" s="381"/>
      <c r="AY175" s="381" t="str">
        <f/>
        <v/>
      </c>
      <c r="AZ175" s="381"/>
      <c r="BA175" s="381" t="str">
        <f/>
        <v/>
      </c>
      <c r="BB175" s="385"/>
      <c r="BC175" s="390" t="str">
        <f/>
        <v/>
      </c>
      <c r="BD175" s="381" t="str">
        <f/>
        <v/>
      </c>
      <c r="BE175" s="381"/>
      <c r="BF175" s="381" t="str">
        <f/>
        <v/>
      </c>
      <c r="BG175" s="391"/>
      <c r="BH175" s="392"/>
      <c r="BI175" s="378"/>
    </row>
    <row r="176" ht="15.75" customHeight="1">
      <c r="A176" s="236"/>
      <c r="B176" s="236"/>
      <c r="C176" s="358"/>
      <c r="D176" s="379">
        <v>171</v>
      </c>
      <c r="E176" s="380" t="str">
        <f t="shared" si="91"/>
        <v>#REF!</v>
      </c>
      <c r="F176" s="57" t="str">
        <f t="shared" si="92"/>
        <v>#REF!</v>
      </c>
      <c r="G176" s="57" t="str">
        <f t="shared" si="93"/>
        <v>#REF!</v>
      </c>
      <c r="H176" s="381" t="str">
        <f t="shared" si="94"/>
        <v>#REF!</v>
      </c>
      <c r="I176" s="380" t="str">
        <f t="shared" si="95"/>
        <v>#REF!</v>
      </c>
      <c r="J176" s="396" t="str">
        <f t="shared" si="99"/>
        <v>#REF!</v>
      </c>
      <c r="K176" s="382" t="b">
        <v>0</v>
      </c>
      <c r="L176" s="364" t="str">
        <f t="shared" si="96"/>
        <v>#REF!</v>
      </c>
      <c r="M176" s="361" t="str">
        <f t="shared" si="97"/>
        <v>#REF!</v>
      </c>
      <c r="N176" s="361" t="b">
        <v>0</v>
      </c>
      <c r="O176" s="24" t="b">
        <v>0</v>
      </c>
      <c r="P176" s="365" t="str">
        <f t="shared" si="98"/>
        <v>#REF!</v>
      </c>
      <c r="Q176" s="383"/>
      <c r="R176" s="367"/>
      <c r="S176" s="384" t="str">
        <f/>
        <v/>
      </c>
      <c r="T176" s="385">
        <v>48488</v>
      </c>
      <c r="U176" s="386" t="str">
        <f/>
        <v/>
      </c>
      <c r="V176" s="385">
        <v>48732</v>
      </c>
      <c r="W176" s="387" t="str">
        <f/>
        <v/>
      </c>
      <c r="X176" s="381" t="str">
        <f/>
        <v/>
      </c>
      <c r="Y176" s="381"/>
      <c r="Z176" s="381">
        <v>48792</v>
      </c>
      <c r="AA176" s="388"/>
      <c r="AB176" s="381"/>
      <c r="AC176" s="381"/>
      <c r="AD176" s="381"/>
      <c r="AE176" s="388"/>
      <c r="AF176" s="381"/>
      <c r="AG176" s="381"/>
      <c r="AH176" s="389"/>
      <c r="AI176" s="386"/>
      <c r="AJ176" s="381"/>
      <c r="AK176" s="381"/>
      <c r="AL176" s="383"/>
      <c r="AM176" s="374"/>
      <c r="AN176" s="384">
        <v>49037</v>
      </c>
      <c r="AO176" s="381">
        <v>49110</v>
      </c>
      <c r="AP176" s="383"/>
      <c r="AQ176" s="374"/>
      <c r="AR176" s="384" t="str">
        <f/>
        <v/>
      </c>
      <c r="AS176" s="381">
        <v>48802</v>
      </c>
      <c r="AT176" s="381" t="str">
        <f/>
        <v/>
      </c>
      <c r="AU176" s="389"/>
      <c r="AV176" s="390" t="str">
        <f/>
        <v/>
      </c>
      <c r="AW176" s="57" t="str">
        <f/>
        <v/>
      </c>
      <c r="AX176" s="381"/>
      <c r="AY176" s="381" t="str">
        <f/>
        <v/>
      </c>
      <c r="AZ176" s="381"/>
      <c r="BA176" s="381" t="str">
        <f/>
        <v/>
      </c>
      <c r="BB176" s="385"/>
      <c r="BC176" s="390" t="str">
        <f/>
        <v/>
      </c>
      <c r="BD176" s="381" t="str">
        <f/>
        <v/>
      </c>
      <c r="BE176" s="381"/>
      <c r="BF176" s="381" t="str">
        <f/>
        <v/>
      </c>
      <c r="BG176" s="391"/>
      <c r="BH176" s="392"/>
      <c r="BI176" s="378"/>
    </row>
    <row r="177" ht="15.75" customHeight="1">
      <c r="A177" s="236"/>
      <c r="B177" s="236"/>
      <c r="C177" s="358"/>
      <c r="D177" s="379">
        <v>172</v>
      </c>
      <c r="E177" s="380" t="str">
        <f t="shared" si="91"/>
        <v>#REF!</v>
      </c>
      <c r="F177" s="57" t="str">
        <f t="shared" si="92"/>
        <v>#REF!</v>
      </c>
      <c r="G177" s="57" t="str">
        <f t="shared" si="93"/>
        <v>#REF!</v>
      </c>
      <c r="H177" s="381" t="str">
        <f t="shared" si="94"/>
        <v>#REF!</v>
      </c>
      <c r="I177" s="380" t="str">
        <f t="shared" si="95"/>
        <v>#REF!</v>
      </c>
      <c r="J177" s="396" t="str">
        <f t="shared" si="99"/>
        <v>#REF!</v>
      </c>
      <c r="K177" s="382" t="b">
        <v>0</v>
      </c>
      <c r="L177" s="364" t="str">
        <f t="shared" si="96"/>
        <v>#REF!</v>
      </c>
      <c r="M177" s="361" t="str">
        <f t="shared" si="97"/>
        <v>#REF!</v>
      </c>
      <c r="N177" s="361" t="b">
        <v>0</v>
      </c>
      <c r="O177" s="24" t="b">
        <v>0</v>
      </c>
      <c r="P177" s="365" t="str">
        <f t="shared" si="98"/>
        <v>#REF!</v>
      </c>
      <c r="Q177" s="383"/>
      <c r="R177" s="367"/>
      <c r="S177" s="384" t="str">
        <f/>
        <v/>
      </c>
      <c r="T177" s="385">
        <v>49004</v>
      </c>
      <c r="U177" s="386" t="str">
        <f/>
        <v/>
      </c>
      <c r="V177" s="385">
        <v>49068</v>
      </c>
      <c r="W177" s="387" t="str">
        <f/>
        <v/>
      </c>
      <c r="X177" s="381" t="str">
        <f/>
        <v/>
      </c>
      <c r="Y177" s="381"/>
      <c r="Z177" s="381">
        <v>49126</v>
      </c>
      <c r="AA177" s="388"/>
      <c r="AB177" s="381"/>
      <c r="AC177" s="381"/>
      <c r="AD177" s="381"/>
      <c r="AE177" s="388"/>
      <c r="AF177" s="381"/>
      <c r="AG177" s="381"/>
      <c r="AH177" s="389"/>
      <c r="AI177" s="386"/>
      <c r="AJ177" s="381"/>
      <c r="AK177" s="381"/>
      <c r="AL177" s="383"/>
      <c r="AM177" s="374"/>
      <c r="AN177" s="384">
        <v>49159</v>
      </c>
      <c r="AO177" s="381">
        <v>49234</v>
      </c>
      <c r="AP177" s="383"/>
      <c r="AQ177" s="374"/>
      <c r="AR177" s="384" t="str">
        <f/>
        <v/>
      </c>
      <c r="AS177" s="381">
        <v>49138</v>
      </c>
      <c r="AT177" s="381" t="str">
        <f/>
        <v/>
      </c>
      <c r="AU177" s="389"/>
      <c r="AV177" s="390" t="str">
        <f/>
        <v/>
      </c>
      <c r="AW177" s="57" t="str">
        <f/>
        <v/>
      </c>
      <c r="AX177" s="381"/>
      <c r="AY177" s="381" t="str">
        <f/>
        <v/>
      </c>
      <c r="AZ177" s="381"/>
      <c r="BA177" s="381" t="str">
        <f/>
        <v/>
      </c>
      <c r="BB177" s="385"/>
      <c r="BC177" s="390" t="str">
        <f/>
        <v/>
      </c>
      <c r="BD177" s="381" t="str">
        <f/>
        <v/>
      </c>
      <c r="BE177" s="381"/>
      <c r="BF177" s="381" t="str">
        <f/>
        <v/>
      </c>
      <c r="BG177" s="391"/>
      <c r="BH177" s="392"/>
      <c r="BI177" s="378"/>
    </row>
    <row r="178" ht="15.75" customHeight="1">
      <c r="A178" s="236"/>
      <c r="B178" s="236"/>
      <c r="C178" s="358"/>
      <c r="D178" s="379">
        <v>173</v>
      </c>
      <c r="E178" s="380" t="str">
        <f t="shared" si="91"/>
        <v>#REF!</v>
      </c>
      <c r="F178" s="57" t="str">
        <f t="shared" si="92"/>
        <v>#REF!</v>
      </c>
      <c r="G178" s="57" t="str">
        <f t="shared" si="93"/>
        <v>#REF!</v>
      </c>
      <c r="H178" s="381" t="str">
        <f t="shared" si="94"/>
        <v>#REF!</v>
      </c>
      <c r="I178" s="380" t="str">
        <f t="shared" si="95"/>
        <v>#REF!</v>
      </c>
      <c r="J178" s="380" t="str">
        <f t="shared" si="99"/>
        <v>#REF!</v>
      </c>
      <c r="K178" s="382" t="b">
        <v>0</v>
      </c>
      <c r="L178" s="364" t="str">
        <f t="shared" si="96"/>
        <v>#REF!</v>
      </c>
      <c r="M178" s="361" t="str">
        <f t="shared" si="97"/>
        <v>#REF!</v>
      </c>
      <c r="N178" s="361" t="b">
        <v>0</v>
      </c>
      <c r="O178" s="24" t="b">
        <v>0</v>
      </c>
      <c r="P178" s="365" t="str">
        <f t="shared" si="98"/>
        <v>#REF!</v>
      </c>
      <c r="Q178" s="383"/>
      <c r="R178" s="367"/>
      <c r="S178" s="384" t="str">
        <f/>
        <v/>
      </c>
      <c r="T178" s="385">
        <v>44378</v>
      </c>
      <c r="U178" s="386" t="str">
        <f/>
        <v/>
      </c>
      <c r="V178" s="385">
        <v>44684</v>
      </c>
      <c r="W178" s="387" t="str">
        <f/>
        <v/>
      </c>
      <c r="X178" s="381" t="str">
        <f/>
        <v/>
      </c>
      <c r="Y178" s="381">
        <v>44743</v>
      </c>
      <c r="Z178" s="381"/>
      <c r="AA178" s="380"/>
      <c r="AB178" s="57">
        <v>28</v>
      </c>
      <c r="AC178" s="57"/>
      <c r="AD178" s="57"/>
      <c r="AE178" s="380" t="s">
        <v>505</v>
      </c>
      <c r="AF178" s="417">
        <v>44741</v>
      </c>
      <c r="AG178" s="381">
        <v>44743</v>
      </c>
      <c r="AH178" s="391" t="s">
        <v>506</v>
      </c>
      <c r="AI178" s="386">
        <v>44866</v>
      </c>
      <c r="AJ178" s="381"/>
      <c r="AK178" s="57"/>
      <c r="AL178" s="391" t="s">
        <v>506</v>
      </c>
      <c r="AM178" s="374"/>
      <c r="AN178" s="384">
        <v>45317</v>
      </c>
      <c r="AO178" s="381">
        <v>45377</v>
      </c>
      <c r="AP178" s="383"/>
      <c r="AQ178" s="374"/>
      <c r="AR178" s="384" t="str">
        <f/>
        <v/>
      </c>
      <c r="AS178" s="381">
        <v>44772</v>
      </c>
      <c r="AT178" s="381" t="str">
        <f/>
        <v/>
      </c>
      <c r="AU178" s="389"/>
      <c r="AV178" s="390" t="str">
        <f/>
        <v/>
      </c>
      <c r="AW178" s="57" t="str">
        <f/>
        <v/>
      </c>
      <c r="AX178" s="57" t="s">
        <v>467</v>
      </c>
      <c r="AY178" s="381" t="str">
        <f/>
        <v/>
      </c>
      <c r="AZ178" s="381">
        <v>45471</v>
      </c>
      <c r="BA178" s="381" t="str">
        <f/>
        <v/>
      </c>
      <c r="BB178" s="385"/>
      <c r="BC178" s="390" t="str">
        <f/>
        <v/>
      </c>
      <c r="BD178" s="381" t="str">
        <f/>
        <v/>
      </c>
      <c r="BE178" s="381">
        <v>45688</v>
      </c>
      <c r="BF178" s="381" t="str">
        <f/>
        <v/>
      </c>
      <c r="BG178" s="391"/>
      <c r="BH178" s="392"/>
      <c r="BI178" s="378"/>
    </row>
    <row r="179" ht="15.75" customHeight="1">
      <c r="A179" s="236"/>
      <c r="B179" s="236"/>
      <c r="C179" s="358"/>
      <c r="D179" s="379">
        <v>174</v>
      </c>
      <c r="E179" s="380" t="str">
        <f t="shared" si="91"/>
        <v>#REF!</v>
      </c>
      <c r="F179" s="57" t="str">
        <f t="shared" si="92"/>
        <v>#REF!</v>
      </c>
      <c r="G179" s="57" t="str">
        <f t="shared" si="93"/>
        <v>#REF!</v>
      </c>
      <c r="H179" s="381" t="str">
        <f t="shared" si="94"/>
        <v>#REF!</v>
      </c>
      <c r="I179" s="380" t="str">
        <f t="shared" si="95"/>
        <v>#REF!</v>
      </c>
      <c r="J179" s="418" t="str">
        <f t="shared" si="99"/>
        <v>#REF!</v>
      </c>
      <c r="K179" s="382" t="b">
        <v>0</v>
      </c>
      <c r="L179" s="364" t="str">
        <f t="shared" si="96"/>
        <v>#REF!</v>
      </c>
      <c r="M179" s="361" t="str">
        <f t="shared" si="97"/>
        <v>#REF!</v>
      </c>
      <c r="N179" s="361" t="b">
        <v>0</v>
      </c>
      <c r="O179" s="24" t="b">
        <v>0</v>
      </c>
      <c r="P179" s="365" t="str">
        <f t="shared" si="98"/>
        <v>#REF!</v>
      </c>
      <c r="Q179" s="383"/>
      <c r="R179" s="367"/>
      <c r="S179" s="384" t="str">
        <f/>
        <v/>
      </c>
      <c r="T179" s="385">
        <v>44378</v>
      </c>
      <c r="U179" s="386" t="str">
        <f/>
        <v/>
      </c>
      <c r="V179" s="385"/>
      <c r="W179" s="387" t="str">
        <f/>
        <v/>
      </c>
      <c r="X179" s="381" t="str">
        <f/>
        <v/>
      </c>
      <c r="Y179" s="381">
        <v>44743</v>
      </c>
      <c r="Z179" s="381"/>
      <c r="AA179" s="380"/>
      <c r="AB179" s="57">
        <v>24</v>
      </c>
      <c r="AC179" s="57"/>
      <c r="AD179" s="57"/>
      <c r="AE179" s="380" t="s">
        <v>507</v>
      </c>
      <c r="AF179" s="417">
        <v>44741</v>
      </c>
      <c r="AG179" s="381">
        <v>44743</v>
      </c>
      <c r="AH179" s="391" t="s">
        <v>506</v>
      </c>
      <c r="AI179" s="386">
        <v>44866</v>
      </c>
      <c r="AJ179" s="381"/>
      <c r="AK179" s="57"/>
      <c r="AL179" s="391" t="s">
        <v>506</v>
      </c>
      <c r="AM179" s="374"/>
      <c r="AN179" s="384">
        <v>45135</v>
      </c>
      <c r="AO179" s="381">
        <v>45197</v>
      </c>
      <c r="AP179" s="383"/>
      <c r="AQ179" s="374"/>
      <c r="AR179" s="384" t="str">
        <f/>
        <v/>
      </c>
      <c r="AS179" s="381">
        <v>44772</v>
      </c>
      <c r="AT179" s="381" t="str">
        <f/>
        <v/>
      </c>
      <c r="AU179" s="389"/>
      <c r="AV179" s="390" t="str">
        <f/>
        <v/>
      </c>
      <c r="AW179" s="57" t="str">
        <f/>
        <v/>
      </c>
      <c r="AX179" s="57" t="s">
        <v>467</v>
      </c>
      <c r="AY179" s="381" t="str">
        <f/>
        <v/>
      </c>
      <c r="AZ179" s="381">
        <v>45291</v>
      </c>
      <c r="BA179" s="381" t="str">
        <f/>
        <v/>
      </c>
      <c r="BB179" s="385"/>
      <c r="BC179" s="390" t="str">
        <f/>
        <v/>
      </c>
      <c r="BD179" s="381" t="str">
        <f/>
        <v/>
      </c>
      <c r="BE179" s="381">
        <v>45504</v>
      </c>
      <c r="BF179" s="381" t="str">
        <f/>
        <v/>
      </c>
      <c r="BG179" s="391"/>
      <c r="BH179" s="392"/>
      <c r="BI179" s="378"/>
    </row>
    <row r="180" ht="15.75" customHeight="1">
      <c r="A180" s="236"/>
      <c r="B180" s="236"/>
      <c r="C180" s="358"/>
      <c r="D180" s="379">
        <v>175</v>
      </c>
      <c r="E180" s="380" t="str">
        <f t="shared" si="91"/>
        <v>#REF!</v>
      </c>
      <c r="F180" s="57" t="str">
        <f t="shared" si="92"/>
        <v>#REF!</v>
      </c>
      <c r="G180" s="57" t="str">
        <f t="shared" si="93"/>
        <v>#REF!</v>
      </c>
      <c r="H180" s="381" t="str">
        <f t="shared" si="94"/>
        <v>#REF!</v>
      </c>
      <c r="I180" s="380" t="str">
        <f t="shared" si="95"/>
        <v>#REF!</v>
      </c>
      <c r="J180" s="396" t="str">
        <f t="shared" si="99"/>
        <v>#REF!</v>
      </c>
      <c r="K180" s="382" t="b">
        <v>1</v>
      </c>
      <c r="L180" s="364" t="str">
        <f t="shared" si="96"/>
        <v>#REF!</v>
      </c>
      <c r="M180" s="361" t="str">
        <f t="shared" si="97"/>
        <v>#REF!</v>
      </c>
      <c r="N180" s="361" t="b">
        <v>0</v>
      </c>
      <c r="O180" s="24" t="b">
        <v>0</v>
      </c>
      <c r="P180" s="365" t="str">
        <f t="shared" si="98"/>
        <v>#REF!</v>
      </c>
      <c r="Q180" s="383"/>
      <c r="R180" s="367"/>
      <c r="S180" s="384" t="str">
        <f/>
        <v/>
      </c>
      <c r="T180" s="385">
        <v>45047</v>
      </c>
      <c r="U180" s="386" t="str">
        <f/>
        <v/>
      </c>
      <c r="V180" s="385">
        <v>45232</v>
      </c>
      <c r="W180" s="387" t="str">
        <f/>
        <v/>
      </c>
      <c r="X180" s="381" t="str">
        <f/>
        <v/>
      </c>
      <c r="Y180" s="381">
        <v>44682</v>
      </c>
      <c r="Z180" s="381">
        <v>46023</v>
      </c>
      <c r="AA180" s="380"/>
      <c r="AB180" s="381"/>
      <c r="AC180" s="381"/>
      <c r="AD180" s="381"/>
      <c r="AE180" s="380" t="s">
        <v>508</v>
      </c>
      <c r="AF180" s="381"/>
      <c r="AG180" s="381"/>
      <c r="AH180" s="389"/>
      <c r="AI180" s="386"/>
      <c r="AJ180" s="381"/>
      <c r="AK180" s="381"/>
      <c r="AL180" s="383"/>
      <c r="AM180" s="374"/>
      <c r="AN180" s="384"/>
      <c r="AO180" s="381"/>
      <c r="AP180" s="383"/>
      <c r="AQ180" s="374"/>
      <c r="AR180" s="384" t="str">
        <f/>
        <v/>
      </c>
      <c r="AS180" s="381"/>
      <c r="AT180" s="381" t="str">
        <f/>
        <v/>
      </c>
      <c r="AU180" s="389"/>
      <c r="AV180" s="390" t="str">
        <f/>
        <v/>
      </c>
      <c r="AW180" s="57" t="str">
        <f/>
        <v/>
      </c>
      <c r="AX180" s="381"/>
      <c r="AY180" s="381" t="str">
        <f/>
        <v/>
      </c>
      <c r="AZ180" s="381"/>
      <c r="BA180" s="381" t="str">
        <f/>
        <v/>
      </c>
      <c r="BB180" s="385"/>
      <c r="BC180" s="390" t="str">
        <f/>
        <v/>
      </c>
      <c r="BD180" s="381" t="str">
        <f/>
        <v/>
      </c>
      <c r="BE180" s="381"/>
      <c r="BF180" s="381" t="str">
        <f/>
        <v/>
      </c>
      <c r="BG180" s="391"/>
      <c r="BH180" s="392"/>
      <c r="BI180" s="378"/>
    </row>
    <row r="181" ht="15.75" customHeight="1">
      <c r="A181" s="236"/>
      <c r="B181" s="236"/>
      <c r="C181" s="358"/>
      <c r="D181" s="379">
        <v>176</v>
      </c>
      <c r="E181" s="380" t="str">
        <f t="shared" si="91"/>
        <v>#REF!</v>
      </c>
      <c r="F181" s="57" t="str">
        <f t="shared" si="92"/>
        <v>#REF!</v>
      </c>
      <c r="G181" s="57" t="str">
        <f t="shared" si="93"/>
        <v>#REF!</v>
      </c>
      <c r="H181" s="381" t="str">
        <f t="shared" si="94"/>
        <v>#REF!</v>
      </c>
      <c r="I181" s="380" t="str">
        <f t="shared" si="95"/>
        <v>#REF!</v>
      </c>
      <c r="J181" s="380" t="str">
        <f t="shared" si="99"/>
        <v>#REF!</v>
      </c>
      <c r="K181" s="382" t="b">
        <v>1</v>
      </c>
      <c r="L181" s="364" t="str">
        <f t="shared" si="96"/>
        <v>#REF!</v>
      </c>
      <c r="M181" s="361" t="str">
        <f t="shared" si="97"/>
        <v>#REF!</v>
      </c>
      <c r="N181" s="361" t="b">
        <v>0</v>
      </c>
      <c r="O181" s="24" t="b">
        <v>0</v>
      </c>
      <c r="P181" s="365" t="str">
        <f t="shared" si="98"/>
        <v>#REF!</v>
      </c>
      <c r="Q181" s="383"/>
      <c r="R181" s="367"/>
      <c r="S181" s="384" t="str">
        <f/>
        <v/>
      </c>
      <c r="T181" s="385">
        <v>44378</v>
      </c>
      <c r="U181" s="386" t="str">
        <f/>
        <v/>
      </c>
      <c r="V181" s="385">
        <v>44776</v>
      </c>
      <c r="W181" s="387" t="str">
        <f/>
        <v/>
      </c>
      <c r="X181" s="381" t="str">
        <f/>
        <v/>
      </c>
      <c r="Y181" s="381">
        <v>44620</v>
      </c>
      <c r="Z181" s="381">
        <v>44834</v>
      </c>
      <c r="AA181" s="380"/>
      <c r="AB181" s="57">
        <v>11</v>
      </c>
      <c r="AC181" s="57"/>
      <c r="AD181" s="57"/>
      <c r="AE181" s="380" t="s">
        <v>509</v>
      </c>
      <c r="AF181" s="57"/>
      <c r="AG181" s="57"/>
      <c r="AH181" s="391" t="s">
        <v>510</v>
      </c>
      <c r="AI181" s="386"/>
      <c r="AJ181" s="381"/>
      <c r="AK181" s="381"/>
      <c r="AL181" s="383" t="s">
        <v>511</v>
      </c>
      <c r="AM181" s="374"/>
      <c r="AN181" s="384">
        <v>45063</v>
      </c>
      <c r="AO181" s="381">
        <v>45138</v>
      </c>
      <c r="AP181" s="383"/>
      <c r="AQ181" s="374"/>
      <c r="AR181" s="384" t="str">
        <f/>
        <v/>
      </c>
      <c r="AS181" s="381">
        <v>44847</v>
      </c>
      <c r="AT181" s="381" t="str">
        <f/>
        <v/>
      </c>
      <c r="AU181" s="389"/>
      <c r="AV181" s="390" t="str">
        <f/>
        <v/>
      </c>
      <c r="AW181" s="57" t="str">
        <f/>
        <v/>
      </c>
      <c r="AX181" s="57" t="s">
        <v>467</v>
      </c>
      <c r="AY181" s="381" t="str">
        <f/>
        <v/>
      </c>
      <c r="AZ181" s="381">
        <v>44985</v>
      </c>
      <c r="BA181" s="381" t="str">
        <f/>
        <v/>
      </c>
      <c r="BB181" s="385"/>
      <c r="BC181" s="390" t="str">
        <f/>
        <v/>
      </c>
      <c r="BD181" s="381" t="str">
        <f/>
        <v/>
      </c>
      <c r="BE181" s="381">
        <v>45199</v>
      </c>
      <c r="BF181" s="381" t="str">
        <f/>
        <v/>
      </c>
      <c r="BG181" s="391"/>
      <c r="BH181" s="392"/>
      <c r="BI181" s="378"/>
    </row>
    <row r="182" ht="15.75" customHeight="1">
      <c r="A182" s="236"/>
      <c r="B182" s="236"/>
      <c r="C182" s="358"/>
      <c r="D182" s="379">
        <v>177</v>
      </c>
      <c r="E182" s="380" t="str">
        <f t="shared" si="91"/>
        <v>#REF!</v>
      </c>
      <c r="F182" s="57" t="str">
        <f t="shared" si="92"/>
        <v>#REF!</v>
      </c>
      <c r="G182" s="57" t="str">
        <f t="shared" si="93"/>
        <v>#REF!</v>
      </c>
      <c r="H182" s="381" t="str">
        <f t="shared" si="94"/>
        <v>#REF!</v>
      </c>
      <c r="I182" s="380" t="str">
        <f t="shared" si="95"/>
        <v>#REF!</v>
      </c>
      <c r="J182" s="380" t="str">
        <f t="shared" si="99"/>
        <v>#REF!</v>
      </c>
      <c r="K182" s="382" t="b">
        <v>1</v>
      </c>
      <c r="L182" s="364" t="str">
        <f t="shared" si="96"/>
        <v>#REF!</v>
      </c>
      <c r="M182" s="361" t="str">
        <f t="shared" si="97"/>
        <v>#REF!</v>
      </c>
      <c r="N182" s="361" t="b">
        <v>0</v>
      </c>
      <c r="O182" s="24" t="b">
        <v>0</v>
      </c>
      <c r="P182" s="365" t="str">
        <f t="shared" si="98"/>
        <v>#REF!</v>
      </c>
      <c r="Q182" s="383"/>
      <c r="R182" s="367"/>
      <c r="S182" s="384" t="str">
        <f/>
        <v/>
      </c>
      <c r="T182" s="385">
        <v>44743</v>
      </c>
      <c r="U182" s="386" t="str">
        <f/>
        <v/>
      </c>
      <c r="V182" s="385">
        <v>44928</v>
      </c>
      <c r="W182" s="387" t="str">
        <f/>
        <v/>
      </c>
      <c r="X182" s="381" t="str">
        <f/>
        <v/>
      </c>
      <c r="Y182" s="381"/>
      <c r="Z182" s="381">
        <v>44986</v>
      </c>
      <c r="AA182" s="380"/>
      <c r="AB182" s="57">
        <v>11</v>
      </c>
      <c r="AC182" s="57"/>
      <c r="AD182" s="57"/>
      <c r="AE182" s="380" t="s">
        <v>509</v>
      </c>
      <c r="AF182" s="57"/>
      <c r="AG182" s="57"/>
      <c r="AH182" s="391" t="s">
        <v>512</v>
      </c>
      <c r="AI182" s="386"/>
      <c r="AJ182" s="381"/>
      <c r="AK182" s="381"/>
      <c r="AL182" s="383"/>
      <c r="AM182" s="374"/>
      <c r="AN182" s="384">
        <v>45217</v>
      </c>
      <c r="AO182" s="381">
        <v>45292</v>
      </c>
      <c r="AP182" s="383"/>
      <c r="AQ182" s="374"/>
      <c r="AR182" s="384" t="str">
        <f/>
        <v/>
      </c>
      <c r="AS182" s="381">
        <v>44999</v>
      </c>
      <c r="AT182" s="381" t="str">
        <f/>
        <v/>
      </c>
      <c r="AU182" s="389"/>
      <c r="AV182" s="390" t="str">
        <f/>
        <v/>
      </c>
      <c r="AW182" s="57" t="str">
        <f/>
        <v/>
      </c>
      <c r="AX182" s="57" t="s">
        <v>467</v>
      </c>
      <c r="AY182" s="381" t="str">
        <f/>
        <v/>
      </c>
      <c r="AZ182" s="381"/>
      <c r="BA182" s="381" t="str">
        <f/>
        <v/>
      </c>
      <c r="BB182" s="385"/>
      <c r="BC182" s="390" t="str">
        <f/>
        <v/>
      </c>
      <c r="BD182" s="381" t="str">
        <f/>
        <v/>
      </c>
      <c r="BE182" s="381"/>
      <c r="BF182" s="381" t="str">
        <f/>
        <v/>
      </c>
      <c r="BG182" s="391"/>
      <c r="BH182" s="392"/>
      <c r="BI182" s="378"/>
    </row>
    <row r="183" ht="15.75" customHeight="1">
      <c r="A183" s="236"/>
      <c r="B183" s="236"/>
      <c r="C183" s="358"/>
      <c r="D183" s="379">
        <v>178</v>
      </c>
      <c r="E183" s="380" t="str">
        <f t="shared" si="91"/>
        <v>#REF!</v>
      </c>
      <c r="F183" s="57" t="str">
        <f t="shared" si="92"/>
        <v>#REF!</v>
      </c>
      <c r="G183" s="57" t="str">
        <f t="shared" si="93"/>
        <v>#REF!</v>
      </c>
      <c r="H183" s="381" t="str">
        <f t="shared" si="94"/>
        <v>#REF!</v>
      </c>
      <c r="I183" s="380" t="str">
        <f t="shared" si="95"/>
        <v>#REF!</v>
      </c>
      <c r="J183" s="380" t="str">
        <f t="shared" si="99"/>
        <v>#REF!</v>
      </c>
      <c r="K183" s="382" t="b">
        <v>1</v>
      </c>
      <c r="L183" s="364" t="str">
        <f t="shared" si="96"/>
        <v>#REF!</v>
      </c>
      <c r="M183" s="361" t="str">
        <f t="shared" si="97"/>
        <v>#REF!</v>
      </c>
      <c r="N183" s="361" t="b">
        <v>0</v>
      </c>
      <c r="O183" s="24" t="b">
        <v>0</v>
      </c>
      <c r="P183" s="365" t="str">
        <f t="shared" si="98"/>
        <v>#REF!</v>
      </c>
      <c r="Q183" s="383"/>
      <c r="R183" s="367"/>
      <c r="S183" s="384" t="str">
        <f/>
        <v/>
      </c>
      <c r="T183" s="385">
        <v>44378</v>
      </c>
      <c r="U183" s="386" t="str">
        <f/>
        <v/>
      </c>
      <c r="V183" s="385">
        <v>44776</v>
      </c>
      <c r="W183" s="387" t="str">
        <f/>
        <v/>
      </c>
      <c r="X183" s="381" t="str">
        <f/>
        <v/>
      </c>
      <c r="Y183" s="381">
        <v>44633</v>
      </c>
      <c r="Z183" s="381">
        <v>44834</v>
      </c>
      <c r="AA183" s="380"/>
      <c r="AB183" s="57">
        <v>11</v>
      </c>
      <c r="AC183" s="57"/>
      <c r="AD183" s="57"/>
      <c r="AE183" s="380" t="s">
        <v>509</v>
      </c>
      <c r="AF183" s="57"/>
      <c r="AG183" s="57"/>
      <c r="AH183" s="391" t="s">
        <v>510</v>
      </c>
      <c r="AI183" s="386">
        <v>44865</v>
      </c>
      <c r="AJ183" s="381">
        <v>44865</v>
      </c>
      <c r="AK183" s="381"/>
      <c r="AL183" s="383" t="s">
        <v>511</v>
      </c>
      <c r="AM183" s="374"/>
      <c r="AN183" s="384">
        <v>45063</v>
      </c>
      <c r="AO183" s="381">
        <v>45138</v>
      </c>
      <c r="AP183" s="383"/>
      <c r="AQ183" s="374"/>
      <c r="AR183" s="384" t="str">
        <f/>
        <v/>
      </c>
      <c r="AS183" s="381">
        <v>44847</v>
      </c>
      <c r="AT183" s="381" t="str">
        <f/>
        <v/>
      </c>
      <c r="AU183" s="389"/>
      <c r="AV183" s="390" t="str">
        <f/>
        <v/>
      </c>
      <c r="AW183" s="57" t="str">
        <f/>
        <v/>
      </c>
      <c r="AX183" s="57" t="s">
        <v>467</v>
      </c>
      <c r="AY183" s="381" t="str">
        <f/>
        <v/>
      </c>
      <c r="AZ183" s="381">
        <v>44926</v>
      </c>
      <c r="BA183" s="381" t="str">
        <f/>
        <v/>
      </c>
      <c r="BB183" s="385"/>
      <c r="BC183" s="390" t="str">
        <f/>
        <v/>
      </c>
      <c r="BD183" s="381" t="str">
        <f/>
        <v/>
      </c>
      <c r="BE183" s="381">
        <v>45138</v>
      </c>
      <c r="BF183" s="381" t="str">
        <f/>
        <v/>
      </c>
      <c r="BG183" s="391"/>
      <c r="BH183" s="392"/>
      <c r="BI183" s="378"/>
    </row>
    <row r="184" ht="15.75" customHeight="1">
      <c r="A184" s="236"/>
      <c r="B184" s="236"/>
      <c r="C184" s="358"/>
      <c r="D184" s="379">
        <v>179</v>
      </c>
      <c r="E184" s="380" t="str">
        <f t="shared" si="91"/>
        <v>#REF!</v>
      </c>
      <c r="F184" s="57" t="str">
        <f t="shared" si="92"/>
        <v>#REF!</v>
      </c>
      <c r="G184" s="57" t="str">
        <f t="shared" si="93"/>
        <v>#REF!</v>
      </c>
      <c r="H184" s="381" t="str">
        <f t="shared" si="94"/>
        <v>#REF!</v>
      </c>
      <c r="I184" s="380" t="str">
        <f t="shared" si="95"/>
        <v>#REF!</v>
      </c>
      <c r="J184" s="380" t="str">
        <f t="shared" si="99"/>
        <v>#REF!</v>
      </c>
      <c r="K184" s="382" t="b">
        <v>0</v>
      </c>
      <c r="L184" s="364" t="str">
        <f t="shared" si="96"/>
        <v>#REF!</v>
      </c>
      <c r="M184" s="361" t="str">
        <f t="shared" si="97"/>
        <v>#REF!</v>
      </c>
      <c r="N184" s="361" t="b">
        <v>0</v>
      </c>
      <c r="O184" s="24" t="b">
        <v>0</v>
      </c>
      <c r="P184" s="365" t="str">
        <f t="shared" si="98"/>
        <v>#REF!</v>
      </c>
      <c r="Q184" s="383"/>
      <c r="R184" s="367"/>
      <c r="S184" s="384" t="str">
        <f/>
        <v/>
      </c>
      <c r="T184" s="385">
        <v>44317</v>
      </c>
      <c r="U184" s="386" t="str">
        <f/>
        <v/>
      </c>
      <c r="V184" s="381">
        <v>44652</v>
      </c>
      <c r="W184" s="387" t="str">
        <f/>
        <v/>
      </c>
      <c r="X184" s="381" t="str">
        <f/>
        <v/>
      </c>
      <c r="Y184" s="381">
        <v>44713</v>
      </c>
      <c r="Z184" s="381"/>
      <c r="AA184" s="380"/>
      <c r="AB184" s="57">
        <v>4</v>
      </c>
      <c r="AC184" s="57"/>
      <c r="AD184" s="57"/>
      <c r="AE184" s="380" t="s">
        <v>513</v>
      </c>
      <c r="AF184" s="417">
        <v>44655</v>
      </c>
      <c r="AG184" s="419">
        <v>44713</v>
      </c>
      <c r="AH184" s="391" t="s">
        <v>506</v>
      </c>
      <c r="AI184" s="386">
        <v>44774</v>
      </c>
      <c r="AJ184" s="381"/>
      <c r="AK184" s="381"/>
      <c r="AL184" s="391" t="s">
        <v>506</v>
      </c>
      <c r="AM184" s="374"/>
      <c r="AN184" s="384"/>
      <c r="AO184" s="381"/>
      <c r="AP184" s="383"/>
      <c r="AQ184" s="374"/>
      <c r="AR184" s="384" t="str">
        <f/>
        <v/>
      </c>
      <c r="AS184" s="381">
        <v>44713</v>
      </c>
      <c r="AT184" s="381" t="str">
        <f/>
        <v/>
      </c>
      <c r="AU184" s="391" t="s">
        <v>506</v>
      </c>
      <c r="AV184" s="390" t="str">
        <f/>
        <v/>
      </c>
      <c r="AW184" s="57" t="str">
        <f/>
        <v/>
      </c>
      <c r="AX184" s="57" t="s">
        <v>353</v>
      </c>
      <c r="AY184" s="381" t="str">
        <f/>
        <v/>
      </c>
      <c r="AZ184" s="57" t="s">
        <v>353</v>
      </c>
      <c r="BA184" s="381" t="str">
        <f/>
        <v/>
      </c>
      <c r="BB184" s="385"/>
      <c r="BC184" s="390" t="str">
        <f/>
        <v/>
      </c>
      <c r="BD184" s="381" t="str">
        <f/>
        <v/>
      </c>
      <c r="BE184" s="381">
        <v>44895</v>
      </c>
      <c r="BF184" s="381" t="str">
        <f/>
        <v/>
      </c>
      <c r="BG184" s="391"/>
      <c r="BH184" s="392"/>
      <c r="BI184" s="378"/>
    </row>
    <row r="185" ht="15.75" customHeight="1">
      <c r="A185" s="236"/>
      <c r="B185" s="236"/>
      <c r="C185" s="358"/>
      <c r="D185" s="379" t="s">
        <v>514</v>
      </c>
      <c r="E185" s="380" t="str">
        <f t="shared" si="91"/>
        <v>#REF!</v>
      </c>
      <c r="F185" s="57" t="str">
        <f t="shared" si="92"/>
        <v>#REF!</v>
      </c>
      <c r="G185" s="57" t="str">
        <f t="shared" si="93"/>
        <v>#REF!</v>
      </c>
      <c r="H185" s="381" t="str">
        <f t="shared" si="94"/>
        <v>#REF!</v>
      </c>
      <c r="I185" s="380" t="str">
        <f t="shared" si="95"/>
        <v>#REF!</v>
      </c>
      <c r="J185" s="380" t="str">
        <f t="shared" si="99"/>
        <v>#REF!</v>
      </c>
      <c r="K185" s="382" t="b">
        <v>0</v>
      </c>
      <c r="L185" s="364" t="str">
        <f t="shared" si="96"/>
        <v>#REF!</v>
      </c>
      <c r="M185" s="361" t="str">
        <f t="shared" si="97"/>
        <v>#REF!</v>
      </c>
      <c r="N185" s="361" t="b">
        <v>0</v>
      </c>
      <c r="O185" s="24" t="b">
        <v>0</v>
      </c>
      <c r="P185" s="365" t="str">
        <f t="shared" si="98"/>
        <v>#REF!</v>
      </c>
      <c r="Q185" s="383"/>
      <c r="R185" s="367"/>
      <c r="S185" s="384" t="str">
        <f/>
        <v/>
      </c>
      <c r="T185" s="385">
        <v>44621</v>
      </c>
      <c r="U185" s="386" t="str">
        <f/>
        <v/>
      </c>
      <c r="V185" s="385">
        <v>44805</v>
      </c>
      <c r="W185" s="387" t="str">
        <f/>
        <v/>
      </c>
      <c r="X185" s="381" t="str">
        <f/>
        <v/>
      </c>
      <c r="Y185" s="381">
        <v>44866</v>
      </c>
      <c r="Z185" s="381"/>
      <c r="AA185" s="380"/>
      <c r="AB185" s="57">
        <v>8</v>
      </c>
      <c r="AC185" s="57"/>
      <c r="AD185" s="57"/>
      <c r="AE185" s="380"/>
      <c r="AF185" s="57"/>
      <c r="AG185" s="420"/>
      <c r="AH185" s="391"/>
      <c r="AI185" s="386">
        <v>44927</v>
      </c>
      <c r="AJ185" s="381"/>
      <c r="AK185" s="381"/>
      <c r="AL185" s="383"/>
      <c r="AM185" s="374"/>
      <c r="AN185" s="384"/>
      <c r="AO185" s="381"/>
      <c r="AP185" s="383"/>
      <c r="AQ185" s="374"/>
      <c r="AR185" s="384" t="str">
        <f/>
        <v/>
      </c>
      <c r="AS185" s="381">
        <v>44866</v>
      </c>
      <c r="AT185" s="381" t="str">
        <f/>
        <v/>
      </c>
      <c r="AU185" s="389"/>
      <c r="AV185" s="390" t="str">
        <f/>
        <v/>
      </c>
      <c r="AW185" s="57" t="str">
        <f/>
        <v/>
      </c>
      <c r="AX185" s="57"/>
      <c r="AY185" s="381" t="str">
        <f/>
        <v/>
      </c>
      <c r="AZ185" s="57"/>
      <c r="BA185" s="381" t="str">
        <f/>
        <v/>
      </c>
      <c r="BB185" s="385"/>
      <c r="BC185" s="390" t="str">
        <f/>
        <v/>
      </c>
      <c r="BD185" s="381" t="str">
        <f/>
        <v/>
      </c>
      <c r="BE185" s="381">
        <v>45046</v>
      </c>
      <c r="BF185" s="381" t="str">
        <f/>
        <v/>
      </c>
      <c r="BG185" s="391"/>
      <c r="BH185" s="392"/>
      <c r="BI185" s="378"/>
    </row>
    <row r="186" ht="15.75" customHeight="1">
      <c r="A186" s="236"/>
      <c r="B186" s="236"/>
      <c r="C186" s="358"/>
      <c r="D186" s="379">
        <v>180</v>
      </c>
      <c r="E186" s="380" t="str">
        <f t="shared" si="91"/>
        <v>#REF!</v>
      </c>
      <c r="F186" s="57" t="str">
        <f t="shared" si="92"/>
        <v>#REF!</v>
      </c>
      <c r="G186" s="57" t="str">
        <f t="shared" si="93"/>
        <v>#REF!</v>
      </c>
      <c r="H186" s="381" t="str">
        <f t="shared" si="94"/>
        <v>#REF!</v>
      </c>
      <c r="I186" s="380" t="str">
        <f t="shared" si="95"/>
        <v>#REF!</v>
      </c>
      <c r="J186" s="380" t="str">
        <f t="shared" si="99"/>
        <v>#REF!</v>
      </c>
      <c r="K186" s="382" t="b">
        <v>0</v>
      </c>
      <c r="L186" s="364" t="str">
        <f t="shared" si="96"/>
        <v>#REF!</v>
      </c>
      <c r="M186" s="361" t="str">
        <f t="shared" si="97"/>
        <v>#REF!</v>
      </c>
      <c r="N186" s="361" t="b">
        <v>0</v>
      </c>
      <c r="O186" s="24" t="b">
        <v>0</v>
      </c>
      <c r="P186" s="365" t="str">
        <f t="shared" si="98"/>
        <v>#REF!</v>
      </c>
      <c r="Q186" s="383"/>
      <c r="R186" s="367"/>
      <c r="S186" s="384" t="str">
        <f/>
        <v/>
      </c>
      <c r="T186" s="385">
        <v>44378</v>
      </c>
      <c r="U186" s="386" t="str">
        <f/>
        <v/>
      </c>
      <c r="V186" s="385">
        <v>44621</v>
      </c>
      <c r="W186" s="387" t="str">
        <f/>
        <v/>
      </c>
      <c r="X186" s="381" t="str">
        <f/>
        <v/>
      </c>
      <c r="Y186" s="381">
        <v>44682</v>
      </c>
      <c r="Z186" s="381"/>
      <c r="AA186" s="380"/>
      <c r="AB186" s="57">
        <v>19</v>
      </c>
      <c r="AC186" s="57"/>
      <c r="AD186" s="57"/>
      <c r="AE186" s="380"/>
      <c r="AF186" s="57"/>
      <c r="AG186" s="395">
        <v>44682</v>
      </c>
      <c r="AH186" s="391" t="s">
        <v>506</v>
      </c>
      <c r="AI186" s="386">
        <v>44927</v>
      </c>
      <c r="AJ186" s="381"/>
      <c r="AK186" s="381"/>
      <c r="AL186" s="391" t="s">
        <v>506</v>
      </c>
      <c r="AM186" s="374"/>
      <c r="AN186" s="384">
        <v>45125</v>
      </c>
      <c r="AO186" s="381">
        <v>45198</v>
      </c>
      <c r="AP186" s="383"/>
      <c r="AQ186" s="374"/>
      <c r="AR186" s="384" t="str">
        <f/>
        <v/>
      </c>
      <c r="AS186" s="381">
        <v>44713</v>
      </c>
      <c r="AT186" s="381" t="str">
        <f/>
        <v/>
      </c>
      <c r="AU186" s="389"/>
      <c r="AV186" s="390" t="str">
        <f/>
        <v/>
      </c>
      <c r="AW186" s="57" t="str">
        <f/>
        <v/>
      </c>
      <c r="AX186" s="57" t="s">
        <v>467</v>
      </c>
      <c r="AY186" s="381" t="str">
        <f/>
        <v/>
      </c>
      <c r="AZ186" s="381">
        <v>45229</v>
      </c>
      <c r="BA186" s="381" t="str">
        <f/>
        <v/>
      </c>
      <c r="BB186" s="385"/>
      <c r="BC186" s="390" t="str">
        <f/>
        <v/>
      </c>
      <c r="BD186" s="381" t="str">
        <f/>
        <v/>
      </c>
      <c r="BE186" s="381">
        <v>45443</v>
      </c>
      <c r="BF186" s="381" t="str">
        <f/>
        <v/>
      </c>
      <c r="BG186" s="391"/>
      <c r="BH186" s="392"/>
      <c r="BI186" s="378"/>
    </row>
    <row r="187" ht="15.75" customHeight="1">
      <c r="A187" s="236"/>
      <c r="B187" s="236"/>
      <c r="C187" s="358"/>
      <c r="D187" s="379">
        <v>181</v>
      </c>
      <c r="E187" s="380" t="str">
        <f t="shared" si="91"/>
        <v>#REF!</v>
      </c>
      <c r="F187" s="57" t="str">
        <f t="shared" si="92"/>
        <v>#REF!</v>
      </c>
      <c r="G187" s="57" t="str">
        <f t="shared" si="93"/>
        <v>#REF!</v>
      </c>
      <c r="H187" s="381" t="str">
        <f t="shared" si="94"/>
        <v>#REF!</v>
      </c>
      <c r="I187" s="380" t="str">
        <f t="shared" si="95"/>
        <v>#REF!</v>
      </c>
      <c r="J187" s="380" t="str">
        <f t="shared" si="99"/>
        <v>#REF!</v>
      </c>
      <c r="K187" s="382" t="b">
        <v>0</v>
      </c>
      <c r="L187" s="364" t="str">
        <f t="shared" si="96"/>
        <v>#REF!</v>
      </c>
      <c r="M187" s="361" t="str">
        <f t="shared" si="97"/>
        <v>#REF!</v>
      </c>
      <c r="N187" s="361" t="b">
        <v>0</v>
      </c>
      <c r="O187" s="24" t="b">
        <v>0</v>
      </c>
      <c r="P187" s="365" t="str">
        <f t="shared" si="98"/>
        <v>#REF!</v>
      </c>
      <c r="Q187" s="383"/>
      <c r="R187" s="367"/>
      <c r="S187" s="384" t="str">
        <f/>
        <v/>
      </c>
      <c r="T187" s="385">
        <v>44774</v>
      </c>
      <c r="U187" s="386" t="str">
        <f/>
        <v/>
      </c>
      <c r="V187" s="385">
        <v>44959</v>
      </c>
      <c r="W187" s="387" t="str">
        <f/>
        <v/>
      </c>
      <c r="X187" s="381" t="str">
        <f/>
        <v/>
      </c>
      <c r="Y187" s="381">
        <v>45016</v>
      </c>
      <c r="Z187" s="381">
        <v>45017</v>
      </c>
      <c r="AA187" s="388"/>
      <c r="AB187" s="57">
        <v>8</v>
      </c>
      <c r="AC187" s="381"/>
      <c r="AD187" s="381"/>
      <c r="AE187" s="388"/>
      <c r="AF187" s="381"/>
      <c r="AG187" s="381"/>
      <c r="AH187" s="389"/>
      <c r="AI187" s="386"/>
      <c r="AJ187" s="381"/>
      <c r="AK187" s="381"/>
      <c r="AL187" s="383"/>
      <c r="AM187" s="374"/>
      <c r="AN187" s="384">
        <v>45154</v>
      </c>
      <c r="AO187" s="381">
        <v>45229</v>
      </c>
      <c r="AP187" s="383"/>
      <c r="AQ187" s="374"/>
      <c r="AR187" s="384" t="str">
        <f/>
        <v/>
      </c>
      <c r="AS187" s="381">
        <v>45029</v>
      </c>
      <c r="AT187" s="381" t="str">
        <f/>
        <v/>
      </c>
      <c r="AU187" s="389"/>
      <c r="AV187" s="390" t="str">
        <f/>
        <v/>
      </c>
      <c r="AW187" s="57" t="str">
        <f/>
        <v/>
      </c>
      <c r="AX187" s="57" t="s">
        <v>467</v>
      </c>
      <c r="AY187" s="381" t="str">
        <f/>
        <v/>
      </c>
      <c r="AZ187" s="381">
        <v>45260</v>
      </c>
      <c r="BA187" s="381" t="str">
        <f/>
        <v/>
      </c>
      <c r="BB187" s="385"/>
      <c r="BC187" s="390" t="str">
        <f/>
        <v/>
      </c>
      <c r="BD187" s="381" t="str">
        <f/>
        <v/>
      </c>
      <c r="BE187" s="381">
        <v>45504</v>
      </c>
      <c r="BF187" s="381" t="str">
        <f/>
        <v/>
      </c>
      <c r="BG187" s="391"/>
      <c r="BH187" s="392"/>
      <c r="BI187" s="378"/>
    </row>
    <row r="188" ht="15.75" customHeight="1">
      <c r="A188" s="236"/>
      <c r="B188" s="236"/>
      <c r="C188" s="358"/>
      <c r="D188" s="379">
        <v>182</v>
      </c>
      <c r="E188" s="380" t="str">
        <f t="shared" si="91"/>
        <v>#REF!</v>
      </c>
      <c r="F188" s="57" t="str">
        <f t="shared" si="92"/>
        <v>#REF!</v>
      </c>
      <c r="G188" s="57" t="str">
        <f t="shared" si="93"/>
        <v>#REF!</v>
      </c>
      <c r="H188" s="381" t="str">
        <f t="shared" si="94"/>
        <v>#REF!</v>
      </c>
      <c r="I188" s="380" t="str">
        <f t="shared" si="95"/>
        <v>#REF!</v>
      </c>
      <c r="J188" s="380" t="str">
        <f t="shared" si="99"/>
        <v>#REF!</v>
      </c>
      <c r="K188" s="382" t="b">
        <v>0</v>
      </c>
      <c r="L188" s="364" t="str">
        <f t="shared" si="96"/>
        <v>#REF!</v>
      </c>
      <c r="M188" s="361" t="str">
        <f t="shared" si="97"/>
        <v>#REF!</v>
      </c>
      <c r="N188" s="361" t="b">
        <v>0</v>
      </c>
      <c r="O188" s="24" t="b">
        <v>0</v>
      </c>
      <c r="P188" s="365" t="str">
        <f t="shared" si="98"/>
        <v>#REF!</v>
      </c>
      <c r="Q188" s="383"/>
      <c r="R188" s="367"/>
      <c r="S188" s="384" t="str">
        <f/>
        <v/>
      </c>
      <c r="T188" s="385">
        <v>44713</v>
      </c>
      <c r="U188" s="386" t="str">
        <f/>
        <v/>
      </c>
      <c r="V188" s="385">
        <v>44900</v>
      </c>
      <c r="W188" s="387" t="str">
        <f/>
        <v/>
      </c>
      <c r="X188" s="381" t="str">
        <f/>
        <v/>
      </c>
      <c r="Y188" s="381">
        <v>44956</v>
      </c>
      <c r="Z188" s="381">
        <v>44958</v>
      </c>
      <c r="AA188" s="388"/>
      <c r="AB188" s="57">
        <v>7</v>
      </c>
      <c r="AC188" s="381"/>
      <c r="AD188" s="381"/>
      <c r="AE188" s="388"/>
      <c r="AF188" s="381"/>
      <c r="AG188" s="381"/>
      <c r="AH188" s="389"/>
      <c r="AI188" s="386"/>
      <c r="AJ188" s="381"/>
      <c r="AK188" s="381"/>
      <c r="AL188" s="383"/>
      <c r="AM188" s="374"/>
      <c r="AN188" s="384">
        <v>45063</v>
      </c>
      <c r="AO188" s="381">
        <v>45138</v>
      </c>
      <c r="AP188" s="383"/>
      <c r="AQ188" s="374"/>
      <c r="AR188" s="384" t="str">
        <f/>
        <v/>
      </c>
      <c r="AS188" s="381">
        <v>44970</v>
      </c>
      <c r="AT188" s="381" t="str">
        <f/>
        <v/>
      </c>
      <c r="AU188" s="389"/>
      <c r="AV188" s="390" t="str">
        <f/>
        <v/>
      </c>
      <c r="AW188" s="57" t="str">
        <f/>
        <v/>
      </c>
      <c r="AX188" s="57" t="s">
        <v>467</v>
      </c>
      <c r="AY188" s="381" t="str">
        <f/>
        <v/>
      </c>
      <c r="AZ188" s="395">
        <v>45169</v>
      </c>
      <c r="BA188" s="381" t="str">
        <f/>
        <v/>
      </c>
      <c r="BB188" s="385"/>
      <c r="BC188" s="390" t="str">
        <f/>
        <v/>
      </c>
      <c r="BD188" s="381" t="str">
        <f/>
        <v/>
      </c>
      <c r="BE188" s="381">
        <v>45412</v>
      </c>
      <c r="BF188" s="381" t="str">
        <f/>
        <v/>
      </c>
      <c r="BG188" s="391"/>
      <c r="BH188" s="392"/>
      <c r="BI188" s="378"/>
    </row>
    <row r="189" ht="15.75" customHeight="1">
      <c r="A189" s="236"/>
      <c r="B189" s="236"/>
      <c r="C189" s="358"/>
      <c r="D189" s="379">
        <v>183</v>
      </c>
      <c r="E189" s="380" t="str">
        <f t="shared" si="91"/>
        <v>#REF!</v>
      </c>
      <c r="F189" s="57" t="str">
        <f t="shared" si="92"/>
        <v>#REF!</v>
      </c>
      <c r="G189" s="57" t="str">
        <f t="shared" si="93"/>
        <v>#REF!</v>
      </c>
      <c r="H189" s="381" t="str">
        <f t="shared" si="94"/>
        <v>#REF!</v>
      </c>
      <c r="I189" s="380" t="str">
        <f t="shared" si="95"/>
        <v>#REF!</v>
      </c>
      <c r="J189" s="380" t="str">
        <f t="shared" si="99"/>
        <v>#REF!</v>
      </c>
      <c r="K189" s="382" t="b">
        <v>0</v>
      </c>
      <c r="L189" s="364" t="str">
        <f t="shared" si="96"/>
        <v>#REF!</v>
      </c>
      <c r="M189" s="361" t="str">
        <f t="shared" si="97"/>
        <v>#REF!</v>
      </c>
      <c r="N189" s="361" t="b">
        <v>0</v>
      </c>
      <c r="O189" s="24" t="b">
        <v>0</v>
      </c>
      <c r="P189" s="365" t="str">
        <f t="shared" si="98"/>
        <v>#REF!</v>
      </c>
      <c r="Q189" s="383"/>
      <c r="R189" s="367"/>
      <c r="S189" s="384" t="str">
        <f/>
        <v/>
      </c>
      <c r="T189" s="385">
        <v>44805</v>
      </c>
      <c r="U189" s="386" t="str">
        <f/>
        <v/>
      </c>
      <c r="V189" s="385">
        <v>44987</v>
      </c>
      <c r="W189" s="387" t="str">
        <f/>
        <v/>
      </c>
      <c r="X189" s="381" t="str">
        <f/>
        <v/>
      </c>
      <c r="Y189" s="381">
        <v>45046</v>
      </c>
      <c r="Z189" s="381">
        <v>45047</v>
      </c>
      <c r="AA189" s="388"/>
      <c r="AB189" s="57">
        <v>7</v>
      </c>
      <c r="AC189" s="381"/>
      <c r="AD189" s="381"/>
      <c r="AE189" s="388"/>
      <c r="AF189" s="381"/>
      <c r="AG189" s="381"/>
      <c r="AH189" s="389"/>
      <c r="AI189" s="386"/>
      <c r="AJ189" s="381"/>
      <c r="AK189" s="381"/>
      <c r="AL189" s="383"/>
      <c r="AM189" s="374"/>
      <c r="AN189" s="384">
        <v>45156</v>
      </c>
      <c r="AO189" s="381">
        <v>45231</v>
      </c>
      <c r="AP189" s="383"/>
      <c r="AQ189" s="374"/>
      <c r="AR189" s="384" t="str">
        <f/>
        <v/>
      </c>
      <c r="AS189" s="381">
        <v>45061</v>
      </c>
      <c r="AT189" s="381" t="str">
        <f/>
        <v/>
      </c>
      <c r="AU189" s="389"/>
      <c r="AV189" s="390" t="str">
        <f/>
        <v/>
      </c>
      <c r="AW189" s="57" t="str">
        <f/>
        <v/>
      </c>
      <c r="AX189" s="57" t="s">
        <v>467</v>
      </c>
      <c r="AY189" s="381" t="str">
        <f/>
        <v/>
      </c>
      <c r="AZ189" s="381">
        <v>45260</v>
      </c>
      <c r="BA189" s="381" t="str">
        <f/>
        <v/>
      </c>
      <c r="BB189" s="385"/>
      <c r="BC189" s="390" t="str">
        <f/>
        <v/>
      </c>
      <c r="BD189" s="381" t="str">
        <f/>
        <v/>
      </c>
      <c r="BE189" s="381">
        <v>45504</v>
      </c>
      <c r="BF189" s="381" t="str">
        <f/>
        <v/>
      </c>
      <c r="BG189" s="391"/>
      <c r="BH189" s="392"/>
      <c r="BI189" s="378"/>
    </row>
    <row r="190" ht="15.75" customHeight="1">
      <c r="A190" s="236"/>
      <c r="B190" s="236"/>
      <c r="C190" s="358"/>
      <c r="D190" s="379">
        <v>184</v>
      </c>
      <c r="E190" s="380" t="str">
        <f t="shared" si="91"/>
        <v>#REF!</v>
      </c>
      <c r="F190" s="57" t="str">
        <f t="shared" si="92"/>
        <v>#REF!</v>
      </c>
      <c r="G190" s="57" t="str">
        <f t="shared" si="93"/>
        <v>#REF!</v>
      </c>
      <c r="H190" s="381" t="str">
        <f t="shared" si="94"/>
        <v>#REF!</v>
      </c>
      <c r="I190" s="380" t="str">
        <f t="shared" si="95"/>
        <v>#REF!</v>
      </c>
      <c r="J190" s="396" t="str">
        <f t="shared" si="99"/>
        <v>#REF!</v>
      </c>
      <c r="K190" s="382" t="b">
        <v>0</v>
      </c>
      <c r="L190" s="364" t="str">
        <f t="shared" si="96"/>
        <v>#REF!</v>
      </c>
      <c r="M190" s="361" t="str">
        <f t="shared" si="97"/>
        <v>#REF!</v>
      </c>
      <c r="N190" s="361" t="b">
        <v>0</v>
      </c>
      <c r="O190" s="24" t="b">
        <v>0</v>
      </c>
      <c r="P190" s="365" t="str">
        <f t="shared" si="98"/>
        <v>#REF!</v>
      </c>
      <c r="Q190" s="383"/>
      <c r="R190" s="367"/>
      <c r="S190" s="384" t="str">
        <f/>
        <v/>
      </c>
      <c r="T190" s="385">
        <v>45261</v>
      </c>
      <c r="U190" s="386" t="str">
        <f/>
        <v/>
      </c>
      <c r="V190" s="385">
        <v>45447</v>
      </c>
      <c r="W190" s="387" t="str">
        <f/>
        <v/>
      </c>
      <c r="X190" s="381" t="str">
        <f/>
        <v/>
      </c>
      <c r="Y190" s="381"/>
      <c r="Z190" s="381">
        <v>45505</v>
      </c>
      <c r="AA190" s="388"/>
      <c r="AB190" s="381"/>
      <c r="AC190" s="381"/>
      <c r="AD190" s="381"/>
      <c r="AE190" s="388"/>
      <c r="AF190" s="381"/>
      <c r="AG190" s="381"/>
      <c r="AH190" s="389"/>
      <c r="AI190" s="386"/>
      <c r="AJ190" s="381"/>
      <c r="AK190" s="381"/>
      <c r="AL190" s="383"/>
      <c r="AM190" s="374"/>
      <c r="AN190" s="384">
        <v>46388</v>
      </c>
      <c r="AO190" s="381">
        <v>46463</v>
      </c>
      <c r="AP190" s="383"/>
      <c r="AQ190" s="374"/>
      <c r="AR190" s="384" t="str">
        <f/>
        <v/>
      </c>
      <c r="AS190" s="381">
        <v>45517</v>
      </c>
      <c r="AT190" s="381" t="str">
        <f/>
        <v/>
      </c>
      <c r="AU190" s="389"/>
      <c r="AV190" s="390" t="str">
        <f/>
        <v/>
      </c>
      <c r="AW190" s="57" t="str">
        <f/>
        <v/>
      </c>
      <c r="AX190" s="381"/>
      <c r="AY190" s="381" t="str">
        <f/>
        <v/>
      </c>
      <c r="AZ190" s="381"/>
      <c r="BA190" s="381" t="str">
        <f/>
        <v/>
      </c>
      <c r="BB190" s="385"/>
      <c r="BC190" s="390" t="str">
        <f/>
        <v/>
      </c>
      <c r="BD190" s="381" t="str">
        <f/>
        <v/>
      </c>
      <c r="BE190" s="381"/>
      <c r="BF190" s="381" t="str">
        <f/>
        <v/>
      </c>
      <c r="BG190" s="391"/>
      <c r="BH190" s="392"/>
      <c r="BI190" s="378"/>
    </row>
    <row r="191" ht="15.75" customHeight="1">
      <c r="A191" s="236"/>
      <c r="B191" s="236"/>
      <c r="C191" s="358"/>
      <c r="D191" s="379">
        <v>185</v>
      </c>
      <c r="E191" s="380" t="str">
        <f t="shared" si="91"/>
        <v>#REF!</v>
      </c>
      <c r="F191" s="57" t="str">
        <f t="shared" si="92"/>
        <v>#REF!</v>
      </c>
      <c r="G191" s="57" t="str">
        <f t="shared" si="93"/>
        <v>#REF!</v>
      </c>
      <c r="H191" s="381" t="str">
        <f t="shared" si="94"/>
        <v>#REF!</v>
      </c>
      <c r="I191" s="380" t="str">
        <f t="shared" si="95"/>
        <v>#REF!</v>
      </c>
      <c r="J191" s="396" t="str">
        <f t="shared" si="99"/>
        <v>#REF!</v>
      </c>
      <c r="K191" s="382" t="b">
        <v>0</v>
      </c>
      <c r="L191" s="364" t="str">
        <f t="shared" si="96"/>
        <v>#REF!</v>
      </c>
      <c r="M191" s="361" t="str">
        <f t="shared" si="97"/>
        <v>#REF!</v>
      </c>
      <c r="N191" s="361" t="b">
        <v>0</v>
      </c>
      <c r="O191" s="24" t="b">
        <v>0</v>
      </c>
      <c r="P191" s="365" t="str">
        <f t="shared" si="98"/>
        <v>#REF!</v>
      </c>
      <c r="Q191" s="383"/>
      <c r="R191" s="367"/>
      <c r="S191" s="384" t="str">
        <f/>
        <v/>
      </c>
      <c r="T191" s="385">
        <v>45261</v>
      </c>
      <c r="U191" s="386" t="str">
        <f/>
        <v/>
      </c>
      <c r="V191" s="385">
        <v>45447</v>
      </c>
      <c r="W191" s="387" t="str">
        <f/>
        <v/>
      </c>
      <c r="X191" s="381" t="str">
        <f/>
        <v/>
      </c>
      <c r="Y191" s="381">
        <v>45505</v>
      </c>
      <c r="Z191" s="381">
        <v>45505</v>
      </c>
      <c r="AA191" s="388"/>
      <c r="AB191" s="381"/>
      <c r="AC191" s="381"/>
      <c r="AD191" s="381"/>
      <c r="AE191" s="388"/>
      <c r="AF191" s="381"/>
      <c r="AG191" s="381"/>
      <c r="AH191" s="389"/>
      <c r="AI191" s="386"/>
      <c r="AJ191" s="381"/>
      <c r="AK191" s="381"/>
      <c r="AL191" s="383"/>
      <c r="AM191" s="374"/>
      <c r="AN191" s="384">
        <v>46209</v>
      </c>
      <c r="AO191" s="381">
        <v>46282</v>
      </c>
      <c r="AP191" s="383"/>
      <c r="AQ191" s="374"/>
      <c r="AR191" s="384" t="str">
        <f/>
        <v/>
      </c>
      <c r="AS191" s="381">
        <v>45517</v>
      </c>
      <c r="AT191" s="381" t="str">
        <f/>
        <v/>
      </c>
      <c r="AU191" s="389"/>
      <c r="AV191" s="390" t="str">
        <f/>
        <v/>
      </c>
      <c r="AW191" s="57" t="str">
        <f/>
        <v/>
      </c>
      <c r="AX191" s="381"/>
      <c r="AY191" s="381" t="str">
        <f/>
        <v/>
      </c>
      <c r="AZ191" s="381"/>
      <c r="BA191" s="381" t="str">
        <f/>
        <v/>
      </c>
      <c r="BB191" s="385"/>
      <c r="BC191" s="390" t="str">
        <f/>
        <v/>
      </c>
      <c r="BD191" s="381" t="str">
        <f/>
        <v/>
      </c>
      <c r="BE191" s="381"/>
      <c r="BF191" s="381" t="str">
        <f/>
        <v/>
      </c>
      <c r="BG191" s="391"/>
      <c r="BH191" s="392"/>
      <c r="BI191" s="378"/>
    </row>
    <row r="192" ht="15.75" customHeight="1">
      <c r="A192" s="236"/>
      <c r="B192" s="236"/>
      <c r="C192" s="358"/>
      <c r="D192" s="379">
        <v>186</v>
      </c>
      <c r="E192" s="380" t="str">
        <f t="shared" si="91"/>
        <v>#REF!</v>
      </c>
      <c r="F192" s="57" t="str">
        <f t="shared" si="92"/>
        <v>#REF!</v>
      </c>
      <c r="G192" s="57" t="str">
        <f t="shared" si="93"/>
        <v>#REF!</v>
      </c>
      <c r="H192" s="381" t="str">
        <f t="shared" si="94"/>
        <v>#REF!</v>
      </c>
      <c r="I192" s="380" t="str">
        <f t="shared" si="95"/>
        <v>#REF!</v>
      </c>
      <c r="J192" s="396" t="str">
        <f t="shared" si="99"/>
        <v>#REF!</v>
      </c>
      <c r="K192" s="382" t="b">
        <v>0</v>
      </c>
      <c r="L192" s="364" t="str">
        <f t="shared" si="96"/>
        <v>#REF!</v>
      </c>
      <c r="M192" s="361" t="str">
        <f t="shared" si="97"/>
        <v>#REF!</v>
      </c>
      <c r="N192" s="361" t="b">
        <v>0</v>
      </c>
      <c r="O192" s="24" t="b">
        <v>0</v>
      </c>
      <c r="P192" s="365" t="str">
        <f t="shared" si="98"/>
        <v>#REF!</v>
      </c>
      <c r="Q192" s="383"/>
      <c r="R192" s="367"/>
      <c r="S192" s="384" t="str">
        <f/>
        <v/>
      </c>
      <c r="T192" s="385">
        <v>45261</v>
      </c>
      <c r="U192" s="386" t="str">
        <f/>
        <v/>
      </c>
      <c r="V192" s="385">
        <v>45447</v>
      </c>
      <c r="W192" s="387" t="str">
        <f/>
        <v/>
      </c>
      <c r="X192" s="381" t="str">
        <f/>
        <v/>
      </c>
      <c r="Y192" s="381"/>
      <c r="Z192" s="381">
        <v>45505</v>
      </c>
      <c r="AA192" s="388"/>
      <c r="AB192" s="381"/>
      <c r="AC192" s="381"/>
      <c r="AD192" s="381"/>
      <c r="AE192" s="388"/>
      <c r="AF192" s="381"/>
      <c r="AG192" s="381"/>
      <c r="AH192" s="389"/>
      <c r="AI192" s="386"/>
      <c r="AJ192" s="381"/>
      <c r="AK192" s="381"/>
      <c r="AL192" s="383"/>
      <c r="AM192" s="374"/>
      <c r="AN192" s="384">
        <v>45782</v>
      </c>
      <c r="AO192" s="381">
        <v>45855</v>
      </c>
      <c r="AP192" s="383"/>
      <c r="AQ192" s="374"/>
      <c r="AR192" s="384" t="str">
        <f/>
        <v/>
      </c>
      <c r="AS192" s="381">
        <v>45517</v>
      </c>
      <c r="AT192" s="381" t="str">
        <f/>
        <v/>
      </c>
      <c r="AU192" s="389"/>
      <c r="AV192" s="390" t="str">
        <f/>
        <v/>
      </c>
      <c r="AW192" s="57" t="str">
        <f/>
        <v/>
      </c>
      <c r="AX192" s="381"/>
      <c r="AY192" s="381" t="str">
        <f/>
        <v/>
      </c>
      <c r="AZ192" s="381"/>
      <c r="BA192" s="381" t="str">
        <f/>
        <v/>
      </c>
      <c r="BB192" s="385"/>
      <c r="BC192" s="390" t="str">
        <f/>
        <v/>
      </c>
      <c r="BD192" s="381" t="str">
        <f/>
        <v/>
      </c>
      <c r="BE192" s="381"/>
      <c r="BF192" s="381" t="str">
        <f/>
        <v/>
      </c>
      <c r="BG192" s="391"/>
      <c r="BH192" s="392"/>
      <c r="BI192" s="378"/>
    </row>
    <row r="193" ht="15.75" customHeight="1">
      <c r="A193" s="236"/>
      <c r="B193" s="236"/>
      <c r="C193" s="358"/>
      <c r="D193" s="379">
        <v>187</v>
      </c>
      <c r="E193" s="380" t="str">
        <f t="shared" si="91"/>
        <v>#REF!</v>
      </c>
      <c r="F193" s="57" t="str">
        <f t="shared" si="92"/>
        <v>#REF!</v>
      </c>
      <c r="G193" s="57" t="str">
        <f t="shared" si="93"/>
        <v>#REF!</v>
      </c>
      <c r="H193" s="381" t="str">
        <f t="shared" si="94"/>
        <v>#REF!</v>
      </c>
      <c r="I193" s="380" t="str">
        <f t="shared" si="95"/>
        <v>#REF!</v>
      </c>
      <c r="J193" s="396" t="str">
        <f t="shared" si="99"/>
        <v>#REF!</v>
      </c>
      <c r="K193" s="382" t="b">
        <v>0</v>
      </c>
      <c r="L193" s="364" t="str">
        <f t="shared" si="96"/>
        <v>#REF!</v>
      </c>
      <c r="M193" s="361" t="str">
        <f t="shared" si="97"/>
        <v>#REF!</v>
      </c>
      <c r="N193" s="361" t="b">
        <v>0</v>
      </c>
      <c r="O193" s="24" t="b">
        <v>0</v>
      </c>
      <c r="P193" s="365" t="str">
        <f t="shared" si="98"/>
        <v>#REF!</v>
      </c>
      <c r="Q193" s="383"/>
      <c r="R193" s="367"/>
      <c r="S193" s="384" t="str">
        <f/>
        <v/>
      </c>
      <c r="T193" s="385">
        <v>44958</v>
      </c>
      <c r="U193" s="386" t="str">
        <f/>
        <v/>
      </c>
      <c r="V193" s="385">
        <v>45141</v>
      </c>
      <c r="W193" s="387" t="str">
        <f/>
        <v/>
      </c>
      <c r="X193" s="381" t="str">
        <f/>
        <v/>
      </c>
      <c r="Y193" s="381"/>
      <c r="Z193" s="381">
        <v>45200</v>
      </c>
      <c r="AA193" s="388"/>
      <c r="AB193" s="381"/>
      <c r="AC193" s="381"/>
      <c r="AD193" s="381"/>
      <c r="AE193" s="388"/>
      <c r="AF193" s="381"/>
      <c r="AG193" s="381"/>
      <c r="AH193" s="389"/>
      <c r="AI193" s="386"/>
      <c r="AJ193" s="381"/>
      <c r="AK193" s="381"/>
      <c r="AL193" s="383"/>
      <c r="AM193" s="374"/>
      <c r="AN193" s="384">
        <v>45903</v>
      </c>
      <c r="AO193" s="381">
        <v>45978</v>
      </c>
      <c r="AP193" s="383"/>
      <c r="AQ193" s="374"/>
      <c r="AR193" s="384" t="str">
        <f/>
        <v/>
      </c>
      <c r="AS193" s="381">
        <v>45211</v>
      </c>
      <c r="AT193" s="381" t="str">
        <f/>
        <v/>
      </c>
      <c r="AU193" s="389"/>
      <c r="AV193" s="390" t="str">
        <f/>
        <v/>
      </c>
      <c r="AW193" s="57" t="str">
        <f/>
        <v/>
      </c>
      <c r="AX193" s="381"/>
      <c r="AY193" s="381" t="str">
        <f/>
        <v/>
      </c>
      <c r="AZ193" s="381"/>
      <c r="BA193" s="381" t="str">
        <f/>
        <v/>
      </c>
      <c r="BB193" s="385"/>
      <c r="BC193" s="390" t="str">
        <f/>
        <v/>
      </c>
      <c r="BD193" s="381" t="str">
        <f/>
        <v/>
      </c>
      <c r="BE193" s="381"/>
      <c r="BF193" s="381" t="str">
        <f/>
        <v/>
      </c>
      <c r="BG193" s="391"/>
      <c r="BH193" s="392"/>
      <c r="BI193" s="378"/>
    </row>
    <row r="194" ht="15.75" customHeight="1">
      <c r="A194" s="236"/>
      <c r="B194" s="236"/>
      <c r="C194" s="358"/>
      <c r="D194" s="379">
        <v>188</v>
      </c>
      <c r="E194" s="380" t="str">
        <f t="shared" si="91"/>
        <v>#REF!</v>
      </c>
      <c r="F194" s="57" t="str">
        <f t="shared" si="92"/>
        <v>#REF!</v>
      </c>
      <c r="G194" s="57" t="str">
        <f t="shared" si="93"/>
        <v>#REF!</v>
      </c>
      <c r="H194" s="381" t="str">
        <f t="shared" si="94"/>
        <v>#REF!</v>
      </c>
      <c r="I194" s="380" t="str">
        <f t="shared" si="95"/>
        <v>#REF!</v>
      </c>
      <c r="J194" s="396" t="str">
        <f t="shared" si="99"/>
        <v>#REF!</v>
      </c>
      <c r="K194" s="382" t="b">
        <v>0</v>
      </c>
      <c r="L194" s="364" t="str">
        <f t="shared" si="96"/>
        <v>#REF!</v>
      </c>
      <c r="M194" s="361" t="str">
        <f t="shared" si="97"/>
        <v>#REF!</v>
      </c>
      <c r="N194" s="361" t="b">
        <v>0</v>
      </c>
      <c r="O194" s="24" t="b">
        <v>0</v>
      </c>
      <c r="P194" s="365" t="str">
        <f t="shared" si="98"/>
        <v>#REF!</v>
      </c>
      <c r="Q194" s="383"/>
      <c r="R194" s="367"/>
      <c r="S194" s="384" t="str">
        <f/>
        <v/>
      </c>
      <c r="T194" s="385">
        <v>45047</v>
      </c>
      <c r="U194" s="386" t="str">
        <f/>
        <v/>
      </c>
      <c r="V194" s="385">
        <v>45232</v>
      </c>
      <c r="W194" s="387" t="str">
        <f/>
        <v/>
      </c>
      <c r="X194" s="381" t="str">
        <f/>
        <v/>
      </c>
      <c r="Y194" s="381"/>
      <c r="Z194" s="381">
        <v>45292</v>
      </c>
      <c r="AA194" s="388"/>
      <c r="AB194" s="381"/>
      <c r="AC194" s="381"/>
      <c r="AD194" s="381"/>
      <c r="AE194" s="388"/>
      <c r="AF194" s="381"/>
      <c r="AG194" s="381"/>
      <c r="AH194" s="389"/>
      <c r="AI194" s="386"/>
      <c r="AJ194" s="381"/>
      <c r="AK194" s="381"/>
      <c r="AL194" s="383"/>
      <c r="AM194" s="374"/>
      <c r="AN194" s="384">
        <v>45628</v>
      </c>
      <c r="AO194" s="381">
        <v>45701</v>
      </c>
      <c r="AP194" s="383"/>
      <c r="AQ194" s="374"/>
      <c r="AR194" s="384" t="str">
        <f/>
        <v/>
      </c>
      <c r="AS194" s="381">
        <v>45312</v>
      </c>
      <c r="AT194" s="381" t="str">
        <f/>
        <v/>
      </c>
      <c r="AU194" s="389"/>
      <c r="AV194" s="390" t="str">
        <f/>
        <v/>
      </c>
      <c r="AW194" s="57" t="str">
        <f/>
        <v/>
      </c>
      <c r="AX194" s="381"/>
      <c r="AY194" s="381" t="str">
        <f/>
        <v/>
      </c>
      <c r="AZ194" s="381"/>
      <c r="BA194" s="381" t="str">
        <f/>
        <v/>
      </c>
      <c r="BB194" s="385"/>
      <c r="BC194" s="390" t="str">
        <f/>
        <v/>
      </c>
      <c r="BD194" s="381" t="str">
        <f/>
        <v/>
      </c>
      <c r="BE194" s="381"/>
      <c r="BF194" s="381" t="str">
        <f/>
        <v/>
      </c>
      <c r="BG194" s="391"/>
      <c r="BH194" s="392"/>
      <c r="BI194" s="378"/>
    </row>
    <row r="195" ht="15.75" customHeight="1">
      <c r="A195" s="236"/>
      <c r="B195" s="236"/>
      <c r="C195" s="358"/>
      <c r="D195" s="379">
        <v>189</v>
      </c>
      <c r="E195" s="380" t="str">
        <f t="shared" si="91"/>
        <v>#REF!</v>
      </c>
      <c r="F195" s="57" t="str">
        <f t="shared" si="92"/>
        <v>#REF!</v>
      </c>
      <c r="G195" s="57" t="str">
        <f t="shared" si="93"/>
        <v>#REF!</v>
      </c>
      <c r="H195" s="381" t="str">
        <f t="shared" si="94"/>
        <v>#REF!</v>
      </c>
      <c r="I195" s="380" t="str">
        <f t="shared" si="95"/>
        <v>#REF!</v>
      </c>
      <c r="J195" s="396" t="str">
        <f t="shared" si="99"/>
        <v>#REF!</v>
      </c>
      <c r="K195" s="382" t="b">
        <v>0</v>
      </c>
      <c r="L195" s="364" t="str">
        <f t="shared" si="96"/>
        <v>#REF!</v>
      </c>
      <c r="M195" s="361" t="str">
        <f t="shared" si="97"/>
        <v>#REF!</v>
      </c>
      <c r="N195" s="361" t="b">
        <v>0</v>
      </c>
      <c r="O195" s="24" t="b">
        <v>0</v>
      </c>
      <c r="P195" s="365" t="str">
        <f t="shared" si="98"/>
        <v>#REF!</v>
      </c>
      <c r="Q195" s="383"/>
      <c r="R195" s="367"/>
      <c r="S195" s="384" t="str">
        <f/>
        <v/>
      </c>
      <c r="T195" s="385">
        <v>45017</v>
      </c>
      <c r="U195" s="386" t="str">
        <f/>
        <v/>
      </c>
      <c r="V195" s="385">
        <v>45203</v>
      </c>
      <c r="W195" s="387" t="str">
        <f/>
        <v/>
      </c>
      <c r="X195" s="381" t="str">
        <f/>
        <v/>
      </c>
      <c r="Y195" s="381"/>
      <c r="Z195" s="381">
        <v>45261</v>
      </c>
      <c r="AA195" s="388"/>
      <c r="AB195" s="381"/>
      <c r="AC195" s="381"/>
      <c r="AD195" s="381"/>
      <c r="AE195" s="388"/>
      <c r="AF195" s="381"/>
      <c r="AG195" s="381"/>
      <c r="AH195" s="389"/>
      <c r="AI195" s="386"/>
      <c r="AJ195" s="381"/>
      <c r="AK195" s="381"/>
      <c r="AL195" s="383"/>
      <c r="AM195" s="374"/>
      <c r="AN195" s="384">
        <v>46146</v>
      </c>
      <c r="AO195" s="381">
        <v>46219</v>
      </c>
      <c r="AP195" s="383"/>
      <c r="AQ195" s="374"/>
      <c r="AR195" s="384" t="str">
        <f/>
        <v/>
      </c>
      <c r="AS195" s="381">
        <v>45273</v>
      </c>
      <c r="AT195" s="381" t="str">
        <f/>
        <v/>
      </c>
      <c r="AU195" s="389"/>
      <c r="AV195" s="390" t="str">
        <f/>
        <v/>
      </c>
      <c r="AW195" s="57" t="str">
        <f/>
        <v/>
      </c>
      <c r="AX195" s="381"/>
      <c r="AY195" s="381" t="str">
        <f/>
        <v/>
      </c>
      <c r="AZ195" s="381"/>
      <c r="BA195" s="381" t="str">
        <f/>
        <v/>
      </c>
      <c r="BB195" s="385"/>
      <c r="BC195" s="390" t="str">
        <f/>
        <v/>
      </c>
      <c r="BD195" s="381" t="str">
        <f/>
        <v/>
      </c>
      <c r="BE195" s="381"/>
      <c r="BF195" s="381" t="str">
        <f/>
        <v/>
      </c>
      <c r="BG195" s="391"/>
      <c r="BH195" s="392"/>
      <c r="BI195" s="378"/>
    </row>
    <row r="196" ht="15.75" customHeight="1">
      <c r="A196" s="236"/>
      <c r="B196" s="236"/>
      <c r="C196" s="358"/>
      <c r="D196" s="379">
        <v>190</v>
      </c>
      <c r="E196" s="380" t="str">
        <f t="shared" si="91"/>
        <v>#REF!</v>
      </c>
      <c r="F196" s="57" t="str">
        <f t="shared" si="92"/>
        <v>#REF!</v>
      </c>
      <c r="G196" s="57" t="str">
        <f t="shared" si="93"/>
        <v>#REF!</v>
      </c>
      <c r="H196" s="381" t="str">
        <f t="shared" si="94"/>
        <v>#REF!</v>
      </c>
      <c r="I196" s="380" t="str">
        <f t="shared" si="95"/>
        <v>#REF!</v>
      </c>
      <c r="J196" s="396" t="str">
        <f t="shared" si="99"/>
        <v>#REF!</v>
      </c>
      <c r="K196" s="382" t="b">
        <v>0</v>
      </c>
      <c r="L196" s="364" t="str">
        <f t="shared" si="96"/>
        <v>#REF!</v>
      </c>
      <c r="M196" s="361" t="str">
        <f t="shared" si="97"/>
        <v>#REF!</v>
      </c>
      <c r="N196" s="361" t="b">
        <v>0</v>
      </c>
      <c r="O196" s="24" t="b">
        <v>0</v>
      </c>
      <c r="P196" s="365" t="str">
        <f t="shared" si="98"/>
        <v>#REF!</v>
      </c>
      <c r="Q196" s="383"/>
      <c r="R196" s="367"/>
      <c r="S196" s="384" t="str">
        <f/>
        <v/>
      </c>
      <c r="T196" s="385">
        <v>45474</v>
      </c>
      <c r="U196" s="386" t="str">
        <f/>
        <v/>
      </c>
      <c r="V196" s="385">
        <v>45659</v>
      </c>
      <c r="W196" s="387" t="str">
        <f/>
        <v/>
      </c>
      <c r="X196" s="381" t="str">
        <f/>
        <v/>
      </c>
      <c r="Y196" s="381"/>
      <c r="Z196" s="381">
        <v>45717</v>
      </c>
      <c r="AA196" s="388"/>
      <c r="AB196" s="381"/>
      <c r="AC196" s="381"/>
      <c r="AD196" s="381"/>
      <c r="AE196" s="388"/>
      <c r="AF196" s="381"/>
      <c r="AG196" s="381"/>
      <c r="AH196" s="389"/>
      <c r="AI196" s="386"/>
      <c r="AJ196" s="381"/>
      <c r="AK196" s="381"/>
      <c r="AL196" s="383"/>
      <c r="AM196" s="374"/>
      <c r="AN196" s="384">
        <v>46602</v>
      </c>
      <c r="AO196" s="381">
        <v>46675</v>
      </c>
      <c r="AP196" s="383"/>
      <c r="AQ196" s="374"/>
      <c r="AR196" s="384" t="str">
        <f/>
        <v/>
      </c>
      <c r="AS196" s="381">
        <v>45732</v>
      </c>
      <c r="AT196" s="381" t="str">
        <f/>
        <v/>
      </c>
      <c r="AU196" s="389"/>
      <c r="AV196" s="390" t="str">
        <f/>
        <v/>
      </c>
      <c r="AW196" s="57" t="str">
        <f/>
        <v/>
      </c>
      <c r="AX196" s="381"/>
      <c r="AY196" s="381" t="str">
        <f/>
        <v/>
      </c>
      <c r="AZ196" s="381"/>
      <c r="BA196" s="381" t="str">
        <f/>
        <v/>
      </c>
      <c r="BB196" s="385"/>
      <c r="BC196" s="390" t="str">
        <f/>
        <v/>
      </c>
      <c r="BD196" s="381" t="str">
        <f/>
        <v/>
      </c>
      <c r="BE196" s="381"/>
      <c r="BF196" s="381" t="str">
        <f/>
        <v/>
      </c>
      <c r="BG196" s="391"/>
      <c r="BH196" s="392"/>
      <c r="BI196" s="378"/>
    </row>
    <row r="197" ht="15.75" customHeight="1">
      <c r="A197" s="236"/>
      <c r="B197" s="236"/>
      <c r="C197" s="358"/>
      <c r="D197" s="379">
        <v>191</v>
      </c>
      <c r="E197" s="380" t="str">
        <f t="shared" si="91"/>
        <v>#REF!</v>
      </c>
      <c r="F197" s="57" t="str">
        <f t="shared" si="92"/>
        <v>#REF!</v>
      </c>
      <c r="G197" s="57" t="str">
        <f t="shared" si="93"/>
        <v>#REF!</v>
      </c>
      <c r="H197" s="381" t="str">
        <f t="shared" si="94"/>
        <v>#REF!</v>
      </c>
      <c r="I197" s="380" t="str">
        <f t="shared" si="95"/>
        <v>#REF!</v>
      </c>
      <c r="J197" s="396" t="str">
        <f t="shared" si="99"/>
        <v>#REF!</v>
      </c>
      <c r="K197" s="382" t="b">
        <v>0</v>
      </c>
      <c r="L197" s="364" t="str">
        <f t="shared" si="96"/>
        <v>#REF!</v>
      </c>
      <c r="M197" s="361" t="str">
        <f t="shared" si="97"/>
        <v>#REF!</v>
      </c>
      <c r="N197" s="361" t="b">
        <v>0</v>
      </c>
      <c r="O197" s="24" t="b">
        <v>0</v>
      </c>
      <c r="P197" s="365" t="str">
        <f t="shared" si="98"/>
        <v>#REF!</v>
      </c>
      <c r="Q197" s="383"/>
      <c r="R197" s="367"/>
      <c r="S197" s="384" t="str">
        <f/>
        <v/>
      </c>
      <c r="T197" s="385">
        <v>45870</v>
      </c>
      <c r="U197" s="386" t="str">
        <f/>
        <v/>
      </c>
      <c r="V197" s="385">
        <v>46055</v>
      </c>
      <c r="W197" s="387" t="str">
        <f/>
        <v/>
      </c>
      <c r="X197" s="381" t="str">
        <f/>
        <v/>
      </c>
      <c r="Y197" s="381"/>
      <c r="Z197" s="381">
        <v>46113</v>
      </c>
      <c r="AA197" s="388"/>
      <c r="AB197" s="381"/>
      <c r="AC197" s="381"/>
      <c r="AD197" s="381"/>
      <c r="AE197" s="388"/>
      <c r="AF197" s="381"/>
      <c r="AG197" s="381"/>
      <c r="AH197" s="389"/>
      <c r="AI197" s="386"/>
      <c r="AJ197" s="381"/>
      <c r="AK197" s="381"/>
      <c r="AL197" s="383"/>
      <c r="AM197" s="374"/>
      <c r="AN197" s="384">
        <v>46209</v>
      </c>
      <c r="AO197" s="381">
        <v>46282</v>
      </c>
      <c r="AP197" s="383"/>
      <c r="AQ197" s="374"/>
      <c r="AR197" s="384" t="str">
        <f/>
        <v/>
      </c>
      <c r="AS197" s="381">
        <v>46125</v>
      </c>
      <c r="AT197" s="381" t="str">
        <f/>
        <v/>
      </c>
      <c r="AU197" s="389"/>
      <c r="AV197" s="390" t="str">
        <f/>
        <v/>
      </c>
      <c r="AW197" s="57" t="str">
        <f/>
        <v/>
      </c>
      <c r="AX197" s="381"/>
      <c r="AY197" s="381" t="str">
        <f/>
        <v/>
      </c>
      <c r="AZ197" s="381"/>
      <c r="BA197" s="381" t="str">
        <f/>
        <v/>
      </c>
      <c r="BB197" s="385"/>
      <c r="BC197" s="390" t="str">
        <f/>
        <v/>
      </c>
      <c r="BD197" s="381" t="str">
        <f/>
        <v/>
      </c>
      <c r="BE197" s="381"/>
      <c r="BF197" s="381" t="str">
        <f/>
        <v/>
      </c>
      <c r="BG197" s="391"/>
      <c r="BH197" s="392"/>
      <c r="BI197" s="378"/>
    </row>
    <row r="198" ht="15.75" customHeight="1">
      <c r="A198" s="236"/>
      <c r="B198" s="236"/>
      <c r="C198" s="358"/>
      <c r="D198" s="379">
        <v>192</v>
      </c>
      <c r="E198" s="380" t="str">
        <f t="shared" si="91"/>
        <v>#REF!</v>
      </c>
      <c r="F198" s="57" t="str">
        <f t="shared" si="92"/>
        <v>#REF!</v>
      </c>
      <c r="G198" s="57" t="str">
        <f t="shared" si="93"/>
        <v>#REF!</v>
      </c>
      <c r="H198" s="381" t="str">
        <f t="shared" si="94"/>
        <v>#REF!</v>
      </c>
      <c r="I198" s="380" t="str">
        <f t="shared" si="95"/>
        <v>#REF!</v>
      </c>
      <c r="J198" s="396" t="str">
        <f t="shared" si="99"/>
        <v>#REF!</v>
      </c>
      <c r="K198" s="382" t="b">
        <v>0</v>
      </c>
      <c r="L198" s="364" t="str">
        <f t="shared" si="96"/>
        <v>#REF!</v>
      </c>
      <c r="M198" s="361" t="str">
        <f t="shared" si="97"/>
        <v>#REF!</v>
      </c>
      <c r="N198" s="361" t="b">
        <v>0</v>
      </c>
      <c r="O198" s="24" t="b">
        <v>0</v>
      </c>
      <c r="P198" s="365" t="str">
        <f t="shared" si="98"/>
        <v>#REF!</v>
      </c>
      <c r="Q198" s="383"/>
      <c r="R198" s="367"/>
      <c r="S198" s="384" t="str">
        <f/>
        <v/>
      </c>
      <c r="T198" s="385">
        <v>45292</v>
      </c>
      <c r="U198" s="386" t="str">
        <f/>
        <v/>
      </c>
      <c r="V198" s="385">
        <v>45477</v>
      </c>
      <c r="W198" s="387" t="str">
        <f/>
        <v/>
      </c>
      <c r="X198" s="381" t="str">
        <f/>
        <v/>
      </c>
      <c r="Y198" s="381"/>
      <c r="Z198" s="381">
        <v>45536</v>
      </c>
      <c r="AA198" s="388"/>
      <c r="AB198" s="381"/>
      <c r="AC198" s="381"/>
      <c r="AD198" s="381"/>
      <c r="AE198" s="388"/>
      <c r="AF198" s="381"/>
      <c r="AG198" s="381"/>
      <c r="AH198" s="389"/>
      <c r="AI198" s="386"/>
      <c r="AJ198" s="381"/>
      <c r="AK198" s="381"/>
      <c r="AL198" s="383"/>
      <c r="AM198" s="374"/>
      <c r="AN198" s="384">
        <v>46237</v>
      </c>
      <c r="AO198" s="381">
        <v>46310</v>
      </c>
      <c r="AP198" s="383"/>
      <c r="AQ198" s="374"/>
      <c r="AR198" s="384" t="str">
        <f/>
        <v/>
      </c>
      <c r="AS198" s="381">
        <v>45547</v>
      </c>
      <c r="AT198" s="381" t="str">
        <f/>
        <v/>
      </c>
      <c r="AU198" s="389"/>
      <c r="AV198" s="390" t="str">
        <f/>
        <v/>
      </c>
      <c r="AW198" s="57" t="str">
        <f/>
        <v/>
      </c>
      <c r="AX198" s="381"/>
      <c r="AY198" s="381" t="str">
        <f/>
        <v/>
      </c>
      <c r="AZ198" s="381"/>
      <c r="BA198" s="381" t="str">
        <f/>
        <v/>
      </c>
      <c r="BB198" s="385"/>
      <c r="BC198" s="390" t="str">
        <f/>
        <v/>
      </c>
      <c r="BD198" s="381" t="str">
        <f/>
        <v/>
      </c>
      <c r="BE198" s="381"/>
      <c r="BF198" s="381" t="str">
        <f/>
        <v/>
      </c>
      <c r="BG198" s="391"/>
      <c r="BH198" s="392"/>
      <c r="BI198" s="378"/>
    </row>
    <row r="199" ht="15.75" customHeight="1">
      <c r="A199" s="236"/>
      <c r="B199" s="236"/>
      <c r="C199" s="358"/>
      <c r="D199" s="379">
        <v>193</v>
      </c>
      <c r="E199" s="380" t="str">
        <f t="shared" ref="E199:E262" si="100">VLOOKUP($D$7:$D1101,'Свод объектов'!$D$3:$BE1101,3,0)</f>
        <v>#REF!</v>
      </c>
      <c r="F199" s="57" t="str">
        <f t="shared" ref="F199:F262" si="101">VLOOKUP($D$7:$D1101,'Свод объектов'!$D$3:$BE1101,6,0)</f>
        <v>#REF!</v>
      </c>
      <c r="G199" s="57" t="str">
        <f t="shared" ref="G199:G262" si="102">VLOOKUP($D$7:$D1101,'Свод объектов'!$D$3:$BE1101,7,0)</f>
        <v>#REF!</v>
      </c>
      <c r="H199" s="381" t="str">
        <f t="shared" ref="H199:H262" si="103">VLOOKUP($D$7:$D1101,'Свод объектов'!$D$3:$BE1101,4,0)</f>
        <v>#REF!</v>
      </c>
      <c r="I199" s="380" t="str">
        <f t="shared" ref="I199:I262" si="104">VLOOKUP($D$7:$D1101,'Свод объектов'!$D$3:$BE1101,5,0)</f>
        <v>#REF!</v>
      </c>
      <c r="J199" s="396" t="str">
        <f t="shared" si="99"/>
        <v>#REF!</v>
      </c>
      <c r="K199" s="382" t="b">
        <v>0</v>
      </c>
      <c r="L199" s="364" t="str">
        <f t="shared" ref="L199:L262" si="105">VLOOKUP($D$7:$D1101,'Свод объектов'!$D$3:$BE1101,12,0)</f>
        <v>#REF!</v>
      </c>
      <c r="M199" s="361" t="str">
        <f t="shared" ref="M199:M262" si="106">VLOOKUP($D$7:$D1101,'Свод объектов'!$D$3:$BE1101,11,0)</f>
        <v>#REF!</v>
      </c>
      <c r="N199" s="361" t="b">
        <v>0</v>
      </c>
      <c r="O199" s="24" t="b">
        <v>0</v>
      </c>
      <c r="P199" s="365" t="str">
        <f t="shared" ref="P199:P262" si="107">VLOOKUP($D$7:$D1101,'Свод объектов'!$D$3:$BE1101,2,0)</f>
        <v>#REF!</v>
      </c>
      <c r="Q199" s="383"/>
      <c r="R199" s="367"/>
      <c r="S199" s="384" t="str">
        <f/>
        <v/>
      </c>
      <c r="T199" s="385">
        <v>45292</v>
      </c>
      <c r="U199" s="386" t="str">
        <f/>
        <v/>
      </c>
      <c r="V199" s="385">
        <v>45477</v>
      </c>
      <c r="W199" s="387" t="str">
        <f/>
        <v/>
      </c>
      <c r="X199" s="381" t="str">
        <f/>
        <v/>
      </c>
      <c r="Y199" s="381"/>
      <c r="Z199" s="381">
        <v>45536</v>
      </c>
      <c r="AA199" s="388"/>
      <c r="AB199" s="381"/>
      <c r="AC199" s="381"/>
      <c r="AD199" s="381"/>
      <c r="AE199" s="388"/>
      <c r="AF199" s="381"/>
      <c r="AG199" s="381"/>
      <c r="AH199" s="389"/>
      <c r="AI199" s="386"/>
      <c r="AJ199" s="381"/>
      <c r="AK199" s="381"/>
      <c r="AL199" s="383"/>
      <c r="AM199" s="374"/>
      <c r="AN199" s="384">
        <v>46237</v>
      </c>
      <c r="AO199" s="381">
        <v>46310</v>
      </c>
      <c r="AP199" s="383"/>
      <c r="AQ199" s="374"/>
      <c r="AR199" s="384" t="str">
        <f/>
        <v/>
      </c>
      <c r="AS199" s="381">
        <v>45547</v>
      </c>
      <c r="AT199" s="381" t="str">
        <f/>
        <v/>
      </c>
      <c r="AU199" s="389"/>
      <c r="AV199" s="390" t="str">
        <f/>
        <v/>
      </c>
      <c r="AW199" s="57" t="str">
        <f/>
        <v/>
      </c>
      <c r="AX199" s="381"/>
      <c r="AY199" s="381" t="str">
        <f/>
        <v/>
      </c>
      <c r="AZ199" s="381"/>
      <c r="BA199" s="381" t="str">
        <f/>
        <v/>
      </c>
      <c r="BB199" s="385"/>
      <c r="BC199" s="390" t="str">
        <f/>
        <v/>
      </c>
      <c r="BD199" s="381" t="str">
        <f/>
        <v/>
      </c>
      <c r="BE199" s="381"/>
      <c r="BF199" s="381" t="str">
        <f/>
        <v/>
      </c>
      <c r="BG199" s="391"/>
      <c r="BH199" s="392"/>
      <c r="BI199" s="378"/>
    </row>
    <row r="200" ht="15.75" customHeight="1">
      <c r="A200" s="236"/>
      <c r="B200" s="236"/>
      <c r="C200" s="358"/>
      <c r="D200" s="379">
        <v>194</v>
      </c>
      <c r="E200" s="380" t="str">
        <f t="shared" si="100"/>
        <v>#REF!</v>
      </c>
      <c r="F200" s="57" t="str">
        <f t="shared" si="101"/>
        <v>#REF!</v>
      </c>
      <c r="G200" s="57" t="str">
        <f t="shared" si="102"/>
        <v>#REF!</v>
      </c>
      <c r="H200" s="381" t="str">
        <f t="shared" si="103"/>
        <v>#REF!</v>
      </c>
      <c r="I200" s="380" t="str">
        <f t="shared" si="104"/>
        <v>#REF!</v>
      </c>
      <c r="J200" s="396" t="str">
        <f t="shared" si="99"/>
        <v>#REF!</v>
      </c>
      <c r="K200" s="382" t="b">
        <v>0</v>
      </c>
      <c r="L200" s="364" t="str">
        <f t="shared" si="105"/>
        <v>#REF!</v>
      </c>
      <c r="M200" s="361" t="str">
        <f t="shared" si="106"/>
        <v>#REF!</v>
      </c>
      <c r="N200" s="361" t="b">
        <v>0</v>
      </c>
      <c r="O200" s="24" t="b">
        <v>0</v>
      </c>
      <c r="P200" s="365" t="str">
        <f t="shared" si="107"/>
        <v>#REF!</v>
      </c>
      <c r="Q200" s="383"/>
      <c r="R200" s="367"/>
      <c r="S200" s="384" t="str">
        <f/>
        <v/>
      </c>
      <c r="T200" s="385">
        <v>45292</v>
      </c>
      <c r="U200" s="386" t="str">
        <f/>
        <v/>
      </c>
      <c r="V200" s="385">
        <v>45477</v>
      </c>
      <c r="W200" s="387" t="str">
        <f/>
        <v/>
      </c>
      <c r="X200" s="381" t="str">
        <f/>
        <v/>
      </c>
      <c r="Y200" s="381"/>
      <c r="Z200" s="381">
        <v>45536</v>
      </c>
      <c r="AA200" s="388"/>
      <c r="AB200" s="381"/>
      <c r="AC200" s="381"/>
      <c r="AD200" s="381"/>
      <c r="AE200" s="388"/>
      <c r="AF200" s="381"/>
      <c r="AG200" s="381"/>
      <c r="AH200" s="389"/>
      <c r="AI200" s="386"/>
      <c r="AJ200" s="381"/>
      <c r="AK200" s="381"/>
      <c r="AL200" s="383"/>
      <c r="AM200" s="374"/>
      <c r="AN200" s="384">
        <v>46237</v>
      </c>
      <c r="AO200" s="381">
        <v>46310</v>
      </c>
      <c r="AP200" s="383"/>
      <c r="AQ200" s="374"/>
      <c r="AR200" s="384" t="str">
        <f/>
        <v/>
      </c>
      <c r="AS200" s="381">
        <v>45547</v>
      </c>
      <c r="AT200" s="381" t="str">
        <f/>
        <v/>
      </c>
      <c r="AU200" s="389"/>
      <c r="AV200" s="390" t="str">
        <f/>
        <v/>
      </c>
      <c r="AW200" s="57" t="str">
        <f/>
        <v/>
      </c>
      <c r="AX200" s="381"/>
      <c r="AY200" s="381" t="str">
        <f/>
        <v/>
      </c>
      <c r="AZ200" s="381"/>
      <c r="BA200" s="381" t="str">
        <f/>
        <v/>
      </c>
      <c r="BB200" s="385"/>
      <c r="BC200" s="390" t="str">
        <f/>
        <v/>
      </c>
      <c r="BD200" s="381" t="str">
        <f/>
        <v/>
      </c>
      <c r="BE200" s="381"/>
      <c r="BF200" s="381" t="str">
        <f/>
        <v/>
      </c>
      <c r="BG200" s="391"/>
      <c r="BH200" s="392"/>
      <c r="BI200" s="378"/>
    </row>
    <row r="201" ht="15.75" customHeight="1">
      <c r="A201" s="236"/>
      <c r="B201" s="236"/>
      <c r="C201" s="358"/>
      <c r="D201" s="379">
        <v>195</v>
      </c>
      <c r="E201" s="380" t="str">
        <f t="shared" si="100"/>
        <v>#REF!</v>
      </c>
      <c r="F201" s="57" t="str">
        <f t="shared" si="101"/>
        <v>#REF!</v>
      </c>
      <c r="G201" s="57" t="str">
        <f t="shared" si="102"/>
        <v>#REF!</v>
      </c>
      <c r="H201" s="381" t="str">
        <f t="shared" si="103"/>
        <v>#REF!</v>
      </c>
      <c r="I201" s="380" t="str">
        <f t="shared" si="104"/>
        <v>#REF!</v>
      </c>
      <c r="J201" s="396" t="str">
        <f t="shared" si="99"/>
        <v>#REF!</v>
      </c>
      <c r="K201" s="382" t="b">
        <v>0</v>
      </c>
      <c r="L201" s="364" t="str">
        <f t="shared" si="105"/>
        <v>#REF!</v>
      </c>
      <c r="M201" s="361" t="str">
        <f t="shared" si="106"/>
        <v>#REF!</v>
      </c>
      <c r="N201" s="361" t="b">
        <v>0</v>
      </c>
      <c r="O201" s="24" t="b">
        <v>0</v>
      </c>
      <c r="P201" s="365" t="str">
        <f t="shared" si="107"/>
        <v>#REF!</v>
      </c>
      <c r="Q201" s="383"/>
      <c r="R201" s="367"/>
      <c r="S201" s="384" t="str">
        <f/>
        <v/>
      </c>
      <c r="T201" s="385">
        <v>45292</v>
      </c>
      <c r="U201" s="386" t="str">
        <f/>
        <v/>
      </c>
      <c r="V201" s="385">
        <v>45477</v>
      </c>
      <c r="W201" s="387" t="str">
        <f/>
        <v/>
      </c>
      <c r="X201" s="381" t="str">
        <f/>
        <v/>
      </c>
      <c r="Y201" s="381"/>
      <c r="Z201" s="381">
        <v>45536</v>
      </c>
      <c r="AA201" s="388"/>
      <c r="AB201" s="381"/>
      <c r="AC201" s="381"/>
      <c r="AD201" s="381"/>
      <c r="AE201" s="388"/>
      <c r="AF201" s="381"/>
      <c r="AG201" s="381"/>
      <c r="AH201" s="389"/>
      <c r="AI201" s="386"/>
      <c r="AJ201" s="381"/>
      <c r="AK201" s="381"/>
      <c r="AL201" s="383"/>
      <c r="AM201" s="374"/>
      <c r="AN201" s="384">
        <v>46237</v>
      </c>
      <c r="AO201" s="381">
        <v>46310</v>
      </c>
      <c r="AP201" s="383"/>
      <c r="AQ201" s="374"/>
      <c r="AR201" s="384" t="str">
        <f/>
        <v/>
      </c>
      <c r="AS201" s="381">
        <v>45547</v>
      </c>
      <c r="AT201" s="381" t="str">
        <f/>
        <v/>
      </c>
      <c r="AU201" s="389"/>
      <c r="AV201" s="390" t="str">
        <f/>
        <v/>
      </c>
      <c r="AW201" s="57" t="str">
        <f/>
        <v/>
      </c>
      <c r="AX201" s="381"/>
      <c r="AY201" s="381" t="str">
        <f/>
        <v/>
      </c>
      <c r="AZ201" s="381"/>
      <c r="BA201" s="381" t="str">
        <f/>
        <v/>
      </c>
      <c r="BB201" s="385"/>
      <c r="BC201" s="390" t="str">
        <f/>
        <v/>
      </c>
      <c r="BD201" s="381" t="str">
        <f/>
        <v/>
      </c>
      <c r="BE201" s="381"/>
      <c r="BF201" s="381" t="str">
        <f/>
        <v/>
      </c>
      <c r="BG201" s="391"/>
      <c r="BH201" s="392"/>
      <c r="BI201" s="378"/>
    </row>
    <row r="202" ht="15.75" customHeight="1">
      <c r="A202" s="236"/>
      <c r="B202" s="236"/>
      <c r="C202" s="358"/>
      <c r="D202" s="379">
        <v>196</v>
      </c>
      <c r="E202" s="380" t="str">
        <f t="shared" si="100"/>
        <v>#REF!</v>
      </c>
      <c r="F202" s="57" t="str">
        <f t="shared" si="101"/>
        <v>#REF!</v>
      </c>
      <c r="G202" s="57" t="str">
        <f t="shared" si="102"/>
        <v>#REF!</v>
      </c>
      <c r="H202" s="381" t="str">
        <f t="shared" si="103"/>
        <v>#REF!</v>
      </c>
      <c r="I202" s="380" t="str">
        <f t="shared" si="104"/>
        <v>#REF!</v>
      </c>
      <c r="J202" s="396" t="str">
        <f t="shared" si="99"/>
        <v>#REF!</v>
      </c>
      <c r="K202" s="382" t="b">
        <v>0</v>
      </c>
      <c r="L202" s="364" t="str">
        <f t="shared" si="105"/>
        <v>#REF!</v>
      </c>
      <c r="M202" s="361" t="str">
        <f t="shared" si="106"/>
        <v>#REF!</v>
      </c>
      <c r="N202" s="361" t="b">
        <v>0</v>
      </c>
      <c r="O202" s="24" t="b">
        <v>0</v>
      </c>
      <c r="P202" s="365" t="str">
        <f t="shared" si="107"/>
        <v>#REF!</v>
      </c>
      <c r="Q202" s="383"/>
      <c r="R202" s="367"/>
      <c r="S202" s="384" t="str">
        <f/>
        <v/>
      </c>
      <c r="T202" s="385">
        <v>45323</v>
      </c>
      <c r="U202" s="386" t="str">
        <f/>
        <v/>
      </c>
      <c r="V202" s="385">
        <v>45506</v>
      </c>
      <c r="W202" s="387" t="str">
        <f/>
        <v/>
      </c>
      <c r="X202" s="381" t="str">
        <f/>
        <v/>
      </c>
      <c r="Y202" s="381"/>
      <c r="Z202" s="381">
        <v>45566</v>
      </c>
      <c r="AA202" s="388"/>
      <c r="AB202" s="381"/>
      <c r="AC202" s="381"/>
      <c r="AD202" s="381"/>
      <c r="AE202" s="388"/>
      <c r="AF202" s="381"/>
      <c r="AG202" s="381"/>
      <c r="AH202" s="389"/>
      <c r="AI202" s="386"/>
      <c r="AJ202" s="381"/>
      <c r="AK202" s="381"/>
      <c r="AL202" s="383"/>
      <c r="AM202" s="374"/>
      <c r="AN202" s="384">
        <v>46268</v>
      </c>
      <c r="AO202" s="381">
        <v>46343</v>
      </c>
      <c r="AP202" s="383"/>
      <c r="AQ202" s="374"/>
      <c r="AR202" s="384" t="str">
        <f/>
        <v/>
      </c>
      <c r="AS202" s="381">
        <v>45578</v>
      </c>
      <c r="AT202" s="381" t="str">
        <f/>
        <v/>
      </c>
      <c r="AU202" s="389"/>
      <c r="AV202" s="390" t="str">
        <f/>
        <v/>
      </c>
      <c r="AW202" s="57" t="str">
        <f/>
        <v/>
      </c>
      <c r="AX202" s="381"/>
      <c r="AY202" s="381" t="str">
        <f/>
        <v/>
      </c>
      <c r="AZ202" s="381"/>
      <c r="BA202" s="381" t="str">
        <f/>
        <v/>
      </c>
      <c r="BB202" s="385"/>
      <c r="BC202" s="390" t="str">
        <f/>
        <v/>
      </c>
      <c r="BD202" s="381" t="str">
        <f/>
        <v/>
      </c>
      <c r="BE202" s="381"/>
      <c r="BF202" s="381" t="str">
        <f/>
        <v/>
      </c>
      <c r="BG202" s="391"/>
      <c r="BH202" s="392"/>
      <c r="BI202" s="378"/>
    </row>
    <row r="203" ht="15.75" customHeight="1">
      <c r="A203" s="236"/>
      <c r="B203" s="236"/>
      <c r="C203" s="358"/>
      <c r="D203" s="379">
        <v>197</v>
      </c>
      <c r="E203" s="380" t="str">
        <f t="shared" si="100"/>
        <v>#REF!</v>
      </c>
      <c r="F203" s="57" t="str">
        <f t="shared" si="101"/>
        <v>#REF!</v>
      </c>
      <c r="G203" s="57" t="str">
        <f t="shared" si="102"/>
        <v>#REF!</v>
      </c>
      <c r="H203" s="381" t="str">
        <f t="shared" si="103"/>
        <v>#REF!</v>
      </c>
      <c r="I203" s="380" t="str">
        <f t="shared" si="104"/>
        <v>#REF!</v>
      </c>
      <c r="J203" s="396" t="str">
        <f t="shared" si="99"/>
        <v>#REF!</v>
      </c>
      <c r="K203" s="382" t="b">
        <v>0</v>
      </c>
      <c r="L203" s="364" t="str">
        <f t="shared" si="105"/>
        <v>#REF!</v>
      </c>
      <c r="M203" s="361" t="str">
        <f t="shared" si="106"/>
        <v>#REF!</v>
      </c>
      <c r="N203" s="361" t="b">
        <v>0</v>
      </c>
      <c r="O203" s="24" t="b">
        <v>0</v>
      </c>
      <c r="P203" s="365" t="str">
        <f t="shared" si="107"/>
        <v>#REF!</v>
      </c>
      <c r="Q203" s="383"/>
      <c r="R203" s="367"/>
      <c r="S203" s="384" t="str">
        <f/>
        <v/>
      </c>
      <c r="T203" s="385">
        <v>45323</v>
      </c>
      <c r="U203" s="386" t="str">
        <f/>
        <v/>
      </c>
      <c r="V203" s="385">
        <v>45506</v>
      </c>
      <c r="W203" s="387" t="str">
        <f/>
        <v/>
      </c>
      <c r="X203" s="381" t="str">
        <f/>
        <v/>
      </c>
      <c r="Y203" s="381"/>
      <c r="Z203" s="381">
        <v>45566</v>
      </c>
      <c r="AA203" s="388"/>
      <c r="AB203" s="381"/>
      <c r="AC203" s="381"/>
      <c r="AD203" s="381"/>
      <c r="AE203" s="388"/>
      <c r="AF203" s="381"/>
      <c r="AG203" s="381"/>
      <c r="AH203" s="389"/>
      <c r="AI203" s="386"/>
      <c r="AJ203" s="381"/>
      <c r="AK203" s="381"/>
      <c r="AL203" s="383"/>
      <c r="AM203" s="374"/>
      <c r="AN203" s="384">
        <v>46449</v>
      </c>
      <c r="AO203" s="381">
        <v>46524</v>
      </c>
      <c r="AP203" s="383"/>
      <c r="AQ203" s="374"/>
      <c r="AR203" s="384" t="str">
        <f/>
        <v/>
      </c>
      <c r="AS203" s="381">
        <v>45578</v>
      </c>
      <c r="AT203" s="381" t="str">
        <f/>
        <v/>
      </c>
      <c r="AU203" s="389"/>
      <c r="AV203" s="390" t="str">
        <f/>
        <v/>
      </c>
      <c r="AW203" s="57" t="str">
        <f/>
        <v/>
      </c>
      <c r="AX203" s="381"/>
      <c r="AY203" s="381" t="str">
        <f/>
        <v/>
      </c>
      <c r="AZ203" s="381"/>
      <c r="BA203" s="381" t="str">
        <f/>
        <v/>
      </c>
      <c r="BB203" s="385"/>
      <c r="BC203" s="390" t="str">
        <f/>
        <v/>
      </c>
      <c r="BD203" s="381" t="str">
        <f/>
        <v/>
      </c>
      <c r="BE203" s="381"/>
      <c r="BF203" s="381" t="str">
        <f/>
        <v/>
      </c>
      <c r="BG203" s="391"/>
      <c r="BH203" s="392"/>
      <c r="BI203" s="378"/>
    </row>
    <row r="204" ht="15.75" customHeight="1">
      <c r="A204" s="236"/>
      <c r="B204" s="236"/>
      <c r="C204" s="358"/>
      <c r="D204" s="379">
        <v>198</v>
      </c>
      <c r="E204" s="380" t="str">
        <f t="shared" si="100"/>
        <v>#REF!</v>
      </c>
      <c r="F204" s="57" t="str">
        <f t="shared" si="101"/>
        <v>#REF!</v>
      </c>
      <c r="G204" s="57" t="str">
        <f t="shared" si="102"/>
        <v>#REF!</v>
      </c>
      <c r="H204" s="381" t="str">
        <f t="shared" si="103"/>
        <v>#REF!</v>
      </c>
      <c r="I204" s="380" t="str">
        <f t="shared" si="104"/>
        <v>#REF!</v>
      </c>
      <c r="J204" s="396" t="str">
        <f t="shared" si="99"/>
        <v>#REF!</v>
      </c>
      <c r="K204" s="382" t="b">
        <v>0</v>
      </c>
      <c r="L204" s="364" t="str">
        <f t="shared" si="105"/>
        <v>#REF!</v>
      </c>
      <c r="M204" s="361" t="str">
        <f t="shared" si="106"/>
        <v>#REF!</v>
      </c>
      <c r="N204" s="361" t="b">
        <v>0</v>
      </c>
      <c r="O204" s="24" t="b">
        <v>0</v>
      </c>
      <c r="P204" s="365" t="str">
        <f t="shared" si="107"/>
        <v>#REF!</v>
      </c>
      <c r="Q204" s="383"/>
      <c r="R204" s="367"/>
      <c r="S204" s="384" t="str">
        <f/>
        <v/>
      </c>
      <c r="T204" s="385">
        <v>46054</v>
      </c>
      <c r="U204" s="386" t="str">
        <f/>
        <v/>
      </c>
      <c r="V204" s="385">
        <v>46238</v>
      </c>
      <c r="W204" s="387" t="str">
        <f/>
        <v/>
      </c>
      <c r="X204" s="381" t="str">
        <f/>
        <v/>
      </c>
      <c r="Y204" s="381"/>
      <c r="Z204" s="381">
        <v>46296</v>
      </c>
      <c r="AA204" s="388"/>
      <c r="AB204" s="381"/>
      <c r="AC204" s="381"/>
      <c r="AD204" s="381"/>
      <c r="AE204" s="388"/>
      <c r="AF204" s="381"/>
      <c r="AG204" s="381"/>
      <c r="AH204" s="389"/>
      <c r="AI204" s="386"/>
      <c r="AJ204" s="381"/>
      <c r="AK204" s="381"/>
      <c r="AL204" s="383"/>
      <c r="AM204" s="374"/>
      <c r="AN204" s="384">
        <v>47000</v>
      </c>
      <c r="AO204" s="381">
        <v>47073</v>
      </c>
      <c r="AP204" s="383"/>
      <c r="AQ204" s="374"/>
      <c r="AR204" s="384" t="str">
        <f/>
        <v/>
      </c>
      <c r="AS204" s="381">
        <v>46308</v>
      </c>
      <c r="AT204" s="381" t="str">
        <f/>
        <v/>
      </c>
      <c r="AU204" s="389"/>
      <c r="AV204" s="390" t="str">
        <f/>
        <v/>
      </c>
      <c r="AW204" s="57" t="str">
        <f/>
        <v/>
      </c>
      <c r="AX204" s="381"/>
      <c r="AY204" s="381" t="str">
        <f/>
        <v/>
      </c>
      <c r="AZ204" s="381"/>
      <c r="BA204" s="381" t="str">
        <f/>
        <v/>
      </c>
      <c r="BB204" s="385"/>
      <c r="BC204" s="390" t="str">
        <f/>
        <v/>
      </c>
      <c r="BD204" s="381" t="str">
        <f/>
        <v/>
      </c>
      <c r="BE204" s="381"/>
      <c r="BF204" s="381" t="str">
        <f/>
        <v/>
      </c>
      <c r="BG204" s="391"/>
      <c r="BH204" s="392"/>
      <c r="BI204" s="378"/>
    </row>
    <row r="205" ht="15.75" customHeight="1">
      <c r="A205" s="236"/>
      <c r="B205" s="236"/>
      <c r="C205" s="358"/>
      <c r="D205" s="379">
        <v>199</v>
      </c>
      <c r="E205" s="380" t="str">
        <f t="shared" si="100"/>
        <v>#REF!</v>
      </c>
      <c r="F205" s="57" t="str">
        <f t="shared" si="101"/>
        <v>#REF!</v>
      </c>
      <c r="G205" s="57" t="str">
        <f t="shared" si="102"/>
        <v>#REF!</v>
      </c>
      <c r="H205" s="381" t="str">
        <f t="shared" si="103"/>
        <v>#REF!</v>
      </c>
      <c r="I205" s="380" t="str">
        <f t="shared" si="104"/>
        <v>#REF!</v>
      </c>
      <c r="J205" s="396" t="str">
        <f t="shared" si="99"/>
        <v>#REF!</v>
      </c>
      <c r="K205" s="382" t="b">
        <v>0</v>
      </c>
      <c r="L205" s="364" t="str">
        <f t="shared" si="105"/>
        <v>#REF!</v>
      </c>
      <c r="M205" s="361" t="str">
        <f t="shared" si="106"/>
        <v>#REF!</v>
      </c>
      <c r="N205" s="361" t="b">
        <v>0</v>
      </c>
      <c r="O205" s="24" t="b">
        <v>0</v>
      </c>
      <c r="P205" s="365" t="str">
        <f t="shared" si="107"/>
        <v>#REF!</v>
      </c>
      <c r="Q205" s="383"/>
      <c r="R205" s="367"/>
      <c r="S205" s="384" t="str">
        <f/>
        <v/>
      </c>
      <c r="T205" s="385">
        <v>46054</v>
      </c>
      <c r="U205" s="386" t="str">
        <f/>
        <v/>
      </c>
      <c r="V205" s="385">
        <v>46238</v>
      </c>
      <c r="W205" s="387" t="str">
        <f/>
        <v/>
      </c>
      <c r="X205" s="381" t="str">
        <f/>
        <v/>
      </c>
      <c r="Y205" s="381"/>
      <c r="Z205" s="381">
        <v>46296</v>
      </c>
      <c r="AA205" s="388"/>
      <c r="AB205" s="381"/>
      <c r="AC205" s="381"/>
      <c r="AD205" s="381"/>
      <c r="AE205" s="388"/>
      <c r="AF205" s="381"/>
      <c r="AG205" s="381"/>
      <c r="AH205" s="389"/>
      <c r="AI205" s="386"/>
      <c r="AJ205" s="381"/>
      <c r="AK205" s="381"/>
      <c r="AL205" s="383"/>
      <c r="AM205" s="374"/>
      <c r="AN205" s="384">
        <v>46633</v>
      </c>
      <c r="AO205" s="381">
        <v>46708</v>
      </c>
      <c r="AP205" s="383"/>
      <c r="AQ205" s="374"/>
      <c r="AR205" s="384" t="str">
        <f/>
        <v/>
      </c>
      <c r="AS205" s="381">
        <v>46308</v>
      </c>
      <c r="AT205" s="381" t="str">
        <f/>
        <v/>
      </c>
      <c r="AU205" s="389"/>
      <c r="AV205" s="390" t="str">
        <f/>
        <v/>
      </c>
      <c r="AW205" s="57" t="str">
        <f/>
        <v/>
      </c>
      <c r="AX205" s="381"/>
      <c r="AY205" s="381" t="str">
        <f/>
        <v/>
      </c>
      <c r="AZ205" s="381"/>
      <c r="BA205" s="381" t="str">
        <f/>
        <v/>
      </c>
      <c r="BB205" s="385"/>
      <c r="BC205" s="390" t="str">
        <f/>
        <v/>
      </c>
      <c r="BD205" s="381" t="str">
        <f/>
        <v/>
      </c>
      <c r="BE205" s="381"/>
      <c r="BF205" s="381" t="str">
        <f/>
        <v/>
      </c>
      <c r="BG205" s="391"/>
      <c r="BH205" s="392"/>
      <c r="BI205" s="378"/>
    </row>
    <row r="206" ht="15.75" customHeight="1">
      <c r="A206" s="236"/>
      <c r="B206" s="236"/>
      <c r="C206" s="358"/>
      <c r="D206" s="379">
        <v>200</v>
      </c>
      <c r="E206" s="380" t="str">
        <f t="shared" si="100"/>
        <v>#REF!</v>
      </c>
      <c r="F206" s="57" t="str">
        <f t="shared" si="101"/>
        <v>#REF!</v>
      </c>
      <c r="G206" s="57" t="str">
        <f t="shared" si="102"/>
        <v>#REF!</v>
      </c>
      <c r="H206" s="381" t="str">
        <f t="shared" si="103"/>
        <v>#REF!</v>
      </c>
      <c r="I206" s="380" t="str">
        <f t="shared" si="104"/>
        <v>#REF!</v>
      </c>
      <c r="J206" s="396" t="str">
        <f t="shared" si="99"/>
        <v>#REF!</v>
      </c>
      <c r="K206" s="382" t="b">
        <v>0</v>
      </c>
      <c r="L206" s="364" t="str">
        <f t="shared" si="105"/>
        <v>#REF!</v>
      </c>
      <c r="M206" s="361" t="str">
        <f t="shared" si="106"/>
        <v>#REF!</v>
      </c>
      <c r="N206" s="361" t="b">
        <v>0</v>
      </c>
      <c r="O206" s="24" t="b">
        <v>0</v>
      </c>
      <c r="P206" s="365" t="str">
        <f t="shared" si="107"/>
        <v>#REF!</v>
      </c>
      <c r="Q206" s="383"/>
      <c r="R206" s="367"/>
      <c r="S206" s="384" t="str">
        <f/>
        <v/>
      </c>
      <c r="T206" s="385">
        <v>46600</v>
      </c>
      <c r="U206" s="386" t="str">
        <f/>
        <v/>
      </c>
      <c r="V206" s="385">
        <v>46786</v>
      </c>
      <c r="W206" s="387" t="str">
        <f/>
        <v/>
      </c>
      <c r="X206" s="381" t="str">
        <f/>
        <v/>
      </c>
      <c r="Y206" s="381"/>
      <c r="Z206" s="381">
        <v>46844</v>
      </c>
      <c r="AA206" s="388"/>
      <c r="AB206" s="381"/>
      <c r="AC206" s="381"/>
      <c r="AD206" s="381"/>
      <c r="AE206" s="388"/>
      <c r="AF206" s="381"/>
      <c r="AG206" s="381"/>
      <c r="AH206" s="389"/>
      <c r="AI206" s="386"/>
      <c r="AJ206" s="381"/>
      <c r="AK206" s="381"/>
      <c r="AL206" s="383"/>
      <c r="AM206" s="374"/>
      <c r="AN206" s="384">
        <v>46815</v>
      </c>
      <c r="AO206" s="381">
        <v>46890</v>
      </c>
      <c r="AP206" s="383"/>
      <c r="AQ206" s="374"/>
      <c r="AR206" s="384" t="str">
        <f/>
        <v/>
      </c>
      <c r="AS206" s="381">
        <v>46856</v>
      </c>
      <c r="AT206" s="381" t="str">
        <f/>
        <v/>
      </c>
      <c r="AU206" s="389"/>
      <c r="AV206" s="390" t="str">
        <f/>
        <v/>
      </c>
      <c r="AW206" s="57" t="str">
        <f/>
        <v/>
      </c>
      <c r="AX206" s="381"/>
      <c r="AY206" s="381" t="str">
        <f/>
        <v/>
      </c>
      <c r="AZ206" s="381"/>
      <c r="BA206" s="381" t="str">
        <f/>
        <v/>
      </c>
      <c r="BB206" s="385"/>
      <c r="BC206" s="390" t="str">
        <f/>
        <v/>
      </c>
      <c r="BD206" s="381" t="str">
        <f/>
        <v/>
      </c>
      <c r="BE206" s="381"/>
      <c r="BF206" s="381" t="str">
        <f/>
        <v/>
      </c>
      <c r="BG206" s="391"/>
      <c r="BH206" s="392"/>
      <c r="BI206" s="378"/>
    </row>
    <row r="207" ht="15.75" customHeight="1">
      <c r="A207" s="236"/>
      <c r="B207" s="236"/>
      <c r="C207" s="358"/>
      <c r="D207" s="379">
        <v>201</v>
      </c>
      <c r="E207" s="380" t="str">
        <f t="shared" si="100"/>
        <v>#REF!</v>
      </c>
      <c r="F207" s="57" t="str">
        <f t="shared" si="101"/>
        <v>#REF!</v>
      </c>
      <c r="G207" s="57" t="str">
        <f t="shared" si="102"/>
        <v>#REF!</v>
      </c>
      <c r="H207" s="381" t="str">
        <f t="shared" si="103"/>
        <v>#REF!</v>
      </c>
      <c r="I207" s="380" t="str">
        <f t="shared" si="104"/>
        <v>#REF!</v>
      </c>
      <c r="J207" s="396" t="str">
        <f t="shared" si="99"/>
        <v>#REF!</v>
      </c>
      <c r="K207" s="382" t="b">
        <v>0</v>
      </c>
      <c r="L207" s="364" t="str">
        <f t="shared" si="105"/>
        <v>#REF!</v>
      </c>
      <c r="M207" s="361" t="str">
        <f t="shared" si="106"/>
        <v>#REF!</v>
      </c>
      <c r="N207" s="361" t="b">
        <v>0</v>
      </c>
      <c r="O207" s="24" t="b">
        <v>0</v>
      </c>
      <c r="P207" s="365" t="str">
        <f t="shared" si="107"/>
        <v>#REF!</v>
      </c>
      <c r="Q207" s="383"/>
      <c r="R207" s="367"/>
      <c r="S207" s="384" t="str">
        <f/>
        <v/>
      </c>
      <c r="T207" s="385">
        <v>46419</v>
      </c>
      <c r="U207" s="386" t="str">
        <f/>
        <v/>
      </c>
      <c r="V207" s="385">
        <v>46603</v>
      </c>
      <c r="W207" s="387" t="str">
        <f/>
        <v/>
      </c>
      <c r="X207" s="381" t="str">
        <f/>
        <v/>
      </c>
      <c r="Y207" s="381"/>
      <c r="Z207" s="381">
        <v>46661</v>
      </c>
      <c r="AA207" s="388"/>
      <c r="AB207" s="381"/>
      <c r="AC207" s="381"/>
      <c r="AD207" s="381"/>
      <c r="AE207" s="388"/>
      <c r="AF207" s="381"/>
      <c r="AG207" s="381"/>
      <c r="AH207" s="389"/>
      <c r="AI207" s="386"/>
      <c r="AJ207" s="381"/>
      <c r="AK207" s="381"/>
      <c r="AL207" s="383"/>
      <c r="AM207" s="374"/>
      <c r="AN207" s="384">
        <v>46938</v>
      </c>
      <c r="AO207" s="381">
        <v>47011</v>
      </c>
      <c r="AP207" s="383"/>
      <c r="AQ207" s="374"/>
      <c r="AR207" s="384" t="str">
        <f/>
        <v/>
      </c>
      <c r="AS207" s="381">
        <v>46673</v>
      </c>
      <c r="AT207" s="381" t="str">
        <f/>
        <v/>
      </c>
      <c r="AU207" s="389"/>
      <c r="AV207" s="390" t="str">
        <f/>
        <v/>
      </c>
      <c r="AW207" s="57" t="str">
        <f/>
        <v/>
      </c>
      <c r="AX207" s="381"/>
      <c r="AY207" s="381" t="str">
        <f/>
        <v/>
      </c>
      <c r="AZ207" s="381"/>
      <c r="BA207" s="381" t="str">
        <f/>
        <v/>
      </c>
      <c r="BB207" s="385"/>
      <c r="BC207" s="390" t="str">
        <f/>
        <v/>
      </c>
      <c r="BD207" s="381" t="str">
        <f/>
        <v/>
      </c>
      <c r="BE207" s="381"/>
      <c r="BF207" s="381" t="str">
        <f/>
        <v/>
      </c>
      <c r="BG207" s="391"/>
      <c r="BH207" s="392"/>
      <c r="BI207" s="378"/>
    </row>
    <row r="208" ht="15.75" customHeight="1">
      <c r="A208" s="236"/>
      <c r="B208" s="236"/>
      <c r="C208" s="358"/>
      <c r="D208" s="379">
        <v>202</v>
      </c>
      <c r="E208" s="380" t="str">
        <f t="shared" si="100"/>
        <v>#REF!</v>
      </c>
      <c r="F208" s="57" t="str">
        <f t="shared" si="101"/>
        <v>#REF!</v>
      </c>
      <c r="G208" s="57" t="str">
        <f t="shared" si="102"/>
        <v>#REF!</v>
      </c>
      <c r="H208" s="381" t="str">
        <f t="shared" si="103"/>
        <v>#REF!</v>
      </c>
      <c r="I208" s="380" t="str">
        <f t="shared" si="104"/>
        <v>#REF!</v>
      </c>
      <c r="J208" s="396" t="str">
        <f t="shared" si="99"/>
        <v>#REF!</v>
      </c>
      <c r="K208" s="382" t="b">
        <v>0</v>
      </c>
      <c r="L208" s="364" t="str">
        <f t="shared" si="105"/>
        <v>#REF!</v>
      </c>
      <c r="M208" s="361" t="str">
        <f t="shared" si="106"/>
        <v>#REF!</v>
      </c>
      <c r="N208" s="361" t="b">
        <v>0</v>
      </c>
      <c r="O208" s="24" t="b">
        <v>0</v>
      </c>
      <c r="P208" s="365" t="str">
        <f t="shared" si="107"/>
        <v>#REF!</v>
      </c>
      <c r="Q208" s="383"/>
      <c r="R208" s="367"/>
      <c r="S208" s="384" t="str">
        <f/>
        <v/>
      </c>
      <c r="T208" s="385">
        <v>46419</v>
      </c>
      <c r="U208" s="386" t="str">
        <f/>
        <v/>
      </c>
      <c r="V208" s="385">
        <v>46603</v>
      </c>
      <c r="W208" s="387" t="str">
        <f/>
        <v/>
      </c>
      <c r="X208" s="381" t="str">
        <f/>
        <v/>
      </c>
      <c r="Y208" s="381"/>
      <c r="Z208" s="381">
        <v>46661</v>
      </c>
      <c r="AA208" s="388"/>
      <c r="AB208" s="381"/>
      <c r="AC208" s="381"/>
      <c r="AD208" s="381"/>
      <c r="AE208" s="388"/>
      <c r="AF208" s="381"/>
      <c r="AG208" s="381"/>
      <c r="AH208" s="389"/>
      <c r="AI208" s="386"/>
      <c r="AJ208" s="381"/>
      <c r="AK208" s="381"/>
      <c r="AL208" s="383"/>
      <c r="AM208" s="374"/>
      <c r="AN208" s="384">
        <v>46633</v>
      </c>
      <c r="AO208" s="381">
        <v>46708</v>
      </c>
      <c r="AP208" s="383"/>
      <c r="AQ208" s="374"/>
      <c r="AR208" s="384" t="str">
        <f/>
        <v/>
      </c>
      <c r="AS208" s="381">
        <v>46673</v>
      </c>
      <c r="AT208" s="381" t="str">
        <f/>
        <v/>
      </c>
      <c r="AU208" s="389"/>
      <c r="AV208" s="390" t="str">
        <f/>
        <v/>
      </c>
      <c r="AW208" s="57" t="str">
        <f/>
        <v/>
      </c>
      <c r="AX208" s="381"/>
      <c r="AY208" s="381" t="str">
        <f/>
        <v/>
      </c>
      <c r="AZ208" s="381"/>
      <c r="BA208" s="381" t="str">
        <f/>
        <v/>
      </c>
      <c r="BB208" s="385"/>
      <c r="BC208" s="390" t="str">
        <f/>
        <v/>
      </c>
      <c r="BD208" s="381" t="str">
        <f/>
        <v/>
      </c>
      <c r="BE208" s="381"/>
      <c r="BF208" s="381" t="str">
        <f/>
        <v/>
      </c>
      <c r="BG208" s="391"/>
      <c r="BH208" s="392"/>
      <c r="BI208" s="378"/>
    </row>
    <row r="209" ht="15.75" customHeight="1">
      <c r="A209" s="236"/>
      <c r="B209" s="236"/>
      <c r="C209" s="358"/>
      <c r="D209" s="379">
        <v>203</v>
      </c>
      <c r="E209" s="380" t="str">
        <f t="shared" si="100"/>
        <v>#REF!</v>
      </c>
      <c r="F209" s="57" t="str">
        <f t="shared" si="101"/>
        <v>#REF!</v>
      </c>
      <c r="G209" s="57" t="str">
        <f t="shared" si="102"/>
        <v>#REF!</v>
      </c>
      <c r="H209" s="381" t="str">
        <f t="shared" si="103"/>
        <v>#REF!</v>
      </c>
      <c r="I209" s="380" t="str">
        <f t="shared" si="104"/>
        <v>#REF!</v>
      </c>
      <c r="J209" s="396" t="str">
        <f t="shared" si="99"/>
        <v>#REF!</v>
      </c>
      <c r="K209" s="382" t="b">
        <v>0</v>
      </c>
      <c r="L209" s="364" t="str">
        <f t="shared" si="105"/>
        <v>#REF!</v>
      </c>
      <c r="M209" s="361" t="str">
        <f t="shared" si="106"/>
        <v>#REF!</v>
      </c>
      <c r="N209" s="361" t="b">
        <v>0</v>
      </c>
      <c r="O209" s="24" t="b">
        <v>0</v>
      </c>
      <c r="P209" s="365" t="str">
        <f t="shared" si="107"/>
        <v>#REF!</v>
      </c>
      <c r="Q209" s="383"/>
      <c r="R209" s="367"/>
      <c r="S209" s="384" t="str">
        <f/>
        <v/>
      </c>
      <c r="T209" s="385">
        <v>46419</v>
      </c>
      <c r="U209" s="386" t="str">
        <f/>
        <v/>
      </c>
      <c r="V209" s="385">
        <v>46603</v>
      </c>
      <c r="W209" s="387" t="str">
        <f/>
        <v/>
      </c>
      <c r="X209" s="381" t="str">
        <f/>
        <v/>
      </c>
      <c r="Y209" s="381"/>
      <c r="Z209" s="381">
        <v>46661</v>
      </c>
      <c r="AA209" s="388"/>
      <c r="AB209" s="381"/>
      <c r="AC209" s="381"/>
      <c r="AD209" s="381"/>
      <c r="AE209" s="388"/>
      <c r="AF209" s="381"/>
      <c r="AG209" s="381"/>
      <c r="AH209" s="389"/>
      <c r="AI209" s="386"/>
      <c r="AJ209" s="381"/>
      <c r="AK209" s="381"/>
      <c r="AL209" s="383"/>
      <c r="AM209" s="374"/>
      <c r="AN209" s="384">
        <v>47091</v>
      </c>
      <c r="AO209" s="381">
        <v>47164</v>
      </c>
      <c r="AP209" s="383"/>
      <c r="AQ209" s="374"/>
      <c r="AR209" s="384" t="str">
        <f/>
        <v/>
      </c>
      <c r="AS209" s="381">
        <v>46673</v>
      </c>
      <c r="AT209" s="381" t="str">
        <f/>
        <v/>
      </c>
      <c r="AU209" s="389"/>
      <c r="AV209" s="390" t="str">
        <f/>
        <v/>
      </c>
      <c r="AW209" s="57" t="str">
        <f/>
        <v/>
      </c>
      <c r="AX209" s="381"/>
      <c r="AY209" s="381" t="str">
        <f/>
        <v/>
      </c>
      <c r="AZ209" s="381"/>
      <c r="BA209" s="381" t="str">
        <f/>
        <v/>
      </c>
      <c r="BB209" s="385"/>
      <c r="BC209" s="390" t="str">
        <f/>
        <v/>
      </c>
      <c r="BD209" s="381" t="str">
        <f/>
        <v/>
      </c>
      <c r="BE209" s="381"/>
      <c r="BF209" s="381" t="str">
        <f/>
        <v/>
      </c>
      <c r="BG209" s="391"/>
      <c r="BH209" s="392"/>
      <c r="BI209" s="378"/>
    </row>
    <row r="210" ht="15.75" customHeight="1">
      <c r="A210" s="236"/>
      <c r="B210" s="236"/>
      <c r="C210" s="358"/>
      <c r="D210" s="379">
        <v>204</v>
      </c>
      <c r="E210" s="380" t="str">
        <f t="shared" si="100"/>
        <v>#REF!</v>
      </c>
      <c r="F210" s="57" t="str">
        <f t="shared" si="101"/>
        <v>#REF!</v>
      </c>
      <c r="G210" s="57" t="str">
        <f t="shared" si="102"/>
        <v>#REF!</v>
      </c>
      <c r="H210" s="381" t="str">
        <f t="shared" si="103"/>
        <v>#REF!</v>
      </c>
      <c r="I210" s="380" t="str">
        <f t="shared" si="104"/>
        <v>#REF!</v>
      </c>
      <c r="J210" s="189" t="str">
        <f t="shared" si="99"/>
        <v>#REF!</v>
      </c>
      <c r="K210" s="382" t="b">
        <v>0</v>
      </c>
      <c r="L210" s="364" t="str">
        <f t="shared" si="105"/>
        <v>#REF!</v>
      </c>
      <c r="M210" s="361" t="str">
        <f t="shared" si="106"/>
        <v>#REF!</v>
      </c>
      <c r="N210" s="361" t="b">
        <v>0</v>
      </c>
      <c r="O210" s="24" t="b">
        <v>0</v>
      </c>
      <c r="P210" s="365" t="str">
        <f t="shared" si="107"/>
        <v>#REF!</v>
      </c>
      <c r="Q210" s="383"/>
      <c r="R210" s="367"/>
      <c r="S210" s="384" t="str">
        <f/>
        <v/>
      </c>
      <c r="T210" s="385">
        <v>46398</v>
      </c>
      <c r="U210" s="386" t="str">
        <f/>
        <v/>
      </c>
      <c r="V210" s="385">
        <v>46573</v>
      </c>
      <c r="W210" s="387" t="str">
        <f/>
        <v/>
      </c>
      <c r="X210" s="381" t="str">
        <f/>
        <v/>
      </c>
      <c r="Y210" s="381"/>
      <c r="Z210" s="381">
        <v>46631</v>
      </c>
      <c r="AA210" s="388"/>
      <c r="AB210" s="381"/>
      <c r="AC210" s="381"/>
      <c r="AD210" s="381"/>
      <c r="AE210" s="388"/>
      <c r="AF210" s="381"/>
      <c r="AG210" s="381"/>
      <c r="AH210" s="389"/>
      <c r="AI210" s="386"/>
      <c r="AJ210" s="381"/>
      <c r="AK210" s="381"/>
      <c r="AL210" s="383"/>
      <c r="AM210" s="374"/>
      <c r="AN210" s="384">
        <v>46602</v>
      </c>
      <c r="AO210" s="381">
        <v>46675</v>
      </c>
      <c r="AP210" s="383"/>
      <c r="AQ210" s="374"/>
      <c r="AR210" s="384" t="str">
        <f/>
        <v/>
      </c>
      <c r="AS210" s="381">
        <v>46643</v>
      </c>
      <c r="AT210" s="381" t="str">
        <f/>
        <v/>
      </c>
      <c r="AU210" s="389"/>
      <c r="AV210" s="390" t="str">
        <f/>
        <v/>
      </c>
      <c r="AW210" s="57" t="str">
        <f/>
        <v/>
      </c>
      <c r="AX210" s="381"/>
      <c r="AY210" s="381" t="str">
        <f/>
        <v/>
      </c>
      <c r="AZ210" s="381"/>
      <c r="BA210" s="381" t="str">
        <f/>
        <v/>
      </c>
      <c r="BB210" s="385"/>
      <c r="BC210" s="390" t="str">
        <f/>
        <v/>
      </c>
      <c r="BD210" s="381" t="str">
        <f/>
        <v/>
      </c>
      <c r="BE210" s="381"/>
      <c r="BF210" s="381" t="str">
        <f/>
        <v/>
      </c>
      <c r="BG210" s="391"/>
      <c r="BH210" s="392"/>
      <c r="BI210" s="378"/>
    </row>
    <row r="211" ht="15.75" customHeight="1">
      <c r="A211" s="236"/>
      <c r="B211" s="236"/>
      <c r="C211" s="358"/>
      <c r="D211" s="379">
        <v>205</v>
      </c>
      <c r="E211" s="380" t="str">
        <f t="shared" si="100"/>
        <v>#REF!</v>
      </c>
      <c r="F211" s="57" t="str">
        <f t="shared" si="101"/>
        <v>#REF!</v>
      </c>
      <c r="G211" s="57" t="str">
        <f t="shared" si="102"/>
        <v>#REF!</v>
      </c>
      <c r="H211" s="381" t="str">
        <f t="shared" si="103"/>
        <v>#REF!</v>
      </c>
      <c r="I211" s="380" t="str">
        <f t="shared" si="104"/>
        <v>#REF!</v>
      </c>
      <c r="J211" s="189" t="str">
        <f t="shared" si="99"/>
        <v>#REF!</v>
      </c>
      <c r="K211" s="382" t="b">
        <v>0</v>
      </c>
      <c r="L211" s="364" t="str">
        <f t="shared" si="105"/>
        <v>#REF!</v>
      </c>
      <c r="M211" s="361" t="str">
        <f t="shared" si="106"/>
        <v>#REF!</v>
      </c>
      <c r="N211" s="361" t="b">
        <v>0</v>
      </c>
      <c r="O211" s="24" t="b">
        <v>0</v>
      </c>
      <c r="P211" s="365" t="str">
        <f t="shared" si="107"/>
        <v>#REF!</v>
      </c>
      <c r="Q211" s="383"/>
      <c r="R211" s="367"/>
      <c r="S211" s="384" t="str">
        <f/>
        <v/>
      </c>
      <c r="T211" s="385">
        <v>46398</v>
      </c>
      <c r="U211" s="386" t="str">
        <f/>
        <v/>
      </c>
      <c r="V211" s="385">
        <v>46573</v>
      </c>
      <c r="W211" s="387" t="str">
        <f/>
        <v/>
      </c>
      <c r="X211" s="381" t="str">
        <f/>
        <v/>
      </c>
      <c r="Y211" s="381"/>
      <c r="Z211" s="381">
        <v>46631</v>
      </c>
      <c r="AA211" s="388"/>
      <c r="AB211" s="381"/>
      <c r="AC211" s="381"/>
      <c r="AD211" s="381"/>
      <c r="AE211" s="388"/>
      <c r="AF211" s="381"/>
      <c r="AG211" s="381"/>
      <c r="AH211" s="389"/>
      <c r="AI211" s="386"/>
      <c r="AJ211" s="381"/>
      <c r="AK211" s="381"/>
      <c r="AL211" s="383"/>
      <c r="AM211" s="374"/>
      <c r="AN211" s="384">
        <v>46909</v>
      </c>
      <c r="AO211" s="381">
        <v>46982</v>
      </c>
      <c r="AP211" s="383"/>
      <c r="AQ211" s="374"/>
      <c r="AR211" s="384" t="str">
        <f/>
        <v/>
      </c>
      <c r="AS211" s="381">
        <v>46643</v>
      </c>
      <c r="AT211" s="381" t="str">
        <f/>
        <v/>
      </c>
      <c r="AU211" s="389"/>
      <c r="AV211" s="390" t="str">
        <f/>
        <v/>
      </c>
      <c r="AW211" s="57" t="str">
        <f/>
        <v/>
      </c>
      <c r="AX211" s="381"/>
      <c r="AY211" s="381" t="str">
        <f/>
        <v/>
      </c>
      <c r="AZ211" s="381"/>
      <c r="BA211" s="381" t="str">
        <f/>
        <v/>
      </c>
      <c r="BB211" s="385"/>
      <c r="BC211" s="390" t="str">
        <f/>
        <v/>
      </c>
      <c r="BD211" s="381" t="str">
        <f/>
        <v/>
      </c>
      <c r="BE211" s="381"/>
      <c r="BF211" s="381" t="str">
        <f/>
        <v/>
      </c>
      <c r="BG211" s="391"/>
      <c r="BH211" s="392"/>
      <c r="BI211" s="378"/>
    </row>
    <row r="212" ht="15.75" customHeight="1">
      <c r="A212" s="236"/>
      <c r="B212" s="236"/>
      <c r="C212" s="358"/>
      <c r="D212" s="379">
        <v>206</v>
      </c>
      <c r="E212" s="380" t="str">
        <f t="shared" si="100"/>
        <v>#REF!</v>
      </c>
      <c r="F212" s="57" t="str">
        <f t="shared" si="101"/>
        <v>#REF!</v>
      </c>
      <c r="G212" s="57" t="str">
        <f t="shared" si="102"/>
        <v>#REF!</v>
      </c>
      <c r="H212" s="381" t="str">
        <f t="shared" si="103"/>
        <v>#REF!</v>
      </c>
      <c r="I212" s="380" t="str">
        <f t="shared" si="104"/>
        <v>#REF!</v>
      </c>
      <c r="J212" s="189" t="str">
        <f t="shared" si="99"/>
        <v>#REF!</v>
      </c>
      <c r="K212" s="382" t="b">
        <v>0</v>
      </c>
      <c r="L212" s="364" t="str">
        <f t="shared" si="105"/>
        <v>#REF!</v>
      </c>
      <c r="M212" s="361" t="str">
        <f t="shared" si="106"/>
        <v>#REF!</v>
      </c>
      <c r="N212" s="361" t="b">
        <v>0</v>
      </c>
      <c r="O212" s="24" t="b">
        <v>0</v>
      </c>
      <c r="P212" s="365" t="str">
        <f t="shared" si="107"/>
        <v>#REF!</v>
      </c>
      <c r="Q212" s="383"/>
      <c r="R212" s="367"/>
      <c r="S212" s="384" t="str">
        <f/>
        <v/>
      </c>
      <c r="T212" s="385">
        <v>46398</v>
      </c>
      <c r="U212" s="386" t="str">
        <f/>
        <v/>
      </c>
      <c r="V212" s="385">
        <v>46573</v>
      </c>
      <c r="W212" s="387" t="str">
        <f/>
        <v/>
      </c>
      <c r="X212" s="381" t="str">
        <f/>
        <v/>
      </c>
      <c r="Y212" s="381"/>
      <c r="Z212" s="381">
        <v>46631</v>
      </c>
      <c r="AA212" s="388"/>
      <c r="AB212" s="381"/>
      <c r="AC212" s="381"/>
      <c r="AD212" s="381"/>
      <c r="AE212" s="388"/>
      <c r="AF212" s="381"/>
      <c r="AG212" s="381"/>
      <c r="AH212" s="389"/>
      <c r="AI212" s="386"/>
      <c r="AJ212" s="381"/>
      <c r="AK212" s="381"/>
      <c r="AL212" s="383"/>
      <c r="AM212" s="374"/>
      <c r="AN212" s="384">
        <v>47150</v>
      </c>
      <c r="AO212" s="381">
        <v>47225</v>
      </c>
      <c r="AP212" s="383"/>
      <c r="AQ212" s="374"/>
      <c r="AR212" s="384" t="str">
        <f/>
        <v/>
      </c>
      <c r="AS212" s="381">
        <v>46643</v>
      </c>
      <c r="AT212" s="381" t="str">
        <f/>
        <v/>
      </c>
      <c r="AU212" s="389"/>
      <c r="AV212" s="390" t="str">
        <f/>
        <v/>
      </c>
      <c r="AW212" s="57" t="str">
        <f/>
        <v/>
      </c>
      <c r="AX212" s="381"/>
      <c r="AY212" s="381" t="str">
        <f/>
        <v/>
      </c>
      <c r="AZ212" s="381"/>
      <c r="BA212" s="381" t="str">
        <f/>
        <v/>
      </c>
      <c r="BB212" s="385"/>
      <c r="BC212" s="390" t="str">
        <f/>
        <v/>
      </c>
      <c r="BD212" s="381" t="str">
        <f/>
        <v/>
      </c>
      <c r="BE212" s="381"/>
      <c r="BF212" s="381" t="str">
        <f/>
        <v/>
      </c>
      <c r="BG212" s="391"/>
      <c r="BH212" s="392"/>
      <c r="BI212" s="378"/>
    </row>
    <row r="213" ht="15.75" customHeight="1">
      <c r="A213" s="236"/>
      <c r="B213" s="236"/>
      <c r="C213" s="358"/>
      <c r="D213" s="379">
        <v>207</v>
      </c>
      <c r="E213" s="380" t="str">
        <f t="shared" si="100"/>
        <v>#REF!</v>
      </c>
      <c r="F213" s="57" t="str">
        <f t="shared" si="101"/>
        <v>#REF!</v>
      </c>
      <c r="G213" s="57" t="str">
        <f t="shared" si="102"/>
        <v>#REF!</v>
      </c>
      <c r="H213" s="381" t="str">
        <f t="shared" si="103"/>
        <v>#REF!</v>
      </c>
      <c r="I213" s="380" t="str">
        <f t="shared" si="104"/>
        <v>#REF!</v>
      </c>
      <c r="J213" s="189" t="str">
        <f t="shared" si="99"/>
        <v>#REF!</v>
      </c>
      <c r="K213" s="382" t="b">
        <v>0</v>
      </c>
      <c r="L213" s="364" t="str">
        <f t="shared" si="105"/>
        <v>#REF!</v>
      </c>
      <c r="M213" s="361" t="str">
        <f t="shared" si="106"/>
        <v>#REF!</v>
      </c>
      <c r="N213" s="361" t="b">
        <v>0</v>
      </c>
      <c r="O213" s="24" t="b">
        <v>0</v>
      </c>
      <c r="P213" s="365" t="str">
        <f t="shared" si="107"/>
        <v>#REF!</v>
      </c>
      <c r="Q213" s="383"/>
      <c r="R213" s="367"/>
      <c r="S213" s="384" t="str">
        <f/>
        <v/>
      </c>
      <c r="T213" s="385">
        <v>46398</v>
      </c>
      <c r="U213" s="386" t="str">
        <f/>
        <v/>
      </c>
      <c r="V213" s="385">
        <v>46573</v>
      </c>
      <c r="W213" s="387" t="str">
        <f/>
        <v/>
      </c>
      <c r="X213" s="381" t="str">
        <f/>
        <v/>
      </c>
      <c r="Y213" s="381"/>
      <c r="Z213" s="381">
        <v>46631</v>
      </c>
      <c r="AA213" s="388"/>
      <c r="AB213" s="381"/>
      <c r="AC213" s="381"/>
      <c r="AD213" s="381"/>
      <c r="AE213" s="388"/>
      <c r="AF213" s="381"/>
      <c r="AG213" s="381"/>
      <c r="AH213" s="389"/>
      <c r="AI213" s="386"/>
      <c r="AJ213" s="381"/>
      <c r="AK213" s="381"/>
      <c r="AL213" s="383"/>
      <c r="AM213" s="374"/>
      <c r="AN213" s="384">
        <v>46968</v>
      </c>
      <c r="AO213" s="381">
        <v>47043</v>
      </c>
      <c r="AP213" s="383"/>
      <c r="AQ213" s="374"/>
      <c r="AR213" s="384" t="str">
        <f/>
        <v/>
      </c>
      <c r="AS213" s="381">
        <v>46643</v>
      </c>
      <c r="AT213" s="381" t="str">
        <f/>
        <v/>
      </c>
      <c r="AU213" s="389"/>
      <c r="AV213" s="390" t="str">
        <f/>
        <v/>
      </c>
      <c r="AW213" s="57" t="str">
        <f/>
        <v/>
      </c>
      <c r="AX213" s="381"/>
      <c r="AY213" s="381" t="str">
        <f/>
        <v/>
      </c>
      <c r="AZ213" s="381"/>
      <c r="BA213" s="381" t="str">
        <f/>
        <v/>
      </c>
      <c r="BB213" s="385"/>
      <c r="BC213" s="390" t="str">
        <f/>
        <v/>
      </c>
      <c r="BD213" s="381" t="str">
        <f/>
        <v/>
      </c>
      <c r="BE213" s="381"/>
      <c r="BF213" s="381" t="str">
        <f/>
        <v/>
      </c>
      <c r="BG213" s="391"/>
      <c r="BH213" s="392"/>
      <c r="BI213" s="378"/>
    </row>
    <row r="214" ht="15.75" customHeight="1">
      <c r="A214" s="236"/>
      <c r="B214" s="236"/>
      <c r="C214" s="358"/>
      <c r="D214" s="379">
        <v>208</v>
      </c>
      <c r="E214" s="380" t="str">
        <f t="shared" si="100"/>
        <v>#REF!</v>
      </c>
      <c r="F214" s="57" t="str">
        <f t="shared" si="101"/>
        <v>#REF!</v>
      </c>
      <c r="G214" s="57" t="str">
        <f t="shared" si="102"/>
        <v>#REF!</v>
      </c>
      <c r="H214" s="381" t="str">
        <f t="shared" si="103"/>
        <v>#REF!</v>
      </c>
      <c r="I214" s="380" t="str">
        <f t="shared" si="104"/>
        <v>#REF!</v>
      </c>
      <c r="J214" s="189" t="str">
        <f t="shared" si="99"/>
        <v>#REF!</v>
      </c>
      <c r="K214" s="382" t="b">
        <v>0</v>
      </c>
      <c r="L214" s="364" t="str">
        <f t="shared" si="105"/>
        <v>#REF!</v>
      </c>
      <c r="M214" s="361" t="str">
        <f t="shared" si="106"/>
        <v>#REF!</v>
      </c>
      <c r="N214" s="361" t="b">
        <v>0</v>
      </c>
      <c r="O214" s="24" t="b">
        <v>0</v>
      </c>
      <c r="P214" s="365" t="str">
        <f t="shared" si="107"/>
        <v>#REF!</v>
      </c>
      <c r="Q214" s="383"/>
      <c r="R214" s="367"/>
      <c r="S214" s="384" t="str">
        <f/>
        <v/>
      </c>
      <c r="T214" s="385">
        <v>46539</v>
      </c>
      <c r="U214" s="386" t="str">
        <f/>
        <v/>
      </c>
      <c r="V214" s="385">
        <v>46724</v>
      </c>
      <c r="W214" s="387" t="str">
        <f/>
        <v/>
      </c>
      <c r="X214" s="381" t="str">
        <f/>
        <v/>
      </c>
      <c r="Y214" s="381"/>
      <c r="Z214" s="381">
        <v>46784</v>
      </c>
      <c r="AA214" s="388"/>
      <c r="AB214" s="381"/>
      <c r="AC214" s="381"/>
      <c r="AD214" s="381"/>
      <c r="AE214" s="388"/>
      <c r="AF214" s="381"/>
      <c r="AG214" s="381"/>
      <c r="AH214" s="389"/>
      <c r="AI214" s="386"/>
      <c r="AJ214" s="381"/>
      <c r="AK214" s="381"/>
      <c r="AL214" s="383"/>
      <c r="AM214" s="374"/>
      <c r="AN214" s="384">
        <v>47668</v>
      </c>
      <c r="AO214" s="381">
        <v>47743</v>
      </c>
      <c r="AP214" s="383"/>
      <c r="AQ214" s="374"/>
      <c r="AR214" s="384" t="str">
        <f/>
        <v/>
      </c>
      <c r="AS214" s="381">
        <v>46796</v>
      </c>
      <c r="AT214" s="381" t="str">
        <f/>
        <v/>
      </c>
      <c r="AU214" s="389"/>
      <c r="AV214" s="390" t="str">
        <f/>
        <v/>
      </c>
      <c r="AW214" s="57" t="str">
        <f/>
        <v/>
      </c>
      <c r="AX214" s="381"/>
      <c r="AY214" s="381" t="str">
        <f/>
        <v/>
      </c>
      <c r="AZ214" s="381"/>
      <c r="BA214" s="381" t="str">
        <f/>
        <v/>
      </c>
      <c r="BB214" s="385"/>
      <c r="BC214" s="390" t="str">
        <f/>
        <v/>
      </c>
      <c r="BD214" s="381" t="str">
        <f/>
        <v/>
      </c>
      <c r="BE214" s="381"/>
      <c r="BF214" s="381" t="str">
        <f/>
        <v/>
      </c>
      <c r="BG214" s="391"/>
      <c r="BH214" s="392"/>
      <c r="BI214" s="378"/>
    </row>
    <row r="215" ht="15.75" customHeight="1">
      <c r="A215" s="236"/>
      <c r="B215" s="236"/>
      <c r="C215" s="358"/>
      <c r="D215" s="379">
        <v>209</v>
      </c>
      <c r="E215" s="380" t="str">
        <f t="shared" si="100"/>
        <v>#REF!</v>
      </c>
      <c r="F215" s="57" t="str">
        <f t="shared" si="101"/>
        <v>#REF!</v>
      </c>
      <c r="G215" s="57" t="str">
        <f t="shared" si="102"/>
        <v>#REF!</v>
      </c>
      <c r="H215" s="381" t="str">
        <f t="shared" si="103"/>
        <v>#REF!</v>
      </c>
      <c r="I215" s="380" t="str">
        <f t="shared" si="104"/>
        <v>#REF!</v>
      </c>
      <c r="J215" s="189" t="str">
        <f t="shared" si="99"/>
        <v>#REF!</v>
      </c>
      <c r="K215" s="382" t="b">
        <v>0</v>
      </c>
      <c r="L215" s="364" t="str">
        <f t="shared" si="105"/>
        <v>#REF!</v>
      </c>
      <c r="M215" s="361" t="str">
        <f t="shared" si="106"/>
        <v>#REF!</v>
      </c>
      <c r="N215" s="361" t="b">
        <v>0</v>
      </c>
      <c r="O215" s="24" t="b">
        <v>0</v>
      </c>
      <c r="P215" s="365" t="str">
        <f t="shared" si="107"/>
        <v>#REF!</v>
      </c>
      <c r="Q215" s="383"/>
      <c r="R215" s="367"/>
      <c r="S215" s="384" t="str">
        <f/>
        <v/>
      </c>
      <c r="T215" s="385">
        <v>46539</v>
      </c>
      <c r="U215" s="386" t="str">
        <f/>
        <v/>
      </c>
      <c r="V215" s="385">
        <v>46724</v>
      </c>
      <c r="W215" s="387" t="str">
        <f/>
        <v/>
      </c>
      <c r="X215" s="381" t="str">
        <f/>
        <v/>
      </c>
      <c r="Y215" s="381"/>
      <c r="Z215" s="381">
        <v>46784</v>
      </c>
      <c r="AA215" s="388"/>
      <c r="AB215" s="381"/>
      <c r="AC215" s="381"/>
      <c r="AD215" s="381"/>
      <c r="AE215" s="388"/>
      <c r="AF215" s="381"/>
      <c r="AG215" s="381"/>
      <c r="AH215" s="389"/>
      <c r="AI215" s="386"/>
      <c r="AJ215" s="381"/>
      <c r="AK215" s="381"/>
      <c r="AL215" s="383"/>
      <c r="AM215" s="374"/>
      <c r="AN215" s="384">
        <v>47119</v>
      </c>
      <c r="AO215" s="381">
        <v>47192</v>
      </c>
      <c r="AP215" s="383"/>
      <c r="AQ215" s="374"/>
      <c r="AR215" s="384" t="str">
        <f/>
        <v/>
      </c>
      <c r="AS215" s="381">
        <v>46796</v>
      </c>
      <c r="AT215" s="381" t="str">
        <f/>
        <v/>
      </c>
      <c r="AU215" s="389"/>
      <c r="AV215" s="390" t="str">
        <f/>
        <v/>
      </c>
      <c r="AW215" s="57" t="str">
        <f/>
        <v/>
      </c>
      <c r="AX215" s="381"/>
      <c r="AY215" s="381" t="str">
        <f/>
        <v/>
      </c>
      <c r="AZ215" s="381"/>
      <c r="BA215" s="381" t="str">
        <f/>
        <v/>
      </c>
      <c r="BB215" s="385"/>
      <c r="BC215" s="390" t="str">
        <f/>
        <v/>
      </c>
      <c r="BD215" s="381" t="str">
        <f/>
        <v/>
      </c>
      <c r="BE215" s="381"/>
      <c r="BF215" s="381" t="str">
        <f/>
        <v/>
      </c>
      <c r="BG215" s="391"/>
      <c r="BH215" s="392"/>
      <c r="BI215" s="378"/>
    </row>
    <row r="216" ht="15.75" customHeight="1">
      <c r="A216" s="236"/>
      <c r="B216" s="236"/>
      <c r="C216" s="358"/>
      <c r="D216" s="379">
        <v>210</v>
      </c>
      <c r="E216" s="380" t="str">
        <f t="shared" si="100"/>
        <v>#REF!</v>
      </c>
      <c r="F216" s="57" t="str">
        <f t="shared" si="101"/>
        <v>#REF!</v>
      </c>
      <c r="G216" s="57" t="str">
        <f t="shared" si="102"/>
        <v>#REF!</v>
      </c>
      <c r="H216" s="381" t="str">
        <f t="shared" si="103"/>
        <v>#REF!</v>
      </c>
      <c r="I216" s="380" t="str">
        <f t="shared" si="104"/>
        <v>#REF!</v>
      </c>
      <c r="J216" s="189" t="str">
        <f t="shared" si="99"/>
        <v>#REF!</v>
      </c>
      <c r="K216" s="382" t="b">
        <v>0</v>
      </c>
      <c r="L216" s="364" t="str">
        <f t="shared" si="105"/>
        <v>#REF!</v>
      </c>
      <c r="M216" s="361" t="str">
        <f t="shared" si="106"/>
        <v>#REF!</v>
      </c>
      <c r="N216" s="361" t="b">
        <v>0</v>
      </c>
      <c r="O216" s="24" t="b">
        <v>0</v>
      </c>
      <c r="P216" s="365" t="str">
        <f t="shared" si="107"/>
        <v>#REF!</v>
      </c>
      <c r="Q216" s="383"/>
      <c r="R216" s="367"/>
      <c r="S216" s="384" t="str">
        <f/>
        <v/>
      </c>
      <c r="T216" s="385">
        <v>47150</v>
      </c>
      <c r="U216" s="386" t="str">
        <f/>
        <v/>
      </c>
      <c r="V216" s="385">
        <v>47332</v>
      </c>
      <c r="W216" s="387" t="str">
        <f/>
        <v/>
      </c>
      <c r="X216" s="381" t="str">
        <f/>
        <v/>
      </c>
      <c r="Y216" s="381"/>
      <c r="Z216" s="381">
        <v>47392</v>
      </c>
      <c r="AA216" s="388"/>
      <c r="AB216" s="381"/>
      <c r="AC216" s="381"/>
      <c r="AD216" s="381"/>
      <c r="AE216" s="388"/>
      <c r="AF216" s="381"/>
      <c r="AG216" s="381"/>
      <c r="AH216" s="389"/>
      <c r="AI216" s="386"/>
      <c r="AJ216" s="381"/>
      <c r="AK216" s="381"/>
      <c r="AL216" s="383"/>
      <c r="AM216" s="374"/>
      <c r="AN216" s="384">
        <v>47668</v>
      </c>
      <c r="AO216" s="381">
        <v>47743</v>
      </c>
      <c r="AP216" s="383"/>
      <c r="AQ216" s="374"/>
      <c r="AR216" s="384" t="str">
        <f/>
        <v/>
      </c>
      <c r="AS216" s="381">
        <v>47402</v>
      </c>
      <c r="AT216" s="381" t="str">
        <f/>
        <v/>
      </c>
      <c r="AU216" s="389"/>
      <c r="AV216" s="390" t="str">
        <f/>
        <v/>
      </c>
      <c r="AW216" s="57" t="str">
        <f/>
        <v/>
      </c>
      <c r="AX216" s="381"/>
      <c r="AY216" s="381" t="str">
        <f/>
        <v/>
      </c>
      <c r="AZ216" s="381"/>
      <c r="BA216" s="381" t="str">
        <f/>
        <v/>
      </c>
      <c r="BB216" s="385"/>
      <c r="BC216" s="390" t="str">
        <f/>
        <v/>
      </c>
      <c r="BD216" s="381" t="str">
        <f/>
        <v/>
      </c>
      <c r="BE216" s="381"/>
      <c r="BF216" s="381" t="str">
        <f/>
        <v/>
      </c>
      <c r="BG216" s="391"/>
      <c r="BH216" s="392"/>
      <c r="BI216" s="378"/>
    </row>
    <row r="217" ht="15.75" customHeight="1">
      <c r="A217" s="236"/>
      <c r="B217" s="236"/>
      <c r="C217" s="358"/>
      <c r="D217" s="379">
        <v>211</v>
      </c>
      <c r="E217" s="380" t="str">
        <f t="shared" si="100"/>
        <v>#REF!</v>
      </c>
      <c r="F217" s="57" t="str">
        <f t="shared" si="101"/>
        <v>#REF!</v>
      </c>
      <c r="G217" s="57" t="str">
        <f t="shared" si="102"/>
        <v>#REF!</v>
      </c>
      <c r="H217" s="381" t="str">
        <f t="shared" si="103"/>
        <v>#REF!</v>
      </c>
      <c r="I217" s="380" t="str">
        <f t="shared" si="104"/>
        <v>#REF!</v>
      </c>
      <c r="J217" s="189" t="str">
        <f t="shared" si="99"/>
        <v>#REF!</v>
      </c>
      <c r="K217" s="382" t="b">
        <v>0</v>
      </c>
      <c r="L217" s="364" t="str">
        <f t="shared" si="105"/>
        <v>#REF!</v>
      </c>
      <c r="M217" s="361" t="str">
        <f t="shared" si="106"/>
        <v>#REF!</v>
      </c>
      <c r="N217" s="361" t="b">
        <v>0</v>
      </c>
      <c r="O217" s="24" t="b">
        <v>0</v>
      </c>
      <c r="P217" s="365" t="str">
        <f t="shared" si="107"/>
        <v>#REF!</v>
      </c>
      <c r="Q217" s="383"/>
      <c r="R217" s="367"/>
      <c r="S217" s="384" t="str">
        <f/>
        <v/>
      </c>
      <c r="T217" s="385">
        <v>47150</v>
      </c>
      <c r="U217" s="386" t="str">
        <f/>
        <v/>
      </c>
      <c r="V217" s="385">
        <v>47332</v>
      </c>
      <c r="W217" s="387" t="str">
        <f/>
        <v/>
      </c>
      <c r="X217" s="381" t="str">
        <f/>
        <v/>
      </c>
      <c r="Y217" s="381"/>
      <c r="Z217" s="381">
        <v>47392</v>
      </c>
      <c r="AA217" s="388"/>
      <c r="AB217" s="381"/>
      <c r="AC217" s="381"/>
      <c r="AD217" s="381"/>
      <c r="AE217" s="388"/>
      <c r="AF217" s="381"/>
      <c r="AG217" s="381"/>
      <c r="AH217" s="389"/>
      <c r="AI217" s="386"/>
      <c r="AJ217" s="381"/>
      <c r="AK217" s="381"/>
      <c r="AL217" s="383"/>
      <c r="AM217" s="374"/>
      <c r="AN217" s="384">
        <v>47668</v>
      </c>
      <c r="AO217" s="381">
        <v>47743</v>
      </c>
      <c r="AP217" s="383"/>
      <c r="AQ217" s="374"/>
      <c r="AR217" s="384" t="str">
        <f/>
        <v/>
      </c>
      <c r="AS217" s="381">
        <v>47402</v>
      </c>
      <c r="AT217" s="381" t="str">
        <f/>
        <v/>
      </c>
      <c r="AU217" s="389"/>
      <c r="AV217" s="390" t="str">
        <f/>
        <v/>
      </c>
      <c r="AW217" s="57" t="str">
        <f/>
        <v/>
      </c>
      <c r="AX217" s="381"/>
      <c r="AY217" s="381" t="str">
        <f/>
        <v/>
      </c>
      <c r="AZ217" s="381"/>
      <c r="BA217" s="381" t="str">
        <f/>
        <v/>
      </c>
      <c r="BB217" s="385"/>
      <c r="BC217" s="390" t="str">
        <f/>
        <v/>
      </c>
      <c r="BD217" s="381" t="str">
        <f/>
        <v/>
      </c>
      <c r="BE217" s="381"/>
      <c r="BF217" s="381" t="str">
        <f/>
        <v/>
      </c>
      <c r="BG217" s="391"/>
      <c r="BH217" s="392"/>
      <c r="BI217" s="378"/>
    </row>
    <row r="218" ht="15.75" customHeight="1">
      <c r="A218" s="236"/>
      <c r="B218" s="236"/>
      <c r="C218" s="358"/>
      <c r="D218" s="379">
        <v>212</v>
      </c>
      <c r="E218" s="380" t="str">
        <f t="shared" si="100"/>
        <v>#REF!</v>
      </c>
      <c r="F218" s="57" t="str">
        <f t="shared" si="101"/>
        <v>#REF!</v>
      </c>
      <c r="G218" s="57" t="str">
        <f t="shared" si="102"/>
        <v>#REF!</v>
      </c>
      <c r="H218" s="381" t="str">
        <f t="shared" si="103"/>
        <v>#REF!</v>
      </c>
      <c r="I218" s="380" t="str">
        <f t="shared" si="104"/>
        <v>#REF!</v>
      </c>
      <c r="J218" s="189" t="str">
        <f t="shared" si="99"/>
        <v>#REF!</v>
      </c>
      <c r="K218" s="382" t="b">
        <v>0</v>
      </c>
      <c r="L218" s="364" t="str">
        <f t="shared" si="105"/>
        <v>#REF!</v>
      </c>
      <c r="M218" s="361" t="str">
        <f t="shared" si="106"/>
        <v>#REF!</v>
      </c>
      <c r="N218" s="361" t="b">
        <v>0</v>
      </c>
      <c r="O218" s="24" t="b">
        <v>0</v>
      </c>
      <c r="P218" s="365" t="str">
        <f t="shared" si="107"/>
        <v>#REF!</v>
      </c>
      <c r="Q218" s="383"/>
      <c r="R218" s="367"/>
      <c r="S218" s="384" t="str">
        <f/>
        <v/>
      </c>
      <c r="T218" s="385">
        <v>46762</v>
      </c>
      <c r="U218" s="386" t="str">
        <f/>
        <v/>
      </c>
      <c r="V218" s="385">
        <v>46939</v>
      </c>
      <c r="W218" s="387" t="str">
        <f/>
        <v/>
      </c>
      <c r="X218" s="381" t="str">
        <f/>
        <v/>
      </c>
      <c r="Y218" s="381"/>
      <c r="Z218" s="381">
        <v>46997</v>
      </c>
      <c r="AA218" s="388"/>
      <c r="AB218" s="381"/>
      <c r="AC218" s="381"/>
      <c r="AD218" s="381"/>
      <c r="AE218" s="388"/>
      <c r="AF218" s="381"/>
      <c r="AG218" s="381"/>
      <c r="AH218" s="389"/>
      <c r="AI218" s="386"/>
      <c r="AJ218" s="381"/>
      <c r="AK218" s="381"/>
      <c r="AL218" s="383"/>
      <c r="AM218" s="374"/>
      <c r="AN218" s="384">
        <v>47700</v>
      </c>
      <c r="AO218" s="381">
        <v>47773</v>
      </c>
      <c r="AP218" s="383"/>
      <c r="AQ218" s="374"/>
      <c r="AR218" s="384" t="str">
        <f/>
        <v/>
      </c>
      <c r="AS218" s="381">
        <v>47009</v>
      </c>
      <c r="AT218" s="381" t="str">
        <f/>
        <v/>
      </c>
      <c r="AU218" s="389"/>
      <c r="AV218" s="390" t="str">
        <f/>
        <v/>
      </c>
      <c r="AW218" s="57" t="str">
        <f/>
        <v/>
      </c>
      <c r="AX218" s="381"/>
      <c r="AY218" s="381" t="str">
        <f/>
        <v/>
      </c>
      <c r="AZ218" s="381"/>
      <c r="BA218" s="381" t="str">
        <f/>
        <v/>
      </c>
      <c r="BB218" s="385"/>
      <c r="BC218" s="390" t="str">
        <f/>
        <v/>
      </c>
      <c r="BD218" s="381" t="str">
        <f/>
        <v/>
      </c>
      <c r="BE218" s="381"/>
      <c r="BF218" s="381" t="str">
        <f/>
        <v/>
      </c>
      <c r="BG218" s="391"/>
      <c r="BH218" s="392"/>
      <c r="BI218" s="378"/>
    </row>
    <row r="219" ht="15.75" customHeight="1">
      <c r="A219" s="236"/>
      <c r="B219" s="236"/>
      <c r="C219" s="358"/>
      <c r="D219" s="379">
        <v>213</v>
      </c>
      <c r="E219" s="380" t="str">
        <f t="shared" si="100"/>
        <v>#REF!</v>
      </c>
      <c r="F219" s="57" t="str">
        <f t="shared" si="101"/>
        <v>#REF!</v>
      </c>
      <c r="G219" s="57" t="str">
        <f t="shared" si="102"/>
        <v>#REF!</v>
      </c>
      <c r="H219" s="381" t="str">
        <f t="shared" si="103"/>
        <v>#REF!</v>
      </c>
      <c r="I219" s="380" t="str">
        <f t="shared" si="104"/>
        <v>#REF!</v>
      </c>
      <c r="J219" s="396" t="str">
        <f t="shared" si="99"/>
        <v>#REF!</v>
      </c>
      <c r="K219" s="382" t="b">
        <v>0</v>
      </c>
      <c r="L219" s="364" t="str">
        <f t="shared" si="105"/>
        <v>#REF!</v>
      </c>
      <c r="M219" s="361" t="str">
        <f t="shared" si="106"/>
        <v>#REF!</v>
      </c>
      <c r="N219" s="361" t="b">
        <v>0</v>
      </c>
      <c r="O219" s="24" t="b">
        <v>0</v>
      </c>
      <c r="P219" s="365" t="str">
        <f t="shared" si="107"/>
        <v>#REF!</v>
      </c>
      <c r="Q219" s="383"/>
      <c r="R219" s="367"/>
      <c r="S219" s="384" t="str">
        <f/>
        <v/>
      </c>
      <c r="T219" s="385">
        <v>46762</v>
      </c>
      <c r="U219" s="386" t="str">
        <f/>
        <v/>
      </c>
      <c r="V219" s="385">
        <v>46939</v>
      </c>
      <c r="W219" s="387" t="str">
        <f/>
        <v/>
      </c>
      <c r="X219" s="381" t="str">
        <f/>
        <v/>
      </c>
      <c r="Y219" s="381"/>
      <c r="Z219" s="381">
        <v>46997</v>
      </c>
      <c r="AA219" s="388"/>
      <c r="AB219" s="381"/>
      <c r="AC219" s="381"/>
      <c r="AD219" s="381"/>
      <c r="AE219" s="388"/>
      <c r="AF219" s="381"/>
      <c r="AG219" s="381"/>
      <c r="AH219" s="389"/>
      <c r="AI219" s="386"/>
      <c r="AJ219" s="381"/>
      <c r="AK219" s="381"/>
      <c r="AL219" s="383"/>
      <c r="AM219" s="374"/>
      <c r="AN219" s="384">
        <v>47700</v>
      </c>
      <c r="AO219" s="381">
        <v>47773</v>
      </c>
      <c r="AP219" s="383"/>
      <c r="AQ219" s="374"/>
      <c r="AR219" s="384" t="str">
        <f/>
        <v/>
      </c>
      <c r="AS219" s="381">
        <v>47009</v>
      </c>
      <c r="AT219" s="381" t="str">
        <f/>
        <v/>
      </c>
      <c r="AU219" s="389"/>
      <c r="AV219" s="390" t="str">
        <f/>
        <v/>
      </c>
      <c r="AW219" s="57" t="str">
        <f/>
        <v/>
      </c>
      <c r="AX219" s="381"/>
      <c r="AY219" s="381" t="str">
        <f/>
        <v/>
      </c>
      <c r="AZ219" s="381"/>
      <c r="BA219" s="381" t="str">
        <f/>
        <v/>
      </c>
      <c r="BB219" s="385"/>
      <c r="BC219" s="390" t="str">
        <f/>
        <v/>
      </c>
      <c r="BD219" s="381" t="str">
        <f/>
        <v/>
      </c>
      <c r="BE219" s="381"/>
      <c r="BF219" s="381" t="str">
        <f/>
        <v/>
      </c>
      <c r="BG219" s="391"/>
      <c r="BH219" s="392"/>
      <c r="BI219" s="378"/>
    </row>
    <row r="220" ht="15.75" customHeight="1">
      <c r="A220" s="236"/>
      <c r="B220" s="236"/>
      <c r="C220" s="358"/>
      <c r="D220" s="379">
        <v>214</v>
      </c>
      <c r="E220" s="380" t="str">
        <f t="shared" si="100"/>
        <v>#REF!</v>
      </c>
      <c r="F220" s="57" t="str">
        <f t="shared" si="101"/>
        <v>#REF!</v>
      </c>
      <c r="G220" s="57" t="str">
        <f t="shared" si="102"/>
        <v>#REF!</v>
      </c>
      <c r="H220" s="381" t="str">
        <f t="shared" si="103"/>
        <v>#REF!</v>
      </c>
      <c r="I220" s="380" t="str">
        <f t="shared" si="104"/>
        <v>#REF!</v>
      </c>
      <c r="J220" s="396" t="str">
        <f t="shared" si="99"/>
        <v>#REF!</v>
      </c>
      <c r="K220" s="382" t="b">
        <v>0</v>
      </c>
      <c r="L220" s="364" t="str">
        <f t="shared" si="105"/>
        <v>#REF!</v>
      </c>
      <c r="M220" s="361" t="str">
        <f t="shared" si="106"/>
        <v>#REF!</v>
      </c>
      <c r="N220" s="361" t="b">
        <v>0</v>
      </c>
      <c r="O220" s="24" t="b">
        <v>0</v>
      </c>
      <c r="P220" s="365" t="str">
        <f t="shared" si="107"/>
        <v>#REF!</v>
      </c>
      <c r="Q220" s="383"/>
      <c r="R220" s="367"/>
      <c r="S220" s="384" t="str">
        <f/>
        <v/>
      </c>
      <c r="T220" s="385">
        <v>46844</v>
      </c>
      <c r="U220" s="386" t="str">
        <f/>
        <v/>
      </c>
      <c r="V220" s="385">
        <v>47030</v>
      </c>
      <c r="W220" s="387" t="str">
        <f/>
        <v/>
      </c>
      <c r="X220" s="381" t="str">
        <f/>
        <v/>
      </c>
      <c r="Y220" s="381"/>
      <c r="Z220" s="381">
        <v>47088</v>
      </c>
      <c r="AA220" s="388"/>
      <c r="AB220" s="381"/>
      <c r="AC220" s="381"/>
      <c r="AD220" s="381"/>
      <c r="AE220" s="388"/>
      <c r="AF220" s="381"/>
      <c r="AG220" s="381"/>
      <c r="AH220" s="389"/>
      <c r="AI220" s="386"/>
      <c r="AJ220" s="381"/>
      <c r="AK220" s="381"/>
      <c r="AL220" s="383"/>
      <c r="AM220" s="374"/>
      <c r="AN220" s="384">
        <v>47788</v>
      </c>
      <c r="AO220" s="381">
        <v>47863</v>
      </c>
      <c r="AP220" s="383"/>
      <c r="AQ220" s="374"/>
      <c r="AR220" s="384" t="str">
        <f/>
        <v/>
      </c>
      <c r="AS220" s="381">
        <v>47100</v>
      </c>
      <c r="AT220" s="381" t="str">
        <f/>
        <v/>
      </c>
      <c r="AU220" s="389"/>
      <c r="AV220" s="390" t="str">
        <f/>
        <v/>
      </c>
      <c r="AW220" s="57" t="str">
        <f/>
        <v/>
      </c>
      <c r="AX220" s="381"/>
      <c r="AY220" s="381" t="str">
        <f/>
        <v/>
      </c>
      <c r="AZ220" s="381"/>
      <c r="BA220" s="381" t="str">
        <f/>
        <v/>
      </c>
      <c r="BB220" s="385"/>
      <c r="BC220" s="390" t="str">
        <f/>
        <v/>
      </c>
      <c r="BD220" s="381" t="str">
        <f/>
        <v/>
      </c>
      <c r="BE220" s="381"/>
      <c r="BF220" s="381" t="str">
        <f/>
        <v/>
      </c>
      <c r="BG220" s="391"/>
      <c r="BH220" s="392"/>
      <c r="BI220" s="378"/>
    </row>
    <row r="221" ht="15.75" customHeight="1">
      <c r="A221" s="236"/>
      <c r="B221" s="236"/>
      <c r="C221" s="358"/>
      <c r="D221" s="379">
        <v>215</v>
      </c>
      <c r="E221" s="380" t="str">
        <f t="shared" si="100"/>
        <v>#REF!</v>
      </c>
      <c r="F221" s="57" t="str">
        <f t="shared" si="101"/>
        <v>#REF!</v>
      </c>
      <c r="G221" s="57" t="str">
        <f t="shared" si="102"/>
        <v>#REF!</v>
      </c>
      <c r="H221" s="381" t="str">
        <f t="shared" si="103"/>
        <v>#REF!</v>
      </c>
      <c r="I221" s="380" t="str">
        <f t="shared" si="104"/>
        <v>#REF!</v>
      </c>
      <c r="J221" s="396" t="str">
        <f t="shared" si="99"/>
        <v>#REF!</v>
      </c>
      <c r="K221" s="382" t="b">
        <v>0</v>
      </c>
      <c r="L221" s="364" t="str">
        <f t="shared" si="105"/>
        <v>#REF!</v>
      </c>
      <c r="M221" s="361" t="str">
        <f t="shared" si="106"/>
        <v>#REF!</v>
      </c>
      <c r="N221" s="361" t="b">
        <v>0</v>
      </c>
      <c r="O221" s="24" t="b">
        <v>0</v>
      </c>
      <c r="P221" s="365" t="str">
        <f t="shared" si="107"/>
        <v>#REF!</v>
      </c>
      <c r="Q221" s="383"/>
      <c r="R221" s="367"/>
      <c r="S221" s="384" t="str">
        <f/>
        <v/>
      </c>
      <c r="T221" s="385">
        <v>47150</v>
      </c>
      <c r="U221" s="386" t="str">
        <f/>
        <v/>
      </c>
      <c r="V221" s="385">
        <v>47332</v>
      </c>
      <c r="W221" s="387" t="str">
        <f/>
        <v/>
      </c>
      <c r="X221" s="381" t="str">
        <f/>
        <v/>
      </c>
      <c r="Y221" s="381"/>
      <c r="Z221" s="381">
        <v>47392</v>
      </c>
      <c r="AA221" s="388"/>
      <c r="AB221" s="381"/>
      <c r="AC221" s="381"/>
      <c r="AD221" s="381"/>
      <c r="AE221" s="388"/>
      <c r="AF221" s="381"/>
      <c r="AG221" s="381"/>
      <c r="AH221" s="389"/>
      <c r="AI221" s="386"/>
      <c r="AJ221" s="381"/>
      <c r="AK221" s="381"/>
      <c r="AL221" s="383"/>
      <c r="AM221" s="374"/>
      <c r="AN221" s="384">
        <v>48276</v>
      </c>
      <c r="AO221" s="381">
        <v>48351</v>
      </c>
      <c r="AP221" s="383"/>
      <c r="AQ221" s="374"/>
      <c r="AR221" s="384" t="str">
        <f/>
        <v/>
      </c>
      <c r="AS221" s="381">
        <v>47402</v>
      </c>
      <c r="AT221" s="381" t="str">
        <f/>
        <v/>
      </c>
      <c r="AU221" s="389"/>
      <c r="AV221" s="390" t="str">
        <f/>
        <v/>
      </c>
      <c r="AW221" s="57" t="str">
        <f/>
        <v/>
      </c>
      <c r="AX221" s="381"/>
      <c r="AY221" s="381" t="str">
        <f/>
        <v/>
      </c>
      <c r="AZ221" s="381"/>
      <c r="BA221" s="381" t="str">
        <f/>
        <v/>
      </c>
      <c r="BB221" s="385"/>
      <c r="BC221" s="390" t="str">
        <f/>
        <v/>
      </c>
      <c r="BD221" s="381" t="str">
        <f/>
        <v/>
      </c>
      <c r="BE221" s="381"/>
      <c r="BF221" s="381" t="str">
        <f/>
        <v/>
      </c>
      <c r="BG221" s="391"/>
      <c r="BH221" s="392"/>
      <c r="BI221" s="378"/>
    </row>
    <row r="222" ht="15.75" customHeight="1">
      <c r="A222" s="236"/>
      <c r="B222" s="236"/>
      <c r="C222" s="358"/>
      <c r="D222" s="379">
        <v>216</v>
      </c>
      <c r="E222" s="380" t="str">
        <f t="shared" si="100"/>
        <v>#REF!</v>
      </c>
      <c r="F222" s="57" t="str">
        <f t="shared" si="101"/>
        <v>#REF!</v>
      </c>
      <c r="G222" s="57" t="str">
        <f t="shared" si="102"/>
        <v>#REF!</v>
      </c>
      <c r="H222" s="381" t="str">
        <f t="shared" si="103"/>
        <v>#REF!</v>
      </c>
      <c r="I222" s="380" t="str">
        <f t="shared" si="104"/>
        <v>#REF!</v>
      </c>
      <c r="J222" s="396" t="str">
        <f t="shared" si="99"/>
        <v>#REF!</v>
      </c>
      <c r="K222" s="382" t="b">
        <v>0</v>
      </c>
      <c r="L222" s="364" t="str">
        <f t="shared" si="105"/>
        <v>#REF!</v>
      </c>
      <c r="M222" s="361" t="str">
        <f t="shared" si="106"/>
        <v>#REF!</v>
      </c>
      <c r="N222" s="361" t="b">
        <v>0</v>
      </c>
      <c r="O222" s="24" t="b">
        <v>0</v>
      </c>
      <c r="P222" s="365" t="str">
        <f t="shared" si="107"/>
        <v>#REF!</v>
      </c>
      <c r="Q222" s="383"/>
      <c r="R222" s="367"/>
      <c r="S222" s="384" t="str">
        <f/>
        <v/>
      </c>
      <c r="T222" s="385">
        <v>47209</v>
      </c>
      <c r="U222" s="386" t="str">
        <f/>
        <v/>
      </c>
      <c r="V222" s="385">
        <v>47395</v>
      </c>
      <c r="W222" s="387" t="str">
        <f/>
        <v/>
      </c>
      <c r="X222" s="381" t="str">
        <f/>
        <v/>
      </c>
      <c r="Y222" s="381"/>
      <c r="Z222" s="381">
        <v>47453</v>
      </c>
      <c r="AA222" s="388"/>
      <c r="AB222" s="381"/>
      <c r="AC222" s="381"/>
      <c r="AD222" s="381"/>
      <c r="AE222" s="388"/>
      <c r="AF222" s="381"/>
      <c r="AG222" s="381"/>
      <c r="AH222" s="389"/>
      <c r="AI222" s="386"/>
      <c r="AJ222" s="381"/>
      <c r="AK222" s="381"/>
      <c r="AL222" s="383"/>
      <c r="AM222" s="374"/>
      <c r="AN222" s="384">
        <v>47973</v>
      </c>
      <c r="AO222" s="381">
        <v>48046</v>
      </c>
      <c r="AP222" s="383"/>
      <c r="AQ222" s="374"/>
      <c r="AR222" s="384" t="str">
        <f/>
        <v/>
      </c>
      <c r="AS222" s="381">
        <v>47465</v>
      </c>
      <c r="AT222" s="381" t="str">
        <f/>
        <v/>
      </c>
      <c r="AU222" s="389"/>
      <c r="AV222" s="390" t="str">
        <f/>
        <v/>
      </c>
      <c r="AW222" s="57" t="str">
        <f/>
        <v/>
      </c>
      <c r="AX222" s="381"/>
      <c r="AY222" s="381" t="str">
        <f/>
        <v/>
      </c>
      <c r="AZ222" s="381"/>
      <c r="BA222" s="381" t="str">
        <f/>
        <v/>
      </c>
      <c r="BB222" s="385"/>
      <c r="BC222" s="390" t="str">
        <f/>
        <v/>
      </c>
      <c r="BD222" s="381" t="str">
        <f/>
        <v/>
      </c>
      <c r="BE222" s="381"/>
      <c r="BF222" s="381" t="str">
        <f/>
        <v/>
      </c>
      <c r="BG222" s="391"/>
      <c r="BH222" s="392"/>
      <c r="BI222" s="378"/>
    </row>
    <row r="223" ht="15.75" customHeight="1">
      <c r="A223" s="236"/>
      <c r="B223" s="236"/>
      <c r="C223" s="358"/>
      <c r="D223" s="379">
        <v>217</v>
      </c>
      <c r="E223" s="380" t="str">
        <f t="shared" si="100"/>
        <v>#REF!</v>
      </c>
      <c r="F223" s="57" t="str">
        <f t="shared" si="101"/>
        <v>#REF!</v>
      </c>
      <c r="G223" s="57" t="str">
        <f t="shared" si="102"/>
        <v>#REF!</v>
      </c>
      <c r="H223" s="381" t="str">
        <f t="shared" si="103"/>
        <v>#REF!</v>
      </c>
      <c r="I223" s="380" t="str">
        <f t="shared" si="104"/>
        <v>#REF!</v>
      </c>
      <c r="J223" s="396" t="str">
        <f t="shared" si="99"/>
        <v>#REF!</v>
      </c>
      <c r="K223" s="382" t="b">
        <v>0</v>
      </c>
      <c r="L223" s="364" t="str">
        <f t="shared" si="105"/>
        <v>#REF!</v>
      </c>
      <c r="M223" s="361" t="str">
        <f t="shared" si="106"/>
        <v>#REF!</v>
      </c>
      <c r="N223" s="361" t="b">
        <v>0</v>
      </c>
      <c r="O223" s="24" t="b">
        <v>0</v>
      </c>
      <c r="P223" s="365" t="str">
        <f t="shared" si="107"/>
        <v>#REF!</v>
      </c>
      <c r="Q223" s="383"/>
      <c r="R223" s="367"/>
      <c r="S223" s="384" t="str">
        <f/>
        <v/>
      </c>
      <c r="T223" s="385">
        <v>47209</v>
      </c>
      <c r="U223" s="386" t="str">
        <f/>
        <v/>
      </c>
      <c r="V223" s="385">
        <v>47395</v>
      </c>
      <c r="W223" s="387" t="str">
        <f/>
        <v/>
      </c>
      <c r="X223" s="381" t="str">
        <f/>
        <v/>
      </c>
      <c r="Y223" s="381"/>
      <c r="Z223" s="381">
        <v>47453</v>
      </c>
      <c r="AA223" s="388"/>
      <c r="AB223" s="381"/>
      <c r="AC223" s="381"/>
      <c r="AD223" s="381"/>
      <c r="AE223" s="388"/>
      <c r="AF223" s="381"/>
      <c r="AG223" s="381"/>
      <c r="AH223" s="389"/>
      <c r="AI223" s="386"/>
      <c r="AJ223" s="381"/>
      <c r="AK223" s="381"/>
      <c r="AL223" s="383"/>
      <c r="AM223" s="374"/>
      <c r="AN223" s="384">
        <v>47788</v>
      </c>
      <c r="AO223" s="381">
        <v>47863</v>
      </c>
      <c r="AP223" s="383"/>
      <c r="AQ223" s="374"/>
      <c r="AR223" s="384" t="str">
        <f/>
        <v/>
      </c>
      <c r="AS223" s="381">
        <v>47465</v>
      </c>
      <c r="AT223" s="381" t="str">
        <f/>
        <v/>
      </c>
      <c r="AU223" s="389"/>
      <c r="AV223" s="390" t="str">
        <f/>
        <v/>
      </c>
      <c r="AW223" s="57" t="str">
        <f/>
        <v/>
      </c>
      <c r="AX223" s="381"/>
      <c r="AY223" s="381" t="str">
        <f/>
        <v/>
      </c>
      <c r="AZ223" s="381"/>
      <c r="BA223" s="381" t="str">
        <f/>
        <v/>
      </c>
      <c r="BB223" s="385"/>
      <c r="BC223" s="390" t="str">
        <f/>
        <v/>
      </c>
      <c r="BD223" s="381" t="str">
        <f/>
        <v/>
      </c>
      <c r="BE223" s="381"/>
      <c r="BF223" s="381" t="str">
        <f/>
        <v/>
      </c>
      <c r="BG223" s="391"/>
      <c r="BH223" s="392"/>
      <c r="BI223" s="378"/>
    </row>
    <row r="224" ht="15.75" customHeight="1">
      <c r="A224" s="236"/>
      <c r="B224" s="236"/>
      <c r="C224" s="358"/>
      <c r="D224" s="379">
        <v>218</v>
      </c>
      <c r="E224" s="380" t="str">
        <f t="shared" si="100"/>
        <v>#REF!</v>
      </c>
      <c r="F224" s="57" t="str">
        <f t="shared" si="101"/>
        <v>#REF!</v>
      </c>
      <c r="G224" s="57" t="str">
        <f t="shared" si="102"/>
        <v>#REF!</v>
      </c>
      <c r="H224" s="381" t="str">
        <f t="shared" si="103"/>
        <v>#REF!</v>
      </c>
      <c r="I224" s="380" t="str">
        <f t="shared" si="104"/>
        <v>#REF!</v>
      </c>
      <c r="J224" s="396" t="str">
        <f t="shared" ref="J224:J287" si="108">VLOOKUP(D96,'Свод объектов'!$D$3:$L1101,9,0)</f>
        <v>#REF!</v>
      </c>
      <c r="K224" s="382" t="b">
        <v>0</v>
      </c>
      <c r="L224" s="364" t="str">
        <f t="shared" si="105"/>
        <v>#REF!</v>
      </c>
      <c r="M224" s="361" t="str">
        <f t="shared" si="106"/>
        <v>#REF!</v>
      </c>
      <c r="N224" s="361" t="b">
        <v>0</v>
      </c>
      <c r="O224" s="24" t="b">
        <v>0</v>
      </c>
      <c r="P224" s="365" t="str">
        <f t="shared" si="107"/>
        <v>#REF!</v>
      </c>
      <c r="Q224" s="383"/>
      <c r="R224" s="367"/>
      <c r="S224" s="384" t="str">
        <f/>
        <v/>
      </c>
      <c r="T224" s="385">
        <v>47818</v>
      </c>
      <c r="U224" s="386" t="str">
        <f/>
        <v/>
      </c>
      <c r="V224" s="385">
        <v>48003</v>
      </c>
      <c r="W224" s="387" t="str">
        <f/>
        <v/>
      </c>
      <c r="X224" s="381" t="str">
        <f/>
        <v/>
      </c>
      <c r="Y224" s="381"/>
      <c r="Z224" s="381">
        <v>48061</v>
      </c>
      <c r="AA224" s="388"/>
      <c r="AB224" s="381"/>
      <c r="AC224" s="381"/>
      <c r="AD224" s="381"/>
      <c r="AE224" s="388"/>
      <c r="AF224" s="381"/>
      <c r="AG224" s="381"/>
      <c r="AH224" s="389"/>
      <c r="AI224" s="386"/>
      <c r="AJ224" s="381"/>
      <c r="AK224" s="381"/>
      <c r="AL224" s="383"/>
      <c r="AM224" s="374"/>
      <c r="AN224" s="384">
        <v>48764</v>
      </c>
      <c r="AO224" s="381">
        <v>48837</v>
      </c>
      <c r="AP224" s="383"/>
      <c r="AQ224" s="374"/>
      <c r="AR224" s="384" t="str">
        <f/>
        <v/>
      </c>
      <c r="AS224" s="381">
        <v>48073</v>
      </c>
      <c r="AT224" s="381" t="str">
        <f/>
        <v/>
      </c>
      <c r="AU224" s="389"/>
      <c r="AV224" s="390" t="str">
        <f/>
        <v/>
      </c>
      <c r="AW224" s="57" t="str">
        <f/>
        <v/>
      </c>
      <c r="AX224" s="381"/>
      <c r="AY224" s="381" t="str">
        <f/>
        <v/>
      </c>
      <c r="AZ224" s="381"/>
      <c r="BA224" s="381" t="str">
        <f/>
        <v/>
      </c>
      <c r="BB224" s="385"/>
      <c r="BC224" s="390" t="str">
        <f/>
        <v/>
      </c>
      <c r="BD224" s="381" t="str">
        <f/>
        <v/>
      </c>
      <c r="BE224" s="381"/>
      <c r="BF224" s="381" t="str">
        <f/>
        <v/>
      </c>
      <c r="BG224" s="391"/>
      <c r="BH224" s="392"/>
      <c r="BI224" s="378"/>
    </row>
    <row r="225" ht="15.75" customHeight="1">
      <c r="A225" s="236"/>
      <c r="B225" s="236"/>
      <c r="C225" s="358"/>
      <c r="D225" s="379">
        <v>219</v>
      </c>
      <c r="E225" s="380" t="str">
        <f t="shared" si="100"/>
        <v>#REF!</v>
      </c>
      <c r="F225" s="57" t="str">
        <f t="shared" si="101"/>
        <v>#REF!</v>
      </c>
      <c r="G225" s="57" t="str">
        <f t="shared" si="102"/>
        <v>#REF!</v>
      </c>
      <c r="H225" s="381" t="str">
        <f t="shared" si="103"/>
        <v>#REF!</v>
      </c>
      <c r="I225" s="380" t="str">
        <f t="shared" si="104"/>
        <v>#REF!</v>
      </c>
      <c r="J225" s="396" t="str">
        <f t="shared" si="108"/>
        <v>#REF!</v>
      </c>
      <c r="K225" s="382" t="b">
        <v>0</v>
      </c>
      <c r="L225" s="364" t="str">
        <f t="shared" si="105"/>
        <v>#REF!</v>
      </c>
      <c r="M225" s="361" t="str">
        <f t="shared" si="106"/>
        <v>#REF!</v>
      </c>
      <c r="N225" s="361" t="b">
        <v>0</v>
      </c>
      <c r="O225" s="24" t="b">
        <v>0</v>
      </c>
      <c r="P225" s="365" t="str">
        <f t="shared" si="107"/>
        <v>#REF!</v>
      </c>
      <c r="Q225" s="383"/>
      <c r="R225" s="367"/>
      <c r="S225" s="384" t="str">
        <f/>
        <v/>
      </c>
      <c r="T225" s="385">
        <v>47849</v>
      </c>
      <c r="U225" s="386" t="str">
        <f/>
        <v/>
      </c>
      <c r="V225" s="385">
        <v>48032</v>
      </c>
      <c r="W225" s="387" t="str">
        <f/>
        <v/>
      </c>
      <c r="X225" s="381" t="str">
        <f/>
        <v/>
      </c>
      <c r="Y225" s="381"/>
      <c r="Z225" s="381">
        <v>48092</v>
      </c>
      <c r="AA225" s="388"/>
      <c r="AB225" s="381"/>
      <c r="AC225" s="381"/>
      <c r="AD225" s="381"/>
      <c r="AE225" s="388"/>
      <c r="AF225" s="381"/>
      <c r="AG225" s="381"/>
      <c r="AH225" s="389"/>
      <c r="AI225" s="386"/>
      <c r="AJ225" s="381"/>
      <c r="AK225" s="381"/>
      <c r="AL225" s="383"/>
      <c r="AM225" s="374"/>
      <c r="AN225" s="384">
        <v>48794</v>
      </c>
      <c r="AO225" s="381">
        <v>48869</v>
      </c>
      <c r="AP225" s="383"/>
      <c r="AQ225" s="374"/>
      <c r="AR225" s="384" t="str">
        <f/>
        <v/>
      </c>
      <c r="AS225" s="381">
        <v>48102</v>
      </c>
      <c r="AT225" s="381" t="str">
        <f/>
        <v/>
      </c>
      <c r="AU225" s="389"/>
      <c r="AV225" s="390" t="str">
        <f/>
        <v/>
      </c>
      <c r="AW225" s="57" t="str">
        <f/>
        <v/>
      </c>
      <c r="AX225" s="381"/>
      <c r="AY225" s="381" t="str">
        <f/>
        <v/>
      </c>
      <c r="AZ225" s="381"/>
      <c r="BA225" s="381" t="str">
        <f/>
        <v/>
      </c>
      <c r="BB225" s="385"/>
      <c r="BC225" s="390" t="str">
        <f/>
        <v/>
      </c>
      <c r="BD225" s="381" t="str">
        <f/>
        <v/>
      </c>
      <c r="BE225" s="381"/>
      <c r="BF225" s="381" t="str">
        <f/>
        <v/>
      </c>
      <c r="BG225" s="391"/>
      <c r="BH225" s="392"/>
      <c r="BI225" s="378"/>
    </row>
    <row r="226" ht="15.75" customHeight="1">
      <c r="A226" s="236"/>
      <c r="B226" s="236"/>
      <c r="C226" s="358"/>
      <c r="D226" s="379">
        <v>220</v>
      </c>
      <c r="E226" s="380" t="str">
        <f t="shared" si="100"/>
        <v>#REF!</v>
      </c>
      <c r="F226" s="57" t="str">
        <f t="shared" si="101"/>
        <v>#REF!</v>
      </c>
      <c r="G226" s="57" t="str">
        <f t="shared" si="102"/>
        <v>#REF!</v>
      </c>
      <c r="H226" s="381" t="str">
        <f t="shared" si="103"/>
        <v>#REF!</v>
      </c>
      <c r="I226" s="380" t="str">
        <f t="shared" si="104"/>
        <v>#REF!</v>
      </c>
      <c r="J226" s="396" t="str">
        <f t="shared" si="108"/>
        <v>#REF!</v>
      </c>
      <c r="K226" s="382" t="b">
        <v>0</v>
      </c>
      <c r="L226" s="364" t="str">
        <f t="shared" si="105"/>
        <v>#REF!</v>
      </c>
      <c r="M226" s="361" t="str">
        <f t="shared" si="106"/>
        <v>#REF!</v>
      </c>
      <c r="N226" s="361" t="b">
        <v>0</v>
      </c>
      <c r="O226" s="24" t="b">
        <v>0</v>
      </c>
      <c r="P226" s="365" t="str">
        <f t="shared" si="107"/>
        <v>#REF!</v>
      </c>
      <c r="Q226" s="383"/>
      <c r="R226" s="367"/>
      <c r="S226" s="384" t="str">
        <f/>
        <v/>
      </c>
      <c r="T226" s="385">
        <v>47849</v>
      </c>
      <c r="U226" s="386" t="str">
        <f/>
        <v/>
      </c>
      <c r="V226" s="385">
        <v>48032</v>
      </c>
      <c r="W226" s="387" t="str">
        <f/>
        <v/>
      </c>
      <c r="X226" s="381" t="str">
        <f/>
        <v/>
      </c>
      <c r="Y226" s="381"/>
      <c r="Z226" s="381">
        <v>48092</v>
      </c>
      <c r="AA226" s="388"/>
      <c r="AB226" s="381"/>
      <c r="AC226" s="381"/>
      <c r="AD226" s="381"/>
      <c r="AE226" s="388"/>
      <c r="AF226" s="381"/>
      <c r="AG226" s="381"/>
      <c r="AH226" s="389"/>
      <c r="AI226" s="386"/>
      <c r="AJ226" s="381"/>
      <c r="AK226" s="381"/>
      <c r="AL226" s="383"/>
      <c r="AM226" s="374"/>
      <c r="AN226" s="384">
        <v>48794</v>
      </c>
      <c r="AO226" s="381">
        <v>48869</v>
      </c>
      <c r="AP226" s="383"/>
      <c r="AQ226" s="374"/>
      <c r="AR226" s="384" t="str">
        <f/>
        <v/>
      </c>
      <c r="AS226" s="381">
        <v>48102</v>
      </c>
      <c r="AT226" s="381" t="str">
        <f/>
        <v/>
      </c>
      <c r="AU226" s="389"/>
      <c r="AV226" s="390" t="str">
        <f/>
        <v/>
      </c>
      <c r="AW226" s="57" t="str">
        <f/>
        <v/>
      </c>
      <c r="AX226" s="381"/>
      <c r="AY226" s="381" t="str">
        <f/>
        <v/>
      </c>
      <c r="AZ226" s="381"/>
      <c r="BA226" s="381" t="str">
        <f/>
        <v/>
      </c>
      <c r="BB226" s="385"/>
      <c r="BC226" s="390" t="str">
        <f/>
        <v/>
      </c>
      <c r="BD226" s="381" t="str">
        <f/>
        <v/>
      </c>
      <c r="BE226" s="381"/>
      <c r="BF226" s="381" t="str">
        <f/>
        <v/>
      </c>
      <c r="BG226" s="391"/>
      <c r="BH226" s="392"/>
      <c r="BI226" s="378"/>
    </row>
    <row r="227" ht="15.75" customHeight="1">
      <c r="A227" s="236"/>
      <c r="B227" s="236"/>
      <c r="C227" s="358"/>
      <c r="D227" s="379">
        <v>221</v>
      </c>
      <c r="E227" s="380" t="str">
        <f t="shared" si="100"/>
        <v>#REF!</v>
      </c>
      <c r="F227" s="57" t="str">
        <f t="shared" si="101"/>
        <v>#REF!</v>
      </c>
      <c r="G227" s="57" t="str">
        <f t="shared" si="102"/>
        <v>#REF!</v>
      </c>
      <c r="H227" s="381" t="str">
        <f t="shared" si="103"/>
        <v>#REF!</v>
      </c>
      <c r="I227" s="380" t="str">
        <f t="shared" si="104"/>
        <v>#REF!</v>
      </c>
      <c r="J227" s="396" t="str">
        <f t="shared" si="108"/>
        <v>#REF!</v>
      </c>
      <c r="K227" s="382" t="b">
        <v>0</v>
      </c>
      <c r="L227" s="364" t="str">
        <f t="shared" si="105"/>
        <v>#REF!</v>
      </c>
      <c r="M227" s="361" t="str">
        <f t="shared" si="106"/>
        <v>#REF!</v>
      </c>
      <c r="N227" s="361" t="b">
        <v>0</v>
      </c>
      <c r="O227" s="24" t="b">
        <v>0</v>
      </c>
      <c r="P227" s="365" t="str">
        <f t="shared" si="107"/>
        <v>#REF!</v>
      </c>
      <c r="Q227" s="383"/>
      <c r="R227" s="367"/>
      <c r="S227" s="384" t="str">
        <f/>
        <v/>
      </c>
      <c r="T227" s="385">
        <v>47849</v>
      </c>
      <c r="U227" s="386" t="str">
        <f/>
        <v/>
      </c>
      <c r="V227" s="385">
        <v>48032</v>
      </c>
      <c r="W227" s="387" t="str">
        <f/>
        <v/>
      </c>
      <c r="X227" s="381" t="str">
        <f/>
        <v/>
      </c>
      <c r="Y227" s="381"/>
      <c r="Z227" s="381">
        <v>48092</v>
      </c>
      <c r="AA227" s="388"/>
      <c r="AB227" s="381"/>
      <c r="AC227" s="381"/>
      <c r="AD227" s="381"/>
      <c r="AE227" s="388"/>
      <c r="AF227" s="381"/>
      <c r="AG227" s="381"/>
      <c r="AH227" s="389"/>
      <c r="AI227" s="386"/>
      <c r="AJ227" s="381"/>
      <c r="AK227" s="381"/>
      <c r="AL227" s="383"/>
      <c r="AM227" s="374"/>
      <c r="AN227" s="384">
        <v>48368</v>
      </c>
      <c r="AO227" s="381">
        <v>48443</v>
      </c>
      <c r="AP227" s="383"/>
      <c r="AQ227" s="374"/>
      <c r="AR227" s="384" t="str">
        <f/>
        <v/>
      </c>
      <c r="AS227" s="381">
        <v>48102</v>
      </c>
      <c r="AT227" s="381" t="str">
        <f/>
        <v/>
      </c>
      <c r="AU227" s="389"/>
      <c r="AV227" s="390" t="str">
        <f/>
        <v/>
      </c>
      <c r="AW227" s="57" t="str">
        <f/>
        <v/>
      </c>
      <c r="AX227" s="381"/>
      <c r="AY227" s="381" t="str">
        <f/>
        <v/>
      </c>
      <c r="AZ227" s="381"/>
      <c r="BA227" s="381" t="str">
        <f/>
        <v/>
      </c>
      <c r="BB227" s="385"/>
      <c r="BC227" s="390" t="str">
        <f/>
        <v/>
      </c>
      <c r="BD227" s="381" t="str">
        <f/>
        <v/>
      </c>
      <c r="BE227" s="381"/>
      <c r="BF227" s="381" t="str">
        <f/>
        <v/>
      </c>
      <c r="BG227" s="391"/>
      <c r="BH227" s="392"/>
      <c r="BI227" s="378"/>
    </row>
    <row r="228" ht="15.75" customHeight="1">
      <c r="A228" s="236"/>
      <c r="B228" s="236"/>
      <c r="C228" s="358"/>
      <c r="D228" s="379">
        <v>222</v>
      </c>
      <c r="E228" s="380" t="str">
        <f t="shared" si="100"/>
        <v>#REF!</v>
      </c>
      <c r="F228" s="57" t="str">
        <f t="shared" si="101"/>
        <v>#REF!</v>
      </c>
      <c r="G228" s="57" t="str">
        <f t="shared" si="102"/>
        <v>#REF!</v>
      </c>
      <c r="H228" s="381" t="str">
        <f t="shared" si="103"/>
        <v>#REF!</v>
      </c>
      <c r="I228" s="380" t="str">
        <f t="shared" si="104"/>
        <v>#REF!</v>
      </c>
      <c r="J228" s="396" t="str">
        <f t="shared" si="108"/>
        <v>#REF!</v>
      </c>
      <c r="K228" s="382" t="b">
        <v>0</v>
      </c>
      <c r="L228" s="364" t="str">
        <f t="shared" si="105"/>
        <v>#REF!</v>
      </c>
      <c r="M228" s="361" t="str">
        <f t="shared" si="106"/>
        <v>#REF!</v>
      </c>
      <c r="N228" s="361" t="b">
        <v>0</v>
      </c>
      <c r="O228" s="24" t="b">
        <v>0</v>
      </c>
      <c r="P228" s="365" t="str">
        <f t="shared" si="107"/>
        <v>#REF!</v>
      </c>
      <c r="Q228" s="383"/>
      <c r="R228" s="367"/>
      <c r="S228" s="384" t="str">
        <f/>
        <v/>
      </c>
      <c r="T228" s="385">
        <v>44927</v>
      </c>
      <c r="U228" s="386" t="str">
        <f/>
        <v/>
      </c>
      <c r="V228" s="385">
        <v>45112</v>
      </c>
      <c r="W228" s="387" t="str">
        <f/>
        <v/>
      </c>
      <c r="X228" s="381" t="str">
        <f/>
        <v/>
      </c>
      <c r="Y228" s="381">
        <v>45170</v>
      </c>
      <c r="Z228" s="381">
        <v>45170</v>
      </c>
      <c r="AA228" s="388"/>
      <c r="AB228" s="381"/>
      <c r="AC228" s="381"/>
      <c r="AD228" s="381"/>
      <c r="AE228" s="388"/>
      <c r="AF228" s="381"/>
      <c r="AG228" s="381"/>
      <c r="AH228" s="389"/>
      <c r="AI228" s="386"/>
      <c r="AJ228" s="381"/>
      <c r="AK228" s="381"/>
      <c r="AL228" s="383"/>
      <c r="AM228" s="374"/>
      <c r="AN228" s="384">
        <v>45916</v>
      </c>
      <c r="AO228" s="381">
        <v>45989</v>
      </c>
      <c r="AP228" s="383"/>
      <c r="AQ228" s="374"/>
      <c r="AR228" s="384" t="str">
        <f/>
        <v/>
      </c>
      <c r="AS228" s="381">
        <v>45182</v>
      </c>
      <c r="AT228" s="381" t="str">
        <f/>
        <v/>
      </c>
      <c r="AU228" s="389"/>
      <c r="AV228" s="390" t="str">
        <f/>
        <v/>
      </c>
      <c r="AW228" s="57" t="str">
        <f/>
        <v/>
      </c>
      <c r="AX228" s="381"/>
      <c r="AY228" s="381" t="str">
        <f/>
        <v/>
      </c>
      <c r="AZ228" s="381"/>
      <c r="BA228" s="381" t="str">
        <f/>
        <v/>
      </c>
      <c r="BB228" s="385"/>
      <c r="BC228" s="390" t="str">
        <f/>
        <v/>
      </c>
      <c r="BD228" s="381" t="str">
        <f/>
        <v/>
      </c>
      <c r="BE228" s="381"/>
      <c r="BF228" s="381" t="str">
        <f/>
        <v/>
      </c>
      <c r="BG228" s="391"/>
      <c r="BH228" s="392"/>
      <c r="BI228" s="378"/>
    </row>
    <row r="229" ht="15.75" customHeight="1">
      <c r="A229" s="236"/>
      <c r="B229" s="236"/>
      <c r="C229" s="358"/>
      <c r="D229" s="379">
        <v>223</v>
      </c>
      <c r="E229" s="380" t="str">
        <f t="shared" si="100"/>
        <v>#REF!</v>
      </c>
      <c r="F229" s="57" t="str">
        <f t="shared" si="101"/>
        <v>#REF!</v>
      </c>
      <c r="G229" s="57" t="str">
        <f t="shared" si="102"/>
        <v>#REF!</v>
      </c>
      <c r="H229" s="381" t="str">
        <f t="shared" si="103"/>
        <v>#REF!</v>
      </c>
      <c r="I229" s="380" t="str">
        <f t="shared" si="104"/>
        <v>#REF!</v>
      </c>
      <c r="J229" s="396" t="str">
        <f t="shared" si="108"/>
        <v>#REF!</v>
      </c>
      <c r="K229" s="382" t="b">
        <v>0</v>
      </c>
      <c r="L229" s="364" t="str">
        <f t="shared" si="105"/>
        <v>#REF!</v>
      </c>
      <c r="M229" s="361" t="str">
        <f t="shared" si="106"/>
        <v>#REF!</v>
      </c>
      <c r="N229" s="361" t="b">
        <v>0</v>
      </c>
      <c r="O229" s="24" t="b">
        <v>0</v>
      </c>
      <c r="P229" s="365" t="str">
        <f t="shared" si="107"/>
        <v>#REF!</v>
      </c>
      <c r="Q229" s="383"/>
      <c r="R229" s="367"/>
      <c r="S229" s="384" t="str">
        <f/>
        <v/>
      </c>
      <c r="T229" s="385">
        <v>45505</v>
      </c>
      <c r="U229" s="386" t="str">
        <f/>
        <v/>
      </c>
      <c r="V229" s="385">
        <v>45688</v>
      </c>
      <c r="W229" s="387" t="str">
        <f/>
        <v/>
      </c>
      <c r="X229" s="381" t="str">
        <f/>
        <v/>
      </c>
      <c r="Y229" s="381">
        <v>45748</v>
      </c>
      <c r="Z229" s="381">
        <v>45748</v>
      </c>
      <c r="AA229" s="388"/>
      <c r="AB229" s="381"/>
      <c r="AC229" s="381"/>
      <c r="AD229" s="381"/>
      <c r="AE229" s="388"/>
      <c r="AF229" s="381"/>
      <c r="AG229" s="381"/>
      <c r="AH229" s="389"/>
      <c r="AI229" s="386"/>
      <c r="AJ229" s="381"/>
      <c r="AK229" s="381"/>
      <c r="AL229" s="383"/>
      <c r="AM229" s="374"/>
      <c r="AN229" s="384">
        <v>46633</v>
      </c>
      <c r="AO229" s="381">
        <v>46708</v>
      </c>
      <c r="AP229" s="383"/>
      <c r="AQ229" s="374"/>
      <c r="AR229" s="384" t="str">
        <f/>
        <v/>
      </c>
      <c r="AS229" s="381">
        <v>45760</v>
      </c>
      <c r="AT229" s="381" t="str">
        <f/>
        <v/>
      </c>
      <c r="AU229" s="389"/>
      <c r="AV229" s="390" t="str">
        <f/>
        <v/>
      </c>
      <c r="AW229" s="57" t="str">
        <f/>
        <v/>
      </c>
      <c r="AX229" s="381"/>
      <c r="AY229" s="381" t="str">
        <f/>
        <v/>
      </c>
      <c r="AZ229" s="381"/>
      <c r="BA229" s="381" t="str">
        <f/>
        <v/>
      </c>
      <c r="BB229" s="385"/>
      <c r="BC229" s="390" t="str">
        <f/>
        <v/>
      </c>
      <c r="BD229" s="381" t="str">
        <f/>
        <v/>
      </c>
      <c r="BE229" s="381"/>
      <c r="BF229" s="381" t="str">
        <f/>
        <v/>
      </c>
      <c r="BG229" s="391"/>
      <c r="BH229" s="392"/>
      <c r="BI229" s="378"/>
    </row>
    <row r="230" ht="15.75" customHeight="1">
      <c r="A230" s="236"/>
      <c r="B230" s="236"/>
      <c r="C230" s="358"/>
      <c r="D230" s="379">
        <v>224</v>
      </c>
      <c r="E230" s="380" t="str">
        <f t="shared" si="100"/>
        <v>#REF!</v>
      </c>
      <c r="F230" s="57" t="str">
        <f t="shared" si="101"/>
        <v>#REF!</v>
      </c>
      <c r="G230" s="57" t="str">
        <f t="shared" si="102"/>
        <v>#REF!</v>
      </c>
      <c r="H230" s="381" t="str">
        <f t="shared" si="103"/>
        <v>#REF!</v>
      </c>
      <c r="I230" s="380" t="str">
        <f t="shared" si="104"/>
        <v>#REF!</v>
      </c>
      <c r="J230" s="396" t="str">
        <f t="shared" si="108"/>
        <v>#REF!</v>
      </c>
      <c r="K230" s="382" t="b">
        <v>0</v>
      </c>
      <c r="L230" s="364" t="str">
        <f t="shared" si="105"/>
        <v>#REF!</v>
      </c>
      <c r="M230" s="361" t="str">
        <f t="shared" si="106"/>
        <v>#REF!</v>
      </c>
      <c r="N230" s="361" t="b">
        <v>0</v>
      </c>
      <c r="O230" s="24" t="b">
        <v>0</v>
      </c>
      <c r="P230" s="365" t="str">
        <f t="shared" si="107"/>
        <v>#REF!</v>
      </c>
      <c r="Q230" s="383"/>
      <c r="R230" s="367"/>
      <c r="S230" s="384" t="str">
        <f/>
        <v/>
      </c>
      <c r="T230" s="385">
        <v>45505</v>
      </c>
      <c r="U230" s="386" t="str">
        <f/>
        <v/>
      </c>
      <c r="V230" s="385">
        <v>45688</v>
      </c>
      <c r="W230" s="387" t="str">
        <f/>
        <v/>
      </c>
      <c r="X230" s="381" t="str">
        <f/>
        <v/>
      </c>
      <c r="Y230" s="381">
        <v>45748</v>
      </c>
      <c r="Z230" s="381">
        <v>45748</v>
      </c>
      <c r="AA230" s="388"/>
      <c r="AB230" s="381"/>
      <c r="AC230" s="381"/>
      <c r="AD230" s="381"/>
      <c r="AE230" s="388"/>
      <c r="AF230" s="381"/>
      <c r="AG230" s="381"/>
      <c r="AH230" s="389"/>
      <c r="AI230" s="386"/>
      <c r="AJ230" s="381"/>
      <c r="AK230" s="381"/>
      <c r="AL230" s="383"/>
      <c r="AM230" s="374"/>
      <c r="AN230" s="384">
        <v>46633</v>
      </c>
      <c r="AO230" s="381">
        <v>46708</v>
      </c>
      <c r="AP230" s="383"/>
      <c r="AQ230" s="374"/>
      <c r="AR230" s="384" t="str">
        <f/>
        <v/>
      </c>
      <c r="AS230" s="381">
        <v>45760</v>
      </c>
      <c r="AT230" s="381" t="str">
        <f/>
        <v/>
      </c>
      <c r="AU230" s="389"/>
      <c r="AV230" s="390" t="str">
        <f/>
        <v/>
      </c>
      <c r="AW230" s="57" t="str">
        <f/>
        <v/>
      </c>
      <c r="AX230" s="381"/>
      <c r="AY230" s="381" t="str">
        <f/>
        <v/>
      </c>
      <c r="AZ230" s="381"/>
      <c r="BA230" s="381" t="str">
        <f/>
        <v/>
      </c>
      <c r="BB230" s="385"/>
      <c r="BC230" s="390" t="str">
        <f/>
        <v/>
      </c>
      <c r="BD230" s="381" t="str">
        <f/>
        <v/>
      </c>
      <c r="BE230" s="381"/>
      <c r="BF230" s="381" t="str">
        <f/>
        <v/>
      </c>
      <c r="BG230" s="391"/>
      <c r="BH230" s="392"/>
      <c r="BI230" s="378"/>
    </row>
    <row r="231" ht="15.75" customHeight="1">
      <c r="A231" s="236"/>
      <c r="B231" s="236"/>
      <c r="C231" s="358"/>
      <c r="D231" s="379">
        <v>225</v>
      </c>
      <c r="E231" s="380" t="str">
        <f t="shared" si="100"/>
        <v>#REF!</v>
      </c>
      <c r="F231" s="57" t="str">
        <f t="shared" si="101"/>
        <v>#REF!</v>
      </c>
      <c r="G231" s="57" t="str">
        <f t="shared" si="102"/>
        <v>#REF!</v>
      </c>
      <c r="H231" s="381" t="str">
        <f t="shared" si="103"/>
        <v>#REF!</v>
      </c>
      <c r="I231" s="380" t="str">
        <f t="shared" si="104"/>
        <v>#REF!</v>
      </c>
      <c r="J231" s="396" t="str">
        <f t="shared" si="108"/>
        <v>#REF!</v>
      </c>
      <c r="K231" s="382" t="b">
        <v>0</v>
      </c>
      <c r="L231" s="364" t="str">
        <f t="shared" si="105"/>
        <v>#REF!</v>
      </c>
      <c r="M231" s="361" t="str">
        <f t="shared" si="106"/>
        <v>#REF!</v>
      </c>
      <c r="N231" s="361" t="b">
        <v>0</v>
      </c>
      <c r="O231" s="24" t="b">
        <v>0</v>
      </c>
      <c r="P231" s="365" t="str">
        <f t="shared" si="107"/>
        <v>#REF!</v>
      </c>
      <c r="Q231" s="383"/>
      <c r="R231" s="367"/>
      <c r="S231" s="384" t="str">
        <f/>
        <v/>
      </c>
      <c r="T231" s="385">
        <v>46023</v>
      </c>
      <c r="U231" s="386" t="str">
        <f/>
        <v/>
      </c>
      <c r="V231" s="385">
        <v>46206</v>
      </c>
      <c r="W231" s="387" t="str">
        <f/>
        <v/>
      </c>
      <c r="X231" s="381" t="str">
        <f/>
        <v/>
      </c>
      <c r="Y231" s="381">
        <v>46266</v>
      </c>
      <c r="Z231" s="381">
        <v>46266</v>
      </c>
      <c r="AA231" s="388"/>
      <c r="AB231" s="381"/>
      <c r="AC231" s="381"/>
      <c r="AD231" s="381"/>
      <c r="AE231" s="388"/>
      <c r="AF231" s="381"/>
      <c r="AG231" s="381"/>
      <c r="AH231" s="389"/>
      <c r="AI231" s="386"/>
      <c r="AJ231" s="381"/>
      <c r="AK231" s="381"/>
      <c r="AL231" s="383"/>
      <c r="AM231" s="374"/>
      <c r="AN231" s="384">
        <v>47150</v>
      </c>
      <c r="AO231" s="381">
        <v>47225</v>
      </c>
      <c r="AP231" s="383"/>
      <c r="AQ231" s="374"/>
      <c r="AR231" s="384" t="str">
        <f/>
        <v/>
      </c>
      <c r="AS231" s="381">
        <v>46278</v>
      </c>
      <c r="AT231" s="381" t="str">
        <f/>
        <v/>
      </c>
      <c r="AU231" s="389"/>
      <c r="AV231" s="390" t="str">
        <f/>
        <v/>
      </c>
      <c r="AW231" s="57" t="str">
        <f/>
        <v/>
      </c>
      <c r="AX231" s="381"/>
      <c r="AY231" s="381" t="str">
        <f/>
        <v/>
      </c>
      <c r="AZ231" s="381"/>
      <c r="BA231" s="381" t="str">
        <f/>
        <v/>
      </c>
      <c r="BB231" s="385"/>
      <c r="BC231" s="390" t="str">
        <f/>
        <v/>
      </c>
      <c r="BD231" s="381" t="str">
        <f/>
        <v/>
      </c>
      <c r="BE231" s="381"/>
      <c r="BF231" s="381" t="str">
        <f/>
        <v/>
      </c>
      <c r="BG231" s="391"/>
      <c r="BH231" s="392"/>
      <c r="BI231" s="378"/>
    </row>
    <row r="232" ht="15.75" customHeight="1">
      <c r="A232" s="236"/>
      <c r="B232" s="236"/>
      <c r="C232" s="358"/>
      <c r="D232" s="379">
        <v>226</v>
      </c>
      <c r="E232" s="380" t="str">
        <f t="shared" si="100"/>
        <v>#REF!</v>
      </c>
      <c r="F232" s="57" t="str">
        <f t="shared" si="101"/>
        <v>#REF!</v>
      </c>
      <c r="G232" s="57" t="str">
        <f t="shared" si="102"/>
        <v>#REF!</v>
      </c>
      <c r="H232" s="381" t="str">
        <f t="shared" si="103"/>
        <v>#REF!</v>
      </c>
      <c r="I232" s="380" t="str">
        <f t="shared" si="104"/>
        <v>#REF!</v>
      </c>
      <c r="J232" s="396" t="str">
        <f t="shared" si="108"/>
        <v>#REF!</v>
      </c>
      <c r="K232" s="382" t="b">
        <v>0</v>
      </c>
      <c r="L232" s="364" t="str">
        <f t="shared" si="105"/>
        <v>#REF!</v>
      </c>
      <c r="M232" s="361" t="str">
        <f t="shared" si="106"/>
        <v>#REF!</v>
      </c>
      <c r="N232" s="361" t="b">
        <v>0</v>
      </c>
      <c r="O232" s="24" t="b">
        <v>0</v>
      </c>
      <c r="P232" s="365" t="str">
        <f t="shared" si="107"/>
        <v>#REF!</v>
      </c>
      <c r="Q232" s="383"/>
      <c r="R232" s="367"/>
      <c r="S232" s="384" t="str">
        <f/>
        <v/>
      </c>
      <c r="T232" s="385">
        <v>46784</v>
      </c>
      <c r="U232" s="386" t="str">
        <f/>
        <v/>
      </c>
      <c r="V232" s="385">
        <v>46968</v>
      </c>
      <c r="W232" s="387" t="str">
        <f/>
        <v/>
      </c>
      <c r="X232" s="381" t="str">
        <f/>
        <v/>
      </c>
      <c r="Y232" s="381">
        <v>47027</v>
      </c>
      <c r="Z232" s="381">
        <v>47027</v>
      </c>
      <c r="AA232" s="388"/>
      <c r="AB232" s="381"/>
      <c r="AC232" s="381"/>
      <c r="AD232" s="381"/>
      <c r="AE232" s="388"/>
      <c r="AF232" s="381"/>
      <c r="AG232" s="381"/>
      <c r="AH232" s="389"/>
      <c r="AI232" s="386"/>
      <c r="AJ232" s="381"/>
      <c r="AK232" s="381"/>
      <c r="AL232" s="383"/>
      <c r="AM232" s="374"/>
      <c r="AN232" s="384">
        <v>47211</v>
      </c>
      <c r="AO232" s="381">
        <v>47284</v>
      </c>
      <c r="AP232" s="383"/>
      <c r="AQ232" s="374"/>
      <c r="AR232" s="384" t="str">
        <f/>
        <v/>
      </c>
      <c r="AS232" s="381">
        <v>47038</v>
      </c>
      <c r="AT232" s="381" t="str">
        <f/>
        <v/>
      </c>
      <c r="AU232" s="389"/>
      <c r="AV232" s="390" t="str">
        <f/>
        <v/>
      </c>
      <c r="AW232" s="57" t="str">
        <f/>
        <v/>
      </c>
      <c r="AX232" s="381"/>
      <c r="AY232" s="381" t="str">
        <f/>
        <v/>
      </c>
      <c r="AZ232" s="381"/>
      <c r="BA232" s="381" t="str">
        <f/>
        <v/>
      </c>
      <c r="BB232" s="385"/>
      <c r="BC232" s="390" t="str">
        <f/>
        <v/>
      </c>
      <c r="BD232" s="381" t="str">
        <f/>
        <v/>
      </c>
      <c r="BE232" s="381"/>
      <c r="BF232" s="381" t="str">
        <f/>
        <v/>
      </c>
      <c r="BG232" s="391"/>
      <c r="BH232" s="392"/>
      <c r="BI232" s="378"/>
    </row>
    <row r="233" ht="15.75" customHeight="1">
      <c r="A233" s="236"/>
      <c r="B233" s="236"/>
      <c r="C233" s="358"/>
      <c r="D233" s="379">
        <v>227</v>
      </c>
      <c r="E233" s="380" t="str">
        <f t="shared" si="100"/>
        <v>#REF!</v>
      </c>
      <c r="F233" s="57" t="str">
        <f t="shared" si="101"/>
        <v>#REF!</v>
      </c>
      <c r="G233" s="57" t="str">
        <f t="shared" si="102"/>
        <v>#REF!</v>
      </c>
      <c r="H233" s="381" t="str">
        <f t="shared" si="103"/>
        <v>#REF!</v>
      </c>
      <c r="I233" s="380" t="str">
        <f t="shared" si="104"/>
        <v>#REF!</v>
      </c>
      <c r="J233" s="396" t="str">
        <f t="shared" si="108"/>
        <v>#REF!</v>
      </c>
      <c r="K233" s="382" t="b">
        <v>0</v>
      </c>
      <c r="L233" s="364" t="str">
        <f t="shared" si="105"/>
        <v>#REF!</v>
      </c>
      <c r="M233" s="361" t="str">
        <f t="shared" si="106"/>
        <v>#REF!</v>
      </c>
      <c r="N233" s="361" t="b">
        <v>0</v>
      </c>
      <c r="O233" s="24" t="b">
        <v>0</v>
      </c>
      <c r="P233" s="365" t="str">
        <f t="shared" si="107"/>
        <v>#REF!</v>
      </c>
      <c r="Q233" s="383"/>
      <c r="R233" s="367"/>
      <c r="S233" s="384" t="str">
        <f/>
        <v/>
      </c>
      <c r="T233" s="385">
        <v>46784</v>
      </c>
      <c r="U233" s="386" t="str">
        <f/>
        <v/>
      </c>
      <c r="V233" s="385">
        <v>46968</v>
      </c>
      <c r="W233" s="387" t="str">
        <f/>
        <v/>
      </c>
      <c r="X233" s="381" t="str">
        <f/>
        <v/>
      </c>
      <c r="Y233" s="381">
        <v>47027</v>
      </c>
      <c r="Z233" s="381">
        <v>47027</v>
      </c>
      <c r="AA233" s="388"/>
      <c r="AB233" s="381"/>
      <c r="AC233" s="381"/>
      <c r="AD233" s="381"/>
      <c r="AE233" s="388"/>
      <c r="AF233" s="381"/>
      <c r="AG233" s="381"/>
      <c r="AH233" s="389"/>
      <c r="AI233" s="386"/>
      <c r="AJ233" s="381"/>
      <c r="AK233" s="381"/>
      <c r="AL233" s="383"/>
      <c r="AM233" s="374"/>
      <c r="AN233" s="384">
        <v>47303</v>
      </c>
      <c r="AO233" s="381">
        <v>47378</v>
      </c>
      <c r="AP233" s="383"/>
      <c r="AQ233" s="374"/>
      <c r="AR233" s="384" t="str">
        <f/>
        <v/>
      </c>
      <c r="AS233" s="381">
        <v>47038</v>
      </c>
      <c r="AT233" s="381" t="str">
        <f/>
        <v/>
      </c>
      <c r="AU233" s="389"/>
      <c r="AV233" s="390" t="str">
        <f/>
        <v/>
      </c>
      <c r="AW233" s="57" t="str">
        <f/>
        <v/>
      </c>
      <c r="AX233" s="381"/>
      <c r="AY233" s="381" t="str">
        <f/>
        <v/>
      </c>
      <c r="AZ233" s="381"/>
      <c r="BA233" s="381" t="str">
        <f/>
        <v/>
      </c>
      <c r="BB233" s="385"/>
      <c r="BC233" s="390" t="str">
        <f/>
        <v/>
      </c>
      <c r="BD233" s="381" t="str">
        <f/>
        <v/>
      </c>
      <c r="BE233" s="381"/>
      <c r="BF233" s="381" t="str">
        <f/>
        <v/>
      </c>
      <c r="BG233" s="391"/>
      <c r="BH233" s="392"/>
      <c r="BI233" s="378"/>
    </row>
    <row r="234" ht="15.75" customHeight="1">
      <c r="A234" s="236"/>
      <c r="B234" s="236"/>
      <c r="C234" s="358"/>
      <c r="D234" s="379">
        <v>228</v>
      </c>
      <c r="E234" s="380" t="str">
        <f t="shared" si="100"/>
        <v>#REF!</v>
      </c>
      <c r="F234" s="57" t="str">
        <f t="shared" si="101"/>
        <v>#REF!</v>
      </c>
      <c r="G234" s="57" t="str">
        <f t="shared" si="102"/>
        <v>#REF!</v>
      </c>
      <c r="H234" s="381" t="str">
        <f t="shared" si="103"/>
        <v>#REF!</v>
      </c>
      <c r="I234" s="380" t="str">
        <f t="shared" si="104"/>
        <v>#REF!</v>
      </c>
      <c r="J234" s="396" t="str">
        <f t="shared" si="108"/>
        <v>#REF!</v>
      </c>
      <c r="K234" s="382" t="b">
        <v>0</v>
      </c>
      <c r="L234" s="364" t="str">
        <f t="shared" si="105"/>
        <v>#REF!</v>
      </c>
      <c r="M234" s="361" t="str">
        <f t="shared" si="106"/>
        <v>#REF!</v>
      </c>
      <c r="N234" s="361" t="b">
        <v>0</v>
      </c>
      <c r="O234" s="24" t="b">
        <v>0</v>
      </c>
      <c r="P234" s="365" t="str">
        <f t="shared" si="107"/>
        <v>#REF!</v>
      </c>
      <c r="Q234" s="383"/>
      <c r="R234" s="367"/>
      <c r="S234" s="384" t="str">
        <f/>
        <v/>
      </c>
      <c r="T234" s="385">
        <v>46784</v>
      </c>
      <c r="U234" s="386" t="str">
        <f/>
        <v/>
      </c>
      <c r="V234" s="385">
        <v>46968</v>
      </c>
      <c r="W234" s="387" t="str">
        <f/>
        <v/>
      </c>
      <c r="X234" s="381" t="str">
        <f/>
        <v/>
      </c>
      <c r="Y234" s="381">
        <v>47027</v>
      </c>
      <c r="Z234" s="381">
        <v>47027</v>
      </c>
      <c r="AA234" s="388"/>
      <c r="AB234" s="381"/>
      <c r="AC234" s="381"/>
      <c r="AD234" s="381"/>
      <c r="AE234" s="388"/>
      <c r="AF234" s="381"/>
      <c r="AG234" s="381"/>
      <c r="AH234" s="389"/>
      <c r="AI234" s="386"/>
      <c r="AJ234" s="381"/>
      <c r="AK234" s="381"/>
      <c r="AL234" s="383"/>
      <c r="AM234" s="374"/>
      <c r="AN234" s="384">
        <v>47273</v>
      </c>
      <c r="AO234" s="381">
        <v>47346</v>
      </c>
      <c r="AP234" s="383"/>
      <c r="AQ234" s="374"/>
      <c r="AR234" s="384" t="str">
        <f/>
        <v/>
      </c>
      <c r="AS234" s="381">
        <v>47038</v>
      </c>
      <c r="AT234" s="381" t="str">
        <f/>
        <v/>
      </c>
      <c r="AU234" s="389"/>
      <c r="AV234" s="390" t="str">
        <f/>
        <v/>
      </c>
      <c r="AW234" s="57" t="str">
        <f/>
        <v/>
      </c>
      <c r="AX234" s="381"/>
      <c r="AY234" s="381" t="str">
        <f/>
        <v/>
      </c>
      <c r="AZ234" s="381"/>
      <c r="BA234" s="381" t="str">
        <f/>
        <v/>
      </c>
      <c r="BB234" s="385"/>
      <c r="BC234" s="390" t="str">
        <f/>
        <v/>
      </c>
      <c r="BD234" s="381" t="str">
        <f/>
        <v/>
      </c>
      <c r="BE234" s="381"/>
      <c r="BF234" s="381" t="str">
        <f/>
        <v/>
      </c>
      <c r="BG234" s="391"/>
      <c r="BH234" s="392"/>
      <c r="BI234" s="378"/>
    </row>
    <row r="235" ht="15.75" customHeight="1">
      <c r="A235" s="236"/>
      <c r="B235" s="236"/>
      <c r="C235" s="358"/>
      <c r="D235" s="379">
        <v>229</v>
      </c>
      <c r="E235" s="380" t="str">
        <f t="shared" si="100"/>
        <v>#REF!</v>
      </c>
      <c r="F235" s="57" t="str">
        <f t="shared" si="101"/>
        <v>#REF!</v>
      </c>
      <c r="G235" s="57" t="str">
        <f t="shared" si="102"/>
        <v>#REF!</v>
      </c>
      <c r="H235" s="381" t="str">
        <f t="shared" si="103"/>
        <v>#REF!</v>
      </c>
      <c r="I235" s="380" t="str">
        <f t="shared" si="104"/>
        <v>#REF!</v>
      </c>
      <c r="J235" s="396" t="str">
        <f t="shared" si="108"/>
        <v>#REF!</v>
      </c>
      <c r="K235" s="382" t="b">
        <v>0</v>
      </c>
      <c r="L235" s="364" t="str">
        <f t="shared" si="105"/>
        <v>#REF!</v>
      </c>
      <c r="M235" s="361" t="str">
        <f t="shared" si="106"/>
        <v>#REF!</v>
      </c>
      <c r="N235" s="361" t="b">
        <v>0</v>
      </c>
      <c r="O235" s="24" t="b">
        <v>0</v>
      </c>
      <c r="P235" s="365" t="str">
        <f t="shared" si="107"/>
        <v>#REF!</v>
      </c>
      <c r="Q235" s="383"/>
      <c r="R235" s="367"/>
      <c r="S235" s="384" t="str">
        <f/>
        <v/>
      </c>
      <c r="T235" s="385">
        <v>46784</v>
      </c>
      <c r="U235" s="386" t="str">
        <f/>
        <v/>
      </c>
      <c r="V235" s="385">
        <v>46968</v>
      </c>
      <c r="W235" s="387" t="str">
        <f/>
        <v/>
      </c>
      <c r="X235" s="381" t="str">
        <f/>
        <v/>
      </c>
      <c r="Y235" s="381">
        <v>47027</v>
      </c>
      <c r="Z235" s="381">
        <v>47027</v>
      </c>
      <c r="AA235" s="388"/>
      <c r="AB235" s="381"/>
      <c r="AC235" s="381"/>
      <c r="AD235" s="381"/>
      <c r="AE235" s="388"/>
      <c r="AF235" s="381"/>
      <c r="AG235" s="381"/>
      <c r="AH235" s="389"/>
      <c r="AI235" s="386"/>
      <c r="AJ235" s="381"/>
      <c r="AK235" s="381"/>
      <c r="AL235" s="383"/>
      <c r="AM235" s="374"/>
      <c r="AN235" s="384">
        <v>47211</v>
      </c>
      <c r="AO235" s="381">
        <v>47284</v>
      </c>
      <c r="AP235" s="383"/>
      <c r="AQ235" s="374"/>
      <c r="AR235" s="384" t="str">
        <f/>
        <v/>
      </c>
      <c r="AS235" s="381">
        <v>47038</v>
      </c>
      <c r="AT235" s="381" t="str">
        <f/>
        <v/>
      </c>
      <c r="AU235" s="389"/>
      <c r="AV235" s="390" t="str">
        <f/>
        <v/>
      </c>
      <c r="AW235" s="57" t="str">
        <f/>
        <v/>
      </c>
      <c r="AX235" s="381"/>
      <c r="AY235" s="381" t="str">
        <f/>
        <v/>
      </c>
      <c r="AZ235" s="381"/>
      <c r="BA235" s="381" t="str">
        <f/>
        <v/>
      </c>
      <c r="BB235" s="385"/>
      <c r="BC235" s="390" t="str">
        <f/>
        <v/>
      </c>
      <c r="BD235" s="381" t="str">
        <f/>
        <v/>
      </c>
      <c r="BE235" s="381"/>
      <c r="BF235" s="381" t="str">
        <f/>
        <v/>
      </c>
      <c r="BG235" s="391"/>
      <c r="BH235" s="392"/>
      <c r="BI235" s="378"/>
    </row>
    <row r="236" ht="15.75" customHeight="1">
      <c r="A236" s="236"/>
      <c r="B236" s="236"/>
      <c r="C236" s="358"/>
      <c r="D236" s="379">
        <v>230</v>
      </c>
      <c r="E236" s="380" t="str">
        <f t="shared" si="100"/>
        <v>#REF!</v>
      </c>
      <c r="F236" s="57" t="str">
        <f t="shared" si="101"/>
        <v>#REF!</v>
      </c>
      <c r="G236" s="57" t="str">
        <f t="shared" si="102"/>
        <v>#REF!</v>
      </c>
      <c r="H236" s="381" t="str">
        <f t="shared" si="103"/>
        <v>#REF!</v>
      </c>
      <c r="I236" s="380" t="str">
        <f t="shared" si="104"/>
        <v>#REF!</v>
      </c>
      <c r="J236" s="396" t="str">
        <f t="shared" si="108"/>
        <v>#REF!</v>
      </c>
      <c r="K236" s="382" t="b">
        <v>0</v>
      </c>
      <c r="L236" s="364" t="str">
        <f t="shared" si="105"/>
        <v>#REF!</v>
      </c>
      <c r="M236" s="361" t="str">
        <f t="shared" si="106"/>
        <v>#REF!</v>
      </c>
      <c r="N236" s="361" t="b">
        <v>0</v>
      </c>
      <c r="O236" s="24" t="b">
        <v>0</v>
      </c>
      <c r="P236" s="365" t="str">
        <f t="shared" si="107"/>
        <v>#REF!</v>
      </c>
      <c r="Q236" s="383"/>
      <c r="R236" s="367"/>
      <c r="S236" s="384" t="str">
        <f/>
        <v/>
      </c>
      <c r="T236" s="385">
        <v>46784</v>
      </c>
      <c r="U236" s="386" t="str">
        <f/>
        <v/>
      </c>
      <c r="V236" s="385">
        <v>46968</v>
      </c>
      <c r="W236" s="387" t="str">
        <f/>
        <v/>
      </c>
      <c r="X236" s="381" t="str">
        <f/>
        <v/>
      </c>
      <c r="Y236" s="381">
        <v>47027</v>
      </c>
      <c r="Z236" s="381">
        <v>47027</v>
      </c>
      <c r="AA236" s="388"/>
      <c r="AB236" s="381"/>
      <c r="AC236" s="381"/>
      <c r="AD236" s="381"/>
      <c r="AE236" s="388"/>
      <c r="AF236" s="381"/>
      <c r="AG236" s="381"/>
      <c r="AH236" s="389"/>
      <c r="AI236" s="386"/>
      <c r="AJ236" s="381"/>
      <c r="AK236" s="381"/>
      <c r="AL236" s="383"/>
      <c r="AM236" s="374"/>
      <c r="AN236" s="384">
        <v>47484</v>
      </c>
      <c r="AO236" s="381">
        <v>47557</v>
      </c>
      <c r="AP236" s="383"/>
      <c r="AQ236" s="374"/>
      <c r="AR236" s="384" t="str">
        <f/>
        <v/>
      </c>
      <c r="AS236" s="381">
        <v>47038</v>
      </c>
      <c r="AT236" s="381" t="str">
        <f/>
        <v/>
      </c>
      <c r="AU236" s="389"/>
      <c r="AV236" s="390" t="str">
        <f/>
        <v/>
      </c>
      <c r="AW236" s="57" t="str">
        <f/>
        <v/>
      </c>
      <c r="AX236" s="381"/>
      <c r="AY236" s="381" t="str">
        <f/>
        <v/>
      </c>
      <c r="AZ236" s="381"/>
      <c r="BA236" s="381" t="str">
        <f/>
        <v/>
      </c>
      <c r="BB236" s="385"/>
      <c r="BC236" s="390" t="str">
        <f/>
        <v/>
      </c>
      <c r="BD236" s="381" t="str">
        <f/>
        <v/>
      </c>
      <c r="BE236" s="381"/>
      <c r="BF236" s="381" t="str">
        <f/>
        <v/>
      </c>
      <c r="BG236" s="391"/>
      <c r="BH236" s="392"/>
      <c r="BI236" s="378"/>
    </row>
    <row r="237" ht="15.75" customHeight="1">
      <c r="A237" s="236"/>
      <c r="B237" s="236"/>
      <c r="C237" s="358"/>
      <c r="D237" s="379">
        <v>231</v>
      </c>
      <c r="E237" s="380" t="str">
        <f t="shared" si="100"/>
        <v>#REF!</v>
      </c>
      <c r="F237" s="57" t="str">
        <f t="shared" si="101"/>
        <v>#REF!</v>
      </c>
      <c r="G237" s="57" t="str">
        <f t="shared" si="102"/>
        <v>#REF!</v>
      </c>
      <c r="H237" s="381" t="str">
        <f t="shared" si="103"/>
        <v>#REF!</v>
      </c>
      <c r="I237" s="380" t="str">
        <f t="shared" si="104"/>
        <v>#REF!</v>
      </c>
      <c r="J237" s="396" t="str">
        <f t="shared" si="108"/>
        <v>#REF!</v>
      </c>
      <c r="K237" s="382" t="b">
        <v>0</v>
      </c>
      <c r="L237" s="364" t="str">
        <f t="shared" si="105"/>
        <v>#REF!</v>
      </c>
      <c r="M237" s="361" t="str">
        <f t="shared" si="106"/>
        <v>#REF!</v>
      </c>
      <c r="N237" s="361" t="b">
        <v>0</v>
      </c>
      <c r="O237" s="24" t="b">
        <v>0</v>
      </c>
      <c r="P237" s="365" t="str">
        <f t="shared" si="107"/>
        <v>#REF!</v>
      </c>
      <c r="Q237" s="383"/>
      <c r="R237" s="367"/>
      <c r="S237" s="384" t="str">
        <f/>
        <v/>
      </c>
      <c r="T237" s="385">
        <v>46784</v>
      </c>
      <c r="U237" s="386" t="str">
        <f/>
        <v/>
      </c>
      <c r="V237" s="385">
        <v>46968</v>
      </c>
      <c r="W237" s="387" t="str">
        <f/>
        <v/>
      </c>
      <c r="X237" s="381" t="str">
        <f/>
        <v/>
      </c>
      <c r="Y237" s="381">
        <v>47027</v>
      </c>
      <c r="Z237" s="381">
        <v>47027</v>
      </c>
      <c r="AA237" s="388"/>
      <c r="AB237" s="381"/>
      <c r="AC237" s="381"/>
      <c r="AD237" s="381"/>
      <c r="AE237" s="388"/>
      <c r="AF237" s="381"/>
      <c r="AG237" s="381"/>
      <c r="AH237" s="389"/>
      <c r="AI237" s="386"/>
      <c r="AJ237" s="381"/>
      <c r="AK237" s="381"/>
      <c r="AL237" s="383"/>
      <c r="AM237" s="374"/>
      <c r="AN237" s="384">
        <v>47576</v>
      </c>
      <c r="AO237" s="381">
        <v>47651</v>
      </c>
      <c r="AP237" s="383"/>
      <c r="AQ237" s="374"/>
      <c r="AR237" s="384" t="str">
        <f/>
        <v/>
      </c>
      <c r="AS237" s="381">
        <v>47038</v>
      </c>
      <c r="AT237" s="381" t="str">
        <f/>
        <v/>
      </c>
      <c r="AU237" s="389"/>
      <c r="AV237" s="390" t="str">
        <f/>
        <v/>
      </c>
      <c r="AW237" s="57" t="str">
        <f/>
        <v/>
      </c>
      <c r="AX237" s="381"/>
      <c r="AY237" s="381" t="str">
        <f/>
        <v/>
      </c>
      <c r="AZ237" s="381"/>
      <c r="BA237" s="381" t="str">
        <f/>
        <v/>
      </c>
      <c r="BB237" s="385"/>
      <c r="BC237" s="390" t="str">
        <f/>
        <v/>
      </c>
      <c r="BD237" s="381" t="str">
        <f/>
        <v/>
      </c>
      <c r="BE237" s="381"/>
      <c r="BF237" s="381" t="str">
        <f/>
        <v/>
      </c>
      <c r="BG237" s="391"/>
      <c r="BH237" s="392"/>
      <c r="BI237" s="378"/>
    </row>
    <row r="238" ht="15.75" customHeight="1">
      <c r="A238" s="236"/>
      <c r="B238" s="236"/>
      <c r="C238" s="358"/>
      <c r="D238" s="379">
        <v>232</v>
      </c>
      <c r="E238" s="380" t="str">
        <f t="shared" si="100"/>
        <v>#REF!</v>
      </c>
      <c r="F238" s="57" t="str">
        <f t="shared" si="101"/>
        <v>#REF!</v>
      </c>
      <c r="G238" s="57" t="str">
        <f t="shared" si="102"/>
        <v>#REF!</v>
      </c>
      <c r="H238" s="381" t="str">
        <f t="shared" si="103"/>
        <v>#REF!</v>
      </c>
      <c r="I238" s="380" t="str">
        <f t="shared" si="104"/>
        <v>#REF!</v>
      </c>
      <c r="J238" s="396" t="str">
        <f t="shared" si="108"/>
        <v>#REF!</v>
      </c>
      <c r="K238" s="382" t="b">
        <v>0</v>
      </c>
      <c r="L238" s="364" t="str">
        <f t="shared" si="105"/>
        <v>#REF!</v>
      </c>
      <c r="M238" s="361" t="str">
        <f t="shared" si="106"/>
        <v>#REF!</v>
      </c>
      <c r="N238" s="361" t="b">
        <v>0</v>
      </c>
      <c r="O238" s="24" t="b">
        <v>0</v>
      </c>
      <c r="P238" s="365" t="str">
        <f t="shared" si="107"/>
        <v>#REF!</v>
      </c>
      <c r="Q238" s="383"/>
      <c r="R238" s="367"/>
      <c r="S238" s="384" t="str">
        <f/>
        <v/>
      </c>
      <c r="T238" s="385">
        <v>47027</v>
      </c>
      <c r="U238" s="386" t="str">
        <f/>
        <v/>
      </c>
      <c r="V238" s="385">
        <v>47212</v>
      </c>
      <c r="W238" s="387" t="str">
        <f/>
        <v/>
      </c>
      <c r="X238" s="381" t="str">
        <f/>
        <v/>
      </c>
      <c r="Y238" s="381">
        <v>47270</v>
      </c>
      <c r="Z238" s="381">
        <v>47270</v>
      </c>
      <c r="AA238" s="388"/>
      <c r="AB238" s="381"/>
      <c r="AC238" s="381"/>
      <c r="AD238" s="381"/>
      <c r="AE238" s="388"/>
      <c r="AF238" s="381"/>
      <c r="AG238" s="381"/>
      <c r="AH238" s="389"/>
      <c r="AI238" s="386"/>
      <c r="AJ238" s="381"/>
      <c r="AK238" s="381"/>
      <c r="AL238" s="383"/>
      <c r="AM238" s="374"/>
      <c r="AN238" s="384">
        <v>47576</v>
      </c>
      <c r="AO238" s="381">
        <v>47651</v>
      </c>
      <c r="AP238" s="383"/>
      <c r="AQ238" s="374"/>
      <c r="AR238" s="384" t="str">
        <f/>
        <v/>
      </c>
      <c r="AS238" s="381">
        <v>47283</v>
      </c>
      <c r="AT238" s="381" t="str">
        <f/>
        <v/>
      </c>
      <c r="AU238" s="389"/>
      <c r="AV238" s="390" t="str">
        <f/>
        <v/>
      </c>
      <c r="AW238" s="57" t="str">
        <f/>
        <v/>
      </c>
      <c r="AX238" s="381"/>
      <c r="AY238" s="381" t="str">
        <f/>
        <v/>
      </c>
      <c r="AZ238" s="381"/>
      <c r="BA238" s="381" t="str">
        <f/>
        <v/>
      </c>
      <c r="BB238" s="385"/>
      <c r="BC238" s="390" t="str">
        <f/>
        <v/>
      </c>
      <c r="BD238" s="381" t="str">
        <f/>
        <v/>
      </c>
      <c r="BE238" s="381"/>
      <c r="BF238" s="381" t="str">
        <f/>
        <v/>
      </c>
      <c r="BG238" s="391"/>
      <c r="BH238" s="392"/>
      <c r="BI238" s="378"/>
    </row>
    <row r="239" ht="15.75" customHeight="1">
      <c r="A239" s="236"/>
      <c r="B239" s="236"/>
      <c r="C239" s="358"/>
      <c r="D239" s="379">
        <v>233</v>
      </c>
      <c r="E239" s="380" t="str">
        <f t="shared" si="100"/>
        <v>#REF!</v>
      </c>
      <c r="F239" s="57" t="str">
        <f t="shared" si="101"/>
        <v>#REF!</v>
      </c>
      <c r="G239" s="57" t="str">
        <f t="shared" si="102"/>
        <v>#REF!</v>
      </c>
      <c r="H239" s="381" t="str">
        <f t="shared" si="103"/>
        <v>#REF!</v>
      </c>
      <c r="I239" s="380" t="str">
        <f t="shared" si="104"/>
        <v>#REF!</v>
      </c>
      <c r="J239" s="396" t="str">
        <f t="shared" si="108"/>
        <v>#REF!</v>
      </c>
      <c r="K239" s="382" t="b">
        <v>0</v>
      </c>
      <c r="L239" s="364" t="str">
        <f t="shared" si="105"/>
        <v>#REF!</v>
      </c>
      <c r="M239" s="361" t="str">
        <f t="shared" si="106"/>
        <v>#REF!</v>
      </c>
      <c r="N239" s="361" t="b">
        <v>0</v>
      </c>
      <c r="O239" s="24" t="b">
        <v>0</v>
      </c>
      <c r="P239" s="365" t="str">
        <f t="shared" si="107"/>
        <v>#REF!</v>
      </c>
      <c r="Q239" s="383"/>
      <c r="R239" s="367"/>
      <c r="S239" s="384" t="str">
        <f/>
        <v/>
      </c>
      <c r="T239" s="385">
        <v>46784</v>
      </c>
      <c r="U239" s="386" t="str">
        <f/>
        <v/>
      </c>
      <c r="V239" s="385">
        <v>46968</v>
      </c>
      <c r="W239" s="387" t="str">
        <f/>
        <v/>
      </c>
      <c r="X239" s="381" t="str">
        <f/>
        <v/>
      </c>
      <c r="Y239" s="381">
        <v>47027</v>
      </c>
      <c r="Z239" s="381">
        <v>47027</v>
      </c>
      <c r="AA239" s="388"/>
      <c r="AB239" s="381"/>
      <c r="AC239" s="381"/>
      <c r="AD239" s="381"/>
      <c r="AE239" s="388"/>
      <c r="AF239" s="381"/>
      <c r="AG239" s="381"/>
      <c r="AH239" s="389"/>
      <c r="AI239" s="386"/>
      <c r="AJ239" s="381"/>
      <c r="AK239" s="381"/>
      <c r="AL239" s="383"/>
      <c r="AM239" s="374"/>
      <c r="AN239" s="384">
        <v>47546</v>
      </c>
      <c r="AO239" s="381">
        <v>47619</v>
      </c>
      <c r="AP239" s="383"/>
      <c r="AQ239" s="374"/>
      <c r="AR239" s="384" t="str">
        <f/>
        <v/>
      </c>
      <c r="AS239" s="381">
        <v>47038</v>
      </c>
      <c r="AT239" s="381" t="str">
        <f/>
        <v/>
      </c>
      <c r="AU239" s="389"/>
      <c r="AV239" s="390" t="str">
        <f/>
        <v/>
      </c>
      <c r="AW239" s="57" t="str">
        <f/>
        <v/>
      </c>
      <c r="AX239" s="381"/>
      <c r="AY239" s="381" t="str">
        <f/>
        <v/>
      </c>
      <c r="AZ239" s="381"/>
      <c r="BA239" s="381" t="str">
        <f/>
        <v/>
      </c>
      <c r="BB239" s="385"/>
      <c r="BC239" s="390" t="str">
        <f/>
        <v/>
      </c>
      <c r="BD239" s="381" t="str">
        <f/>
        <v/>
      </c>
      <c r="BE239" s="381"/>
      <c r="BF239" s="381" t="str">
        <f/>
        <v/>
      </c>
      <c r="BG239" s="391"/>
      <c r="BH239" s="392"/>
      <c r="BI239" s="378"/>
    </row>
    <row r="240" ht="15.75" customHeight="1">
      <c r="A240" s="236"/>
      <c r="B240" s="236"/>
      <c r="C240" s="358"/>
      <c r="D240" s="379">
        <v>234</v>
      </c>
      <c r="E240" s="380" t="str">
        <f t="shared" si="100"/>
        <v>#REF!</v>
      </c>
      <c r="F240" s="57" t="str">
        <f t="shared" si="101"/>
        <v>#REF!</v>
      </c>
      <c r="G240" s="57" t="str">
        <f t="shared" si="102"/>
        <v>#REF!</v>
      </c>
      <c r="H240" s="381" t="str">
        <f t="shared" si="103"/>
        <v>#REF!</v>
      </c>
      <c r="I240" s="380" t="str">
        <f t="shared" si="104"/>
        <v>#REF!</v>
      </c>
      <c r="J240" s="396" t="str">
        <f t="shared" si="108"/>
        <v>#REF!</v>
      </c>
      <c r="K240" s="382" t="b">
        <v>0</v>
      </c>
      <c r="L240" s="364" t="str">
        <f t="shared" si="105"/>
        <v>#REF!</v>
      </c>
      <c r="M240" s="361" t="str">
        <f t="shared" si="106"/>
        <v>#REF!</v>
      </c>
      <c r="N240" s="361" t="b">
        <v>0</v>
      </c>
      <c r="O240" s="24" t="b">
        <v>0</v>
      </c>
      <c r="P240" s="365" t="str">
        <f t="shared" si="107"/>
        <v>#REF!</v>
      </c>
      <c r="Q240" s="383"/>
      <c r="R240" s="367"/>
      <c r="S240" s="384" t="str">
        <f/>
        <v/>
      </c>
      <c r="T240" s="385">
        <v>46784</v>
      </c>
      <c r="U240" s="386" t="str">
        <f/>
        <v/>
      </c>
      <c r="V240" s="385">
        <v>46968</v>
      </c>
      <c r="W240" s="387" t="str">
        <f/>
        <v/>
      </c>
      <c r="X240" s="381" t="str">
        <f/>
        <v/>
      </c>
      <c r="Y240" s="381">
        <v>47027</v>
      </c>
      <c r="Z240" s="381">
        <v>47027</v>
      </c>
      <c r="AA240" s="388"/>
      <c r="AB240" s="381"/>
      <c r="AC240" s="381"/>
      <c r="AD240" s="381"/>
      <c r="AE240" s="388"/>
      <c r="AF240" s="381"/>
      <c r="AG240" s="381"/>
      <c r="AH240" s="389"/>
      <c r="AI240" s="386"/>
      <c r="AJ240" s="381"/>
      <c r="AK240" s="381"/>
      <c r="AL240" s="383"/>
      <c r="AM240" s="374"/>
      <c r="AN240" s="384">
        <v>47546</v>
      </c>
      <c r="AO240" s="381">
        <v>47619</v>
      </c>
      <c r="AP240" s="383"/>
      <c r="AQ240" s="374"/>
      <c r="AR240" s="384" t="str">
        <f/>
        <v/>
      </c>
      <c r="AS240" s="381">
        <v>47038</v>
      </c>
      <c r="AT240" s="381" t="str">
        <f/>
        <v/>
      </c>
      <c r="AU240" s="389"/>
      <c r="AV240" s="390" t="str">
        <f/>
        <v/>
      </c>
      <c r="AW240" s="57" t="str">
        <f/>
        <v/>
      </c>
      <c r="AX240" s="381"/>
      <c r="AY240" s="381" t="str">
        <f/>
        <v/>
      </c>
      <c r="AZ240" s="381"/>
      <c r="BA240" s="381" t="str">
        <f/>
        <v/>
      </c>
      <c r="BB240" s="385"/>
      <c r="BC240" s="390" t="str">
        <f/>
        <v/>
      </c>
      <c r="BD240" s="381" t="str">
        <f/>
        <v/>
      </c>
      <c r="BE240" s="381"/>
      <c r="BF240" s="381" t="str">
        <f/>
        <v/>
      </c>
      <c r="BG240" s="391"/>
      <c r="BH240" s="392"/>
      <c r="BI240" s="378"/>
    </row>
    <row r="241" ht="15.75" customHeight="1">
      <c r="A241" s="236"/>
      <c r="B241" s="236"/>
      <c r="C241" s="358"/>
      <c r="D241" s="379">
        <v>235</v>
      </c>
      <c r="E241" s="380" t="str">
        <f t="shared" si="100"/>
        <v>#REF!</v>
      </c>
      <c r="F241" s="57" t="str">
        <f t="shared" si="101"/>
        <v>#REF!</v>
      </c>
      <c r="G241" s="57" t="str">
        <f t="shared" si="102"/>
        <v>#REF!</v>
      </c>
      <c r="H241" s="381" t="str">
        <f t="shared" si="103"/>
        <v>#REF!</v>
      </c>
      <c r="I241" s="380" t="str">
        <f t="shared" si="104"/>
        <v>#REF!</v>
      </c>
      <c r="J241" s="396" t="str">
        <f t="shared" si="108"/>
        <v>#REF!</v>
      </c>
      <c r="K241" s="382" t="b">
        <v>0</v>
      </c>
      <c r="L241" s="364" t="str">
        <f t="shared" si="105"/>
        <v>#REF!</v>
      </c>
      <c r="M241" s="361" t="str">
        <f t="shared" si="106"/>
        <v>#REF!</v>
      </c>
      <c r="N241" s="361" t="b">
        <v>0</v>
      </c>
      <c r="O241" s="24" t="b">
        <v>0</v>
      </c>
      <c r="P241" s="365" t="str">
        <f t="shared" si="107"/>
        <v>#REF!</v>
      </c>
      <c r="Q241" s="383"/>
      <c r="R241" s="367"/>
      <c r="S241" s="384" t="str">
        <f/>
        <v/>
      </c>
      <c r="T241" s="385">
        <v>47300</v>
      </c>
      <c r="U241" s="386" t="str">
        <f/>
        <v/>
      </c>
      <c r="V241" s="385">
        <v>47485</v>
      </c>
      <c r="W241" s="387" t="str">
        <f/>
        <v/>
      </c>
      <c r="X241" s="381" t="str">
        <f/>
        <v/>
      </c>
      <c r="Y241" s="381">
        <v>47543</v>
      </c>
      <c r="Z241" s="381">
        <v>47543</v>
      </c>
      <c r="AA241" s="388"/>
      <c r="AB241" s="381"/>
      <c r="AC241" s="381"/>
      <c r="AD241" s="381"/>
      <c r="AE241" s="388"/>
      <c r="AF241" s="381"/>
      <c r="AG241" s="381"/>
      <c r="AH241" s="389"/>
      <c r="AI241" s="386"/>
      <c r="AJ241" s="381"/>
      <c r="AK241" s="381"/>
      <c r="AL241" s="383"/>
      <c r="AM241" s="374"/>
      <c r="AN241" s="384">
        <v>48002</v>
      </c>
      <c r="AO241" s="381">
        <v>48075</v>
      </c>
      <c r="AP241" s="383"/>
      <c r="AQ241" s="374"/>
      <c r="AR241" s="384" t="str">
        <f/>
        <v/>
      </c>
      <c r="AS241" s="381">
        <v>47555</v>
      </c>
      <c r="AT241" s="381" t="str">
        <f/>
        <v/>
      </c>
      <c r="AU241" s="389"/>
      <c r="AV241" s="390" t="str">
        <f/>
        <v/>
      </c>
      <c r="AW241" s="57" t="str">
        <f/>
        <v/>
      </c>
      <c r="AX241" s="381"/>
      <c r="AY241" s="381" t="str">
        <f/>
        <v/>
      </c>
      <c r="AZ241" s="381"/>
      <c r="BA241" s="381" t="str">
        <f/>
        <v/>
      </c>
      <c r="BB241" s="385"/>
      <c r="BC241" s="390" t="str">
        <f/>
        <v/>
      </c>
      <c r="BD241" s="381" t="str">
        <f/>
        <v/>
      </c>
      <c r="BE241" s="381"/>
      <c r="BF241" s="381" t="str">
        <f/>
        <v/>
      </c>
      <c r="BG241" s="391"/>
      <c r="BH241" s="392"/>
      <c r="BI241" s="378"/>
    </row>
    <row r="242" ht="15.75" customHeight="1">
      <c r="A242" s="236"/>
      <c r="B242" s="236"/>
      <c r="C242" s="358"/>
      <c r="D242" s="379">
        <v>236</v>
      </c>
      <c r="E242" s="380" t="str">
        <f t="shared" si="100"/>
        <v>#REF!</v>
      </c>
      <c r="F242" s="57" t="str">
        <f t="shared" si="101"/>
        <v>#REF!</v>
      </c>
      <c r="G242" s="57" t="str">
        <f t="shared" si="102"/>
        <v>#REF!</v>
      </c>
      <c r="H242" s="381" t="str">
        <f t="shared" si="103"/>
        <v>#REF!</v>
      </c>
      <c r="I242" s="380" t="str">
        <f t="shared" si="104"/>
        <v>#REF!</v>
      </c>
      <c r="J242" s="396" t="str">
        <f t="shared" si="108"/>
        <v>#REF!</v>
      </c>
      <c r="K242" s="382" t="b">
        <v>0</v>
      </c>
      <c r="L242" s="364" t="str">
        <f t="shared" si="105"/>
        <v>#REF!</v>
      </c>
      <c r="M242" s="361" t="str">
        <f t="shared" si="106"/>
        <v>#REF!</v>
      </c>
      <c r="N242" s="361" t="b">
        <v>0</v>
      </c>
      <c r="O242" s="24" t="b">
        <v>0</v>
      </c>
      <c r="P242" s="365" t="str">
        <f t="shared" si="107"/>
        <v>#REF!</v>
      </c>
      <c r="Q242" s="383"/>
      <c r="R242" s="367"/>
      <c r="S242" s="384" t="str">
        <f/>
        <v/>
      </c>
      <c r="T242" s="385">
        <v>47300</v>
      </c>
      <c r="U242" s="386" t="str">
        <f/>
        <v/>
      </c>
      <c r="V242" s="385">
        <v>47485</v>
      </c>
      <c r="W242" s="387" t="str">
        <f/>
        <v/>
      </c>
      <c r="X242" s="381" t="str">
        <f/>
        <v/>
      </c>
      <c r="Y242" s="381">
        <v>47543</v>
      </c>
      <c r="Z242" s="381">
        <v>47543</v>
      </c>
      <c r="AA242" s="388"/>
      <c r="AB242" s="381"/>
      <c r="AC242" s="381"/>
      <c r="AD242" s="381"/>
      <c r="AE242" s="388"/>
      <c r="AF242" s="381"/>
      <c r="AG242" s="381"/>
      <c r="AH242" s="389"/>
      <c r="AI242" s="386"/>
      <c r="AJ242" s="381"/>
      <c r="AK242" s="381"/>
      <c r="AL242" s="383"/>
      <c r="AM242" s="374"/>
      <c r="AN242" s="384">
        <v>48127</v>
      </c>
      <c r="AO242" s="381">
        <v>48200</v>
      </c>
      <c r="AP242" s="383"/>
      <c r="AQ242" s="374"/>
      <c r="AR242" s="384" t="str">
        <f/>
        <v/>
      </c>
      <c r="AS242" s="381">
        <v>47555</v>
      </c>
      <c r="AT242" s="381" t="str">
        <f/>
        <v/>
      </c>
      <c r="AU242" s="389"/>
      <c r="AV242" s="390" t="str">
        <f/>
        <v/>
      </c>
      <c r="AW242" s="57" t="str">
        <f/>
        <v/>
      </c>
      <c r="AX242" s="381"/>
      <c r="AY242" s="381" t="str">
        <f/>
        <v/>
      </c>
      <c r="AZ242" s="381"/>
      <c r="BA242" s="381" t="str">
        <f/>
        <v/>
      </c>
      <c r="BB242" s="385"/>
      <c r="BC242" s="390" t="str">
        <f/>
        <v/>
      </c>
      <c r="BD242" s="381" t="str">
        <f/>
        <v/>
      </c>
      <c r="BE242" s="381"/>
      <c r="BF242" s="381" t="str">
        <f/>
        <v/>
      </c>
      <c r="BG242" s="391"/>
      <c r="BH242" s="392"/>
      <c r="BI242" s="378"/>
    </row>
    <row r="243" ht="15.75" customHeight="1">
      <c r="A243" s="236"/>
      <c r="B243" s="236"/>
      <c r="C243" s="358"/>
      <c r="D243" s="379">
        <v>237</v>
      </c>
      <c r="E243" s="380" t="str">
        <f t="shared" si="100"/>
        <v>#REF!</v>
      </c>
      <c r="F243" s="57" t="str">
        <f t="shared" si="101"/>
        <v>#REF!</v>
      </c>
      <c r="G243" s="57" t="str">
        <f t="shared" si="102"/>
        <v>#REF!</v>
      </c>
      <c r="H243" s="381" t="str">
        <f t="shared" si="103"/>
        <v>#REF!</v>
      </c>
      <c r="I243" s="380" t="str">
        <f t="shared" si="104"/>
        <v>#REF!</v>
      </c>
      <c r="J243" s="380" t="str">
        <f t="shared" si="108"/>
        <v>#REF!</v>
      </c>
      <c r="K243" s="382" t="b">
        <v>0</v>
      </c>
      <c r="L243" s="364" t="str">
        <f t="shared" si="105"/>
        <v>#REF!</v>
      </c>
      <c r="M243" s="361" t="str">
        <f t="shared" si="106"/>
        <v>#REF!</v>
      </c>
      <c r="N243" s="361" t="b">
        <v>0</v>
      </c>
      <c r="O243" s="24" t="b">
        <v>0</v>
      </c>
      <c r="P243" s="365" t="str">
        <f t="shared" si="107"/>
        <v>#REF!</v>
      </c>
      <c r="Q243" s="383"/>
      <c r="R243" s="367"/>
      <c r="S243" s="384" t="str">
        <f/>
        <v/>
      </c>
      <c r="T243" s="385">
        <v>44348</v>
      </c>
      <c r="U243" s="386" t="str">
        <f/>
        <v/>
      </c>
      <c r="V243" s="385">
        <v>44681</v>
      </c>
      <c r="W243" s="387" t="str">
        <f/>
        <v/>
      </c>
      <c r="X243" s="381" t="str">
        <f/>
        <v/>
      </c>
      <c r="Y243" s="381">
        <v>44591</v>
      </c>
      <c r="Z243" s="381">
        <v>44679</v>
      </c>
      <c r="AA243" s="380" t="s">
        <v>475</v>
      </c>
      <c r="AB243" s="381"/>
      <c r="AC243" s="381"/>
      <c r="AD243" s="381"/>
      <c r="AE243" s="388"/>
      <c r="AF243" s="381"/>
      <c r="AG243" s="381"/>
      <c r="AH243" s="389"/>
      <c r="AI243" s="386"/>
      <c r="AJ243" s="381"/>
      <c r="AK243" s="381"/>
      <c r="AL243" s="383"/>
      <c r="AM243" s="374"/>
      <c r="AN243" s="384"/>
      <c r="AO243" s="381"/>
      <c r="AP243" s="383"/>
      <c r="AQ243" s="374"/>
      <c r="AR243" s="384" t="str">
        <f/>
        <v/>
      </c>
      <c r="AS243" s="381">
        <v>44651</v>
      </c>
      <c r="AT243" s="381" t="str">
        <f/>
        <v/>
      </c>
      <c r="AU243" s="389"/>
      <c r="AV243" s="390" t="str">
        <f/>
        <v/>
      </c>
      <c r="AW243" s="57" t="str">
        <f/>
        <v/>
      </c>
      <c r="AX243" s="381"/>
      <c r="AY243" s="381" t="str">
        <f/>
        <v/>
      </c>
      <c r="AZ243" s="381"/>
      <c r="BA243" s="381" t="str">
        <f/>
        <v/>
      </c>
      <c r="BB243" s="385"/>
      <c r="BC243" s="390" t="str">
        <f/>
        <v/>
      </c>
      <c r="BD243" s="381" t="str">
        <f/>
        <v/>
      </c>
      <c r="BE243" s="381"/>
      <c r="BF243" s="381" t="str">
        <f/>
        <v/>
      </c>
      <c r="BG243" s="391"/>
      <c r="BH243" s="392"/>
      <c r="BI243" s="378"/>
    </row>
    <row r="244" ht="15.75" customHeight="1">
      <c r="A244" s="236"/>
      <c r="B244" s="236"/>
      <c r="C244" s="358"/>
      <c r="D244" s="379">
        <v>238</v>
      </c>
      <c r="E244" s="380" t="str">
        <f t="shared" si="100"/>
        <v>#REF!</v>
      </c>
      <c r="F244" s="57" t="str">
        <f t="shared" si="101"/>
        <v>#REF!</v>
      </c>
      <c r="G244" s="57" t="str">
        <f t="shared" si="102"/>
        <v>#REF!</v>
      </c>
      <c r="H244" s="381" t="str">
        <f t="shared" si="103"/>
        <v>#REF!</v>
      </c>
      <c r="I244" s="380" t="str">
        <f t="shared" si="104"/>
        <v>#REF!</v>
      </c>
      <c r="J244" s="396" t="str">
        <f t="shared" si="108"/>
        <v>#REF!</v>
      </c>
      <c r="K244" s="382" t="b">
        <v>0</v>
      </c>
      <c r="L244" s="364" t="str">
        <f t="shared" si="105"/>
        <v>#REF!</v>
      </c>
      <c r="M244" s="361" t="str">
        <f t="shared" si="106"/>
        <v>#REF!</v>
      </c>
      <c r="N244" s="361" t="b">
        <v>0</v>
      </c>
      <c r="O244" s="24" t="b">
        <v>0</v>
      </c>
      <c r="P244" s="365" t="str">
        <f t="shared" si="107"/>
        <v>#REF!</v>
      </c>
      <c r="Q244" s="383"/>
      <c r="R244" s="367"/>
      <c r="S244" s="384" t="str">
        <f/>
        <v/>
      </c>
      <c r="T244" s="385">
        <v>45323</v>
      </c>
      <c r="U244" s="386" t="str">
        <f/>
        <v/>
      </c>
      <c r="V244" s="385">
        <v>45506</v>
      </c>
      <c r="W244" s="387" t="str">
        <f/>
        <v/>
      </c>
      <c r="X244" s="381" t="str">
        <f/>
        <v/>
      </c>
      <c r="Y244" s="381"/>
      <c r="Z244" s="381">
        <v>45566</v>
      </c>
      <c r="AA244" s="388"/>
      <c r="AB244" s="381"/>
      <c r="AC244" s="381"/>
      <c r="AD244" s="381"/>
      <c r="AE244" s="388"/>
      <c r="AF244" s="381"/>
      <c r="AG244" s="381"/>
      <c r="AH244" s="389"/>
      <c r="AI244" s="386"/>
      <c r="AJ244" s="381"/>
      <c r="AK244" s="381"/>
      <c r="AL244" s="383"/>
      <c r="AM244" s="374"/>
      <c r="AN244" s="384">
        <v>46036</v>
      </c>
      <c r="AO244" s="381">
        <v>46111</v>
      </c>
      <c r="AP244" s="383"/>
      <c r="AQ244" s="374"/>
      <c r="AR244" s="384" t="str">
        <f/>
        <v/>
      </c>
      <c r="AS244" s="381">
        <v>45578</v>
      </c>
      <c r="AT244" s="381" t="str">
        <f/>
        <v/>
      </c>
      <c r="AU244" s="389"/>
      <c r="AV244" s="390" t="str">
        <f/>
        <v/>
      </c>
      <c r="AW244" s="57" t="str">
        <f/>
        <v/>
      </c>
      <c r="AX244" s="381"/>
      <c r="AY244" s="381" t="str">
        <f/>
        <v/>
      </c>
      <c r="AZ244" s="381"/>
      <c r="BA244" s="381" t="str">
        <f/>
        <v/>
      </c>
      <c r="BB244" s="385"/>
      <c r="BC244" s="390" t="str">
        <f/>
        <v/>
      </c>
      <c r="BD244" s="381" t="str">
        <f/>
        <v/>
      </c>
      <c r="BE244" s="381"/>
      <c r="BF244" s="381" t="str">
        <f/>
        <v/>
      </c>
      <c r="BG244" s="391"/>
      <c r="BH244" s="392"/>
      <c r="BI244" s="378"/>
    </row>
    <row r="245" ht="15.75" customHeight="1">
      <c r="A245" s="236"/>
      <c r="B245" s="236"/>
      <c r="C245" s="358"/>
      <c r="D245" s="379">
        <v>239</v>
      </c>
      <c r="E245" s="380" t="str">
        <f t="shared" si="100"/>
        <v>#REF!</v>
      </c>
      <c r="F245" s="57" t="str">
        <f t="shared" si="101"/>
        <v>#REF!</v>
      </c>
      <c r="G245" s="57" t="str">
        <f t="shared" si="102"/>
        <v>#REF!</v>
      </c>
      <c r="H245" s="381" t="str">
        <f t="shared" si="103"/>
        <v>#REF!</v>
      </c>
      <c r="I245" s="380" t="str">
        <f t="shared" si="104"/>
        <v>#REF!</v>
      </c>
      <c r="J245" s="380" t="str">
        <f t="shared" si="108"/>
        <v>#REF!</v>
      </c>
      <c r="K245" s="382" t="b">
        <v>1</v>
      </c>
      <c r="L245" s="364" t="str">
        <f t="shared" si="105"/>
        <v>#REF!</v>
      </c>
      <c r="M245" s="361" t="str">
        <f t="shared" si="106"/>
        <v>#REF!</v>
      </c>
      <c r="N245" s="361" t="b">
        <v>0</v>
      </c>
      <c r="O245" s="24" t="b">
        <v>0</v>
      </c>
      <c r="P245" s="365" t="str">
        <f t="shared" si="107"/>
        <v>#REF!</v>
      </c>
      <c r="Q245" s="383"/>
      <c r="R245" s="367"/>
      <c r="S245" s="384" t="str">
        <f/>
        <v/>
      </c>
      <c r="T245" s="385">
        <v>44348</v>
      </c>
      <c r="U245" s="386" t="str">
        <f/>
        <v/>
      </c>
      <c r="V245" s="385">
        <v>44864</v>
      </c>
      <c r="W245" s="387" t="str">
        <f/>
        <v/>
      </c>
      <c r="X245" s="381" t="str">
        <f/>
        <v/>
      </c>
      <c r="Y245" s="381"/>
      <c r="Z245" s="381">
        <v>44925</v>
      </c>
      <c r="AA245" s="388"/>
      <c r="AB245" s="381"/>
      <c r="AC245" s="381"/>
      <c r="AD245" s="381"/>
      <c r="AE245" s="388"/>
      <c r="AF245" s="381"/>
      <c r="AG245" s="381"/>
      <c r="AH245" s="389" t="s">
        <v>512</v>
      </c>
      <c r="AI245" s="386"/>
      <c r="AJ245" s="381"/>
      <c r="AK245" s="381"/>
      <c r="AL245" s="383"/>
      <c r="AM245" s="374"/>
      <c r="AN245" s="384">
        <v>45404</v>
      </c>
      <c r="AO245" s="381">
        <v>45477</v>
      </c>
      <c r="AP245" s="383"/>
      <c r="AQ245" s="374"/>
      <c r="AR245" s="384" t="str">
        <f/>
        <v/>
      </c>
      <c r="AS245" s="381">
        <v>44945</v>
      </c>
      <c r="AT245" s="381" t="str">
        <f/>
        <v/>
      </c>
      <c r="AU245" s="389"/>
      <c r="AV245" s="390" t="str">
        <f/>
        <v/>
      </c>
      <c r="AW245" s="57" t="str">
        <f/>
        <v/>
      </c>
      <c r="AX245" s="381"/>
      <c r="AY245" s="381" t="str">
        <f/>
        <v/>
      </c>
      <c r="AZ245" s="381"/>
      <c r="BA245" s="381" t="str">
        <f/>
        <v/>
      </c>
      <c r="BB245" s="385"/>
      <c r="BC245" s="390" t="str">
        <f/>
        <v/>
      </c>
      <c r="BD245" s="381" t="str">
        <f/>
        <v/>
      </c>
      <c r="BE245" s="381"/>
      <c r="BF245" s="381" t="str">
        <f/>
        <v/>
      </c>
      <c r="BG245" s="391"/>
      <c r="BH245" s="392"/>
      <c r="BI245" s="378"/>
    </row>
    <row r="246" ht="15.75" customHeight="1">
      <c r="A246" s="236"/>
      <c r="B246" s="236"/>
      <c r="C246" s="358"/>
      <c r="D246" s="379">
        <v>240</v>
      </c>
      <c r="E246" s="380" t="str">
        <f t="shared" si="100"/>
        <v>#REF!</v>
      </c>
      <c r="F246" s="57" t="str">
        <f t="shared" si="101"/>
        <v>#REF!</v>
      </c>
      <c r="G246" s="57" t="str">
        <f t="shared" si="102"/>
        <v>#REF!</v>
      </c>
      <c r="H246" s="381" t="str">
        <f t="shared" si="103"/>
        <v>#REF!</v>
      </c>
      <c r="I246" s="380" t="str">
        <f t="shared" si="104"/>
        <v>#REF!</v>
      </c>
      <c r="J246" s="396" t="str">
        <f t="shared" si="108"/>
        <v>#REF!</v>
      </c>
      <c r="K246" s="382" t="b">
        <v>0</v>
      </c>
      <c r="L246" s="364" t="str">
        <f t="shared" si="105"/>
        <v>#REF!</v>
      </c>
      <c r="M246" s="361" t="str">
        <f t="shared" si="106"/>
        <v>#REF!</v>
      </c>
      <c r="N246" s="361" t="b">
        <v>0</v>
      </c>
      <c r="O246" s="24" t="b">
        <v>0</v>
      </c>
      <c r="P246" s="365" t="str">
        <f t="shared" si="107"/>
        <v>#REF!</v>
      </c>
      <c r="Q246" s="383"/>
      <c r="R246" s="367"/>
      <c r="S246" s="384" t="str">
        <f/>
        <v/>
      </c>
      <c r="T246" s="385">
        <v>45323</v>
      </c>
      <c r="U246" s="386" t="str">
        <f/>
        <v/>
      </c>
      <c r="V246" s="385">
        <v>45506</v>
      </c>
      <c r="W246" s="387" t="str">
        <f/>
        <v/>
      </c>
      <c r="X246" s="381" t="str">
        <f/>
        <v/>
      </c>
      <c r="Y246" s="381"/>
      <c r="Z246" s="381">
        <v>45566</v>
      </c>
      <c r="AA246" s="388"/>
      <c r="AB246" s="381"/>
      <c r="AC246" s="381"/>
      <c r="AD246" s="381"/>
      <c r="AE246" s="388"/>
      <c r="AF246" s="381"/>
      <c r="AG246" s="381"/>
      <c r="AH246" s="389"/>
      <c r="AI246" s="386"/>
      <c r="AJ246" s="381"/>
      <c r="AK246" s="381"/>
      <c r="AL246" s="383"/>
      <c r="AM246" s="374"/>
      <c r="AN246" s="384">
        <v>46433</v>
      </c>
      <c r="AO246" s="381">
        <v>46506</v>
      </c>
      <c r="AP246" s="383"/>
      <c r="AQ246" s="374"/>
      <c r="AR246" s="384" t="str">
        <f/>
        <v/>
      </c>
      <c r="AS246" s="381">
        <v>45578</v>
      </c>
      <c r="AT246" s="381" t="str">
        <f/>
        <v/>
      </c>
      <c r="AU246" s="389"/>
      <c r="AV246" s="390" t="str">
        <f/>
        <v/>
      </c>
      <c r="AW246" s="57" t="str">
        <f/>
        <v/>
      </c>
      <c r="AX246" s="381"/>
      <c r="AY246" s="381" t="str">
        <f/>
        <v/>
      </c>
      <c r="AZ246" s="381"/>
      <c r="BA246" s="381" t="str">
        <f/>
        <v/>
      </c>
      <c r="BB246" s="385"/>
      <c r="BC246" s="390" t="str">
        <f/>
        <v/>
      </c>
      <c r="BD246" s="381" t="str">
        <f/>
        <v/>
      </c>
      <c r="BE246" s="381"/>
      <c r="BF246" s="381" t="str">
        <f/>
        <v/>
      </c>
      <c r="BG246" s="391"/>
      <c r="BH246" s="392"/>
      <c r="BI246" s="378"/>
    </row>
    <row r="247" ht="15.75" customHeight="1">
      <c r="A247" s="236"/>
      <c r="B247" s="236"/>
      <c r="C247" s="358"/>
      <c r="D247" s="379">
        <v>241</v>
      </c>
      <c r="E247" s="380" t="str">
        <f t="shared" si="100"/>
        <v>#REF!</v>
      </c>
      <c r="F247" s="57" t="str">
        <f t="shared" si="101"/>
        <v>#REF!</v>
      </c>
      <c r="G247" s="57" t="str">
        <f t="shared" si="102"/>
        <v>#REF!</v>
      </c>
      <c r="H247" s="381" t="str">
        <f t="shared" si="103"/>
        <v>#REF!</v>
      </c>
      <c r="I247" s="380" t="str">
        <f t="shared" si="104"/>
        <v>#REF!</v>
      </c>
      <c r="J247" s="396" t="str">
        <f t="shared" si="108"/>
        <v>#REF!</v>
      </c>
      <c r="K247" s="382" t="b">
        <v>0</v>
      </c>
      <c r="L247" s="364" t="str">
        <f t="shared" si="105"/>
        <v>#REF!</v>
      </c>
      <c r="M247" s="361" t="str">
        <f t="shared" si="106"/>
        <v>#REF!</v>
      </c>
      <c r="N247" s="361" t="b">
        <v>0</v>
      </c>
      <c r="O247" s="24" t="b">
        <v>0</v>
      </c>
      <c r="P247" s="365" t="str">
        <f t="shared" si="107"/>
        <v>#REF!</v>
      </c>
      <c r="Q247" s="383"/>
      <c r="R247" s="367"/>
      <c r="S247" s="384" t="str">
        <f/>
        <v/>
      </c>
      <c r="T247" s="385">
        <v>45323</v>
      </c>
      <c r="U247" s="386" t="str">
        <f/>
        <v/>
      </c>
      <c r="V247" s="385">
        <v>45506</v>
      </c>
      <c r="W247" s="387" t="str">
        <f/>
        <v/>
      </c>
      <c r="X247" s="381" t="str">
        <f/>
        <v/>
      </c>
      <c r="Y247" s="381"/>
      <c r="Z247" s="381">
        <v>45566</v>
      </c>
      <c r="AA247" s="388"/>
      <c r="AB247" s="381"/>
      <c r="AC247" s="381"/>
      <c r="AD247" s="381"/>
      <c r="AE247" s="388"/>
      <c r="AF247" s="381"/>
      <c r="AG247" s="381"/>
      <c r="AH247" s="389"/>
      <c r="AI247" s="386"/>
      <c r="AJ247" s="381"/>
      <c r="AK247" s="381"/>
      <c r="AL247" s="383"/>
      <c r="AM247" s="374"/>
      <c r="AN247" s="384">
        <v>46314</v>
      </c>
      <c r="AO247" s="381">
        <v>46387</v>
      </c>
      <c r="AP247" s="383"/>
      <c r="AQ247" s="374"/>
      <c r="AR247" s="384" t="str">
        <f/>
        <v/>
      </c>
      <c r="AS247" s="381">
        <v>45578</v>
      </c>
      <c r="AT247" s="381" t="str">
        <f/>
        <v/>
      </c>
      <c r="AU247" s="389"/>
      <c r="AV247" s="390" t="str">
        <f/>
        <v/>
      </c>
      <c r="AW247" s="57" t="str">
        <f/>
        <v/>
      </c>
      <c r="AX247" s="381"/>
      <c r="AY247" s="381" t="str">
        <f/>
        <v/>
      </c>
      <c r="AZ247" s="381"/>
      <c r="BA247" s="381" t="str">
        <f/>
        <v/>
      </c>
      <c r="BB247" s="385"/>
      <c r="BC247" s="390" t="str">
        <f/>
        <v/>
      </c>
      <c r="BD247" s="381" t="str">
        <f/>
        <v/>
      </c>
      <c r="BE247" s="381"/>
      <c r="BF247" s="381" t="str">
        <f/>
        <v/>
      </c>
      <c r="BG247" s="391"/>
      <c r="BH247" s="392"/>
      <c r="BI247" s="378"/>
    </row>
    <row r="248" ht="15.75" customHeight="1">
      <c r="A248" s="236"/>
      <c r="B248" s="236"/>
      <c r="C248" s="358"/>
      <c r="D248" s="379">
        <v>242</v>
      </c>
      <c r="E248" s="380" t="str">
        <f t="shared" si="100"/>
        <v>#REF!</v>
      </c>
      <c r="F248" s="57" t="str">
        <f t="shared" si="101"/>
        <v>#REF!</v>
      </c>
      <c r="G248" s="57" t="str">
        <f t="shared" si="102"/>
        <v>#REF!</v>
      </c>
      <c r="H248" s="381" t="str">
        <f t="shared" si="103"/>
        <v>#REF!</v>
      </c>
      <c r="I248" s="380" t="str">
        <f t="shared" si="104"/>
        <v>#REF!</v>
      </c>
      <c r="J248" s="396" t="str">
        <f t="shared" si="108"/>
        <v>#REF!</v>
      </c>
      <c r="K248" s="382" t="b">
        <v>0</v>
      </c>
      <c r="L248" s="364" t="str">
        <f t="shared" si="105"/>
        <v>#REF!</v>
      </c>
      <c r="M248" s="361" t="str">
        <f t="shared" si="106"/>
        <v>#REF!</v>
      </c>
      <c r="N248" s="361" t="b">
        <v>0</v>
      </c>
      <c r="O248" s="24" t="b">
        <v>0</v>
      </c>
      <c r="P248" s="365" t="str">
        <f t="shared" si="107"/>
        <v>#REF!</v>
      </c>
      <c r="Q248" s="383"/>
      <c r="R248" s="367"/>
      <c r="S248" s="384" t="str">
        <f/>
        <v/>
      </c>
      <c r="T248" s="385">
        <v>46478</v>
      </c>
      <c r="U248" s="386" t="str">
        <f/>
        <v/>
      </c>
      <c r="V248" s="385">
        <v>46573</v>
      </c>
      <c r="W248" s="387" t="str">
        <f/>
        <v/>
      </c>
      <c r="X248" s="381" t="str">
        <f/>
        <v/>
      </c>
      <c r="Y248" s="381"/>
      <c r="Z248" s="381">
        <v>46631</v>
      </c>
      <c r="AA248" s="388"/>
      <c r="AB248" s="381"/>
      <c r="AC248" s="381"/>
      <c r="AD248" s="381"/>
      <c r="AE248" s="388"/>
      <c r="AF248" s="381"/>
      <c r="AG248" s="381"/>
      <c r="AH248" s="389"/>
      <c r="AI248" s="386"/>
      <c r="AJ248" s="381"/>
      <c r="AK248" s="381"/>
      <c r="AL248" s="383"/>
      <c r="AM248" s="374"/>
      <c r="AN248" s="384">
        <v>46664</v>
      </c>
      <c r="AO248" s="381">
        <v>46737</v>
      </c>
      <c r="AP248" s="383"/>
      <c r="AQ248" s="374"/>
      <c r="AR248" s="384" t="str">
        <f/>
        <v/>
      </c>
      <c r="AS248" s="381">
        <v>46643</v>
      </c>
      <c r="AT248" s="381" t="str">
        <f/>
        <v/>
      </c>
      <c r="AU248" s="389"/>
      <c r="AV248" s="390" t="str">
        <f/>
        <v/>
      </c>
      <c r="AW248" s="57" t="str">
        <f/>
        <v/>
      </c>
      <c r="AX248" s="381"/>
      <c r="AY248" s="381" t="str">
        <f/>
        <v/>
      </c>
      <c r="AZ248" s="381"/>
      <c r="BA248" s="381" t="str">
        <f/>
        <v/>
      </c>
      <c r="BB248" s="385"/>
      <c r="BC248" s="390" t="str">
        <f/>
        <v/>
      </c>
      <c r="BD248" s="381" t="str">
        <f/>
        <v/>
      </c>
      <c r="BE248" s="381"/>
      <c r="BF248" s="381" t="str">
        <f/>
        <v/>
      </c>
      <c r="BG248" s="391"/>
      <c r="BH248" s="392"/>
      <c r="BI248" s="378"/>
    </row>
    <row r="249" ht="15.75" customHeight="1">
      <c r="A249" s="236"/>
      <c r="B249" s="236"/>
      <c r="C249" s="358"/>
      <c r="D249" s="379">
        <v>243</v>
      </c>
      <c r="E249" s="380" t="str">
        <f t="shared" si="100"/>
        <v>#REF!</v>
      </c>
      <c r="F249" s="57" t="str">
        <f t="shared" si="101"/>
        <v>#REF!</v>
      </c>
      <c r="G249" s="57" t="str">
        <f t="shared" si="102"/>
        <v>#REF!</v>
      </c>
      <c r="H249" s="381" t="str">
        <f t="shared" si="103"/>
        <v>#REF!</v>
      </c>
      <c r="I249" s="380" t="str">
        <f t="shared" si="104"/>
        <v>#REF!</v>
      </c>
      <c r="J249" s="396" t="str">
        <f t="shared" si="108"/>
        <v>#REF!</v>
      </c>
      <c r="K249" s="382" t="b">
        <v>0</v>
      </c>
      <c r="L249" s="364" t="str">
        <f t="shared" si="105"/>
        <v>#REF!</v>
      </c>
      <c r="M249" s="361" t="str">
        <f t="shared" si="106"/>
        <v>#REF!</v>
      </c>
      <c r="N249" s="361" t="b">
        <v>0</v>
      </c>
      <c r="O249" s="24" t="b">
        <v>0</v>
      </c>
      <c r="P249" s="365" t="str">
        <f t="shared" si="107"/>
        <v>#REF!</v>
      </c>
      <c r="Q249" s="383"/>
      <c r="R249" s="367"/>
      <c r="S249" s="384" t="str">
        <f/>
        <v/>
      </c>
      <c r="T249" s="385">
        <v>46478</v>
      </c>
      <c r="U249" s="386" t="str">
        <f/>
        <v/>
      </c>
      <c r="V249" s="385">
        <v>46664</v>
      </c>
      <c r="W249" s="387" t="str">
        <f/>
        <v/>
      </c>
      <c r="X249" s="381" t="str">
        <f/>
        <v/>
      </c>
      <c r="Y249" s="381"/>
      <c r="Z249" s="381">
        <v>46722</v>
      </c>
      <c r="AA249" s="388"/>
      <c r="AB249" s="381"/>
      <c r="AC249" s="381"/>
      <c r="AD249" s="381"/>
      <c r="AE249" s="388"/>
      <c r="AF249" s="381"/>
      <c r="AG249" s="381"/>
      <c r="AH249" s="389"/>
      <c r="AI249" s="386"/>
      <c r="AJ249" s="381"/>
      <c r="AK249" s="381"/>
      <c r="AL249" s="383"/>
      <c r="AM249" s="374"/>
      <c r="AN249" s="384">
        <v>47484</v>
      </c>
      <c r="AO249" s="381">
        <v>47557</v>
      </c>
      <c r="AP249" s="383"/>
      <c r="AQ249" s="374"/>
      <c r="AR249" s="384" t="str">
        <f/>
        <v/>
      </c>
      <c r="AS249" s="381">
        <v>46734</v>
      </c>
      <c r="AT249" s="381" t="str">
        <f/>
        <v/>
      </c>
      <c r="AU249" s="389"/>
      <c r="AV249" s="390" t="str">
        <f/>
        <v/>
      </c>
      <c r="AW249" s="57" t="str">
        <f/>
        <v/>
      </c>
      <c r="AX249" s="381"/>
      <c r="AY249" s="381" t="str">
        <f/>
        <v/>
      </c>
      <c r="AZ249" s="381"/>
      <c r="BA249" s="381" t="str">
        <f/>
        <v/>
      </c>
      <c r="BB249" s="385"/>
      <c r="BC249" s="390" t="str">
        <f/>
        <v/>
      </c>
      <c r="BD249" s="381" t="str">
        <f/>
        <v/>
      </c>
      <c r="BE249" s="381"/>
      <c r="BF249" s="381" t="str">
        <f/>
        <v/>
      </c>
      <c r="BG249" s="391"/>
      <c r="BH249" s="392"/>
      <c r="BI249" s="378"/>
    </row>
    <row r="250" ht="15.75" customHeight="1">
      <c r="A250" s="236"/>
      <c r="B250" s="236"/>
      <c r="C250" s="358"/>
      <c r="D250" s="379">
        <v>244</v>
      </c>
      <c r="E250" s="380" t="str">
        <f t="shared" si="100"/>
        <v>#REF!</v>
      </c>
      <c r="F250" s="57" t="str">
        <f t="shared" si="101"/>
        <v>#REF!</v>
      </c>
      <c r="G250" s="57" t="str">
        <f t="shared" si="102"/>
        <v>#REF!</v>
      </c>
      <c r="H250" s="381" t="str">
        <f t="shared" si="103"/>
        <v>#REF!</v>
      </c>
      <c r="I250" s="380" t="str">
        <f t="shared" si="104"/>
        <v>#REF!</v>
      </c>
      <c r="J250" s="396" t="str">
        <f t="shared" si="108"/>
        <v>#REF!</v>
      </c>
      <c r="K250" s="382" t="b">
        <v>0</v>
      </c>
      <c r="L250" s="364" t="str">
        <f t="shared" si="105"/>
        <v>#REF!</v>
      </c>
      <c r="M250" s="361" t="str">
        <f t="shared" si="106"/>
        <v>#REF!</v>
      </c>
      <c r="N250" s="361" t="b">
        <v>0</v>
      </c>
      <c r="O250" s="24" t="b">
        <v>0</v>
      </c>
      <c r="P250" s="365" t="str">
        <f t="shared" si="107"/>
        <v>#REF!</v>
      </c>
      <c r="Q250" s="383"/>
      <c r="R250" s="367"/>
      <c r="S250" s="384" t="str">
        <f/>
        <v/>
      </c>
      <c r="T250" s="385">
        <v>46478</v>
      </c>
      <c r="U250" s="386" t="str">
        <f/>
        <v/>
      </c>
      <c r="V250" s="385">
        <v>46664</v>
      </c>
      <c r="W250" s="387" t="str">
        <f/>
        <v/>
      </c>
      <c r="X250" s="381" t="str">
        <f/>
        <v/>
      </c>
      <c r="Y250" s="381"/>
      <c r="Z250" s="381">
        <v>46722</v>
      </c>
      <c r="AA250" s="388"/>
      <c r="AB250" s="381"/>
      <c r="AC250" s="381"/>
      <c r="AD250" s="381"/>
      <c r="AE250" s="388"/>
      <c r="AF250" s="381"/>
      <c r="AG250" s="381"/>
      <c r="AH250" s="389"/>
      <c r="AI250" s="386"/>
      <c r="AJ250" s="381"/>
      <c r="AK250" s="381"/>
      <c r="AL250" s="383"/>
      <c r="AM250" s="374"/>
      <c r="AN250" s="384">
        <v>47150</v>
      </c>
      <c r="AO250" s="381">
        <v>47225</v>
      </c>
      <c r="AP250" s="383"/>
      <c r="AQ250" s="374"/>
      <c r="AR250" s="384" t="str">
        <f/>
        <v/>
      </c>
      <c r="AS250" s="381">
        <v>46734</v>
      </c>
      <c r="AT250" s="381" t="str">
        <f/>
        <v/>
      </c>
      <c r="AU250" s="389"/>
      <c r="AV250" s="390" t="str">
        <f/>
        <v/>
      </c>
      <c r="AW250" s="57" t="str">
        <f/>
        <v/>
      </c>
      <c r="AX250" s="381"/>
      <c r="AY250" s="381" t="str">
        <f/>
        <v/>
      </c>
      <c r="AZ250" s="381"/>
      <c r="BA250" s="381" t="str">
        <f/>
        <v/>
      </c>
      <c r="BB250" s="385"/>
      <c r="BC250" s="390" t="str">
        <f/>
        <v/>
      </c>
      <c r="BD250" s="381" t="str">
        <f/>
        <v/>
      </c>
      <c r="BE250" s="381"/>
      <c r="BF250" s="381" t="str">
        <f/>
        <v/>
      </c>
      <c r="BG250" s="391"/>
      <c r="BH250" s="392"/>
      <c r="BI250" s="378"/>
    </row>
    <row r="251" ht="15.75" customHeight="1">
      <c r="A251" s="236"/>
      <c r="B251" s="236"/>
      <c r="C251" s="358"/>
      <c r="D251" s="379">
        <v>245</v>
      </c>
      <c r="E251" s="380" t="str">
        <f t="shared" si="100"/>
        <v>#REF!</v>
      </c>
      <c r="F251" s="57" t="str">
        <f t="shared" si="101"/>
        <v>#REF!</v>
      </c>
      <c r="G251" s="57" t="str">
        <f t="shared" si="102"/>
        <v>#REF!</v>
      </c>
      <c r="H251" s="381" t="str">
        <f t="shared" si="103"/>
        <v>#REF!</v>
      </c>
      <c r="I251" s="380" t="str">
        <f t="shared" si="104"/>
        <v>#REF!</v>
      </c>
      <c r="J251" s="396" t="str">
        <f t="shared" si="108"/>
        <v>#REF!</v>
      </c>
      <c r="K251" s="382" t="b">
        <v>0</v>
      </c>
      <c r="L251" s="364" t="str">
        <f t="shared" si="105"/>
        <v>#REF!</v>
      </c>
      <c r="M251" s="361" t="str">
        <f t="shared" si="106"/>
        <v>#REF!</v>
      </c>
      <c r="N251" s="361" t="b">
        <v>0</v>
      </c>
      <c r="O251" s="24" t="b">
        <v>0</v>
      </c>
      <c r="P251" s="365" t="str">
        <f t="shared" si="107"/>
        <v>#REF!</v>
      </c>
      <c r="Q251" s="383"/>
      <c r="R251" s="367"/>
      <c r="S251" s="384" t="str">
        <f/>
        <v/>
      </c>
      <c r="T251" s="385">
        <v>46478</v>
      </c>
      <c r="U251" s="386" t="str">
        <f/>
        <v/>
      </c>
      <c r="V251" s="385">
        <v>46664</v>
      </c>
      <c r="W251" s="387" t="str">
        <f/>
        <v/>
      </c>
      <c r="X251" s="381" t="str">
        <f/>
        <v/>
      </c>
      <c r="Y251" s="381"/>
      <c r="Z251" s="381">
        <v>46722</v>
      </c>
      <c r="AA251" s="388"/>
      <c r="AB251" s="381"/>
      <c r="AC251" s="381"/>
      <c r="AD251" s="381"/>
      <c r="AE251" s="388"/>
      <c r="AF251" s="381"/>
      <c r="AG251" s="381"/>
      <c r="AH251" s="389"/>
      <c r="AI251" s="386"/>
      <c r="AJ251" s="381"/>
      <c r="AK251" s="381"/>
      <c r="AL251" s="383"/>
      <c r="AM251" s="374"/>
      <c r="AN251" s="384">
        <v>47515</v>
      </c>
      <c r="AO251" s="381">
        <v>47590</v>
      </c>
      <c r="AP251" s="383"/>
      <c r="AQ251" s="374"/>
      <c r="AR251" s="384" t="str">
        <f/>
        <v/>
      </c>
      <c r="AS251" s="381">
        <v>46734</v>
      </c>
      <c r="AT251" s="381" t="str">
        <f/>
        <v/>
      </c>
      <c r="AU251" s="389"/>
      <c r="AV251" s="390" t="str">
        <f/>
        <v/>
      </c>
      <c r="AW251" s="57" t="str">
        <f/>
        <v/>
      </c>
      <c r="AX251" s="381"/>
      <c r="AY251" s="381" t="str">
        <f/>
        <v/>
      </c>
      <c r="AZ251" s="381"/>
      <c r="BA251" s="381" t="str">
        <f/>
        <v/>
      </c>
      <c r="BB251" s="385"/>
      <c r="BC251" s="390" t="str">
        <f/>
        <v/>
      </c>
      <c r="BD251" s="381" t="str">
        <f/>
        <v/>
      </c>
      <c r="BE251" s="381"/>
      <c r="BF251" s="381" t="str">
        <f/>
        <v/>
      </c>
      <c r="BG251" s="391"/>
      <c r="BH251" s="392"/>
      <c r="BI251" s="378"/>
    </row>
    <row r="252" ht="15.75" customHeight="1">
      <c r="A252" s="236"/>
      <c r="B252" s="236"/>
      <c r="C252" s="358"/>
      <c r="D252" s="379">
        <v>246</v>
      </c>
      <c r="E252" s="380" t="str">
        <f t="shared" si="100"/>
        <v>#REF!</v>
      </c>
      <c r="F252" s="57" t="str">
        <f t="shared" si="101"/>
        <v>#REF!</v>
      </c>
      <c r="G252" s="57" t="str">
        <f t="shared" si="102"/>
        <v>#REF!</v>
      </c>
      <c r="H252" s="381" t="str">
        <f t="shared" si="103"/>
        <v>#REF!</v>
      </c>
      <c r="I252" s="380" t="str">
        <f t="shared" si="104"/>
        <v>#REF!</v>
      </c>
      <c r="J252" s="380" t="str">
        <f t="shared" si="108"/>
        <v>#REF!</v>
      </c>
      <c r="K252" s="382" t="b">
        <v>0</v>
      </c>
      <c r="L252" s="364" t="str">
        <f t="shared" si="105"/>
        <v>#REF!</v>
      </c>
      <c r="M252" s="361" t="str">
        <f t="shared" si="106"/>
        <v>#REF!</v>
      </c>
      <c r="N252" s="361" t="b">
        <v>0</v>
      </c>
      <c r="O252" s="24" t="b">
        <v>0</v>
      </c>
      <c r="P252" s="365" t="str">
        <f t="shared" si="107"/>
        <v>#REF!</v>
      </c>
      <c r="Q252" s="383"/>
      <c r="R252" s="367"/>
      <c r="S252" s="384" t="str">
        <f/>
        <v/>
      </c>
      <c r="T252" s="385">
        <v>44652</v>
      </c>
      <c r="U252" s="386" t="str">
        <f/>
        <v/>
      </c>
      <c r="V252" s="385">
        <v>44868</v>
      </c>
      <c r="W252" s="387" t="str">
        <f/>
        <v/>
      </c>
      <c r="X252" s="381" t="str">
        <f/>
        <v/>
      </c>
      <c r="Y252" s="381"/>
      <c r="Z252" s="381">
        <v>44926</v>
      </c>
      <c r="AA252" s="388"/>
      <c r="AB252" s="381"/>
      <c r="AC252" s="381"/>
      <c r="AD252" s="381"/>
      <c r="AE252" s="388"/>
      <c r="AF252" s="381"/>
      <c r="AG252" s="381"/>
      <c r="AH252" s="389"/>
      <c r="AI252" s="386"/>
      <c r="AJ252" s="381"/>
      <c r="AK252" s="381"/>
      <c r="AL252" s="383"/>
      <c r="AM252" s="374"/>
      <c r="AN252" s="384">
        <v>45861</v>
      </c>
      <c r="AO252" s="381">
        <v>45936</v>
      </c>
      <c r="AP252" s="383"/>
      <c r="AQ252" s="374"/>
      <c r="AR252" s="384" t="str">
        <f/>
        <v/>
      </c>
      <c r="AS252" s="381">
        <v>44945</v>
      </c>
      <c r="AT252" s="381" t="str">
        <f/>
        <v/>
      </c>
      <c r="AU252" s="389"/>
      <c r="AV252" s="390" t="str">
        <f/>
        <v/>
      </c>
      <c r="AW252" s="57" t="str">
        <f/>
        <v/>
      </c>
      <c r="AX252" s="381"/>
      <c r="AY252" s="381" t="str">
        <f/>
        <v/>
      </c>
      <c r="AZ252" s="381"/>
      <c r="BA252" s="381" t="str">
        <f/>
        <v/>
      </c>
      <c r="BB252" s="385"/>
      <c r="BC252" s="390" t="str">
        <f/>
        <v/>
      </c>
      <c r="BD252" s="381" t="str">
        <f/>
        <v/>
      </c>
      <c r="BE252" s="381"/>
      <c r="BF252" s="381" t="str">
        <f/>
        <v/>
      </c>
      <c r="BG252" s="391"/>
      <c r="BH252" s="392"/>
      <c r="BI252" s="378"/>
    </row>
    <row r="253" ht="15.75" customHeight="1">
      <c r="A253" s="236"/>
      <c r="B253" s="236"/>
      <c r="C253" s="358"/>
      <c r="D253" s="379">
        <v>247</v>
      </c>
      <c r="E253" s="380" t="str">
        <f t="shared" si="100"/>
        <v>#REF!</v>
      </c>
      <c r="F253" s="57" t="str">
        <f t="shared" si="101"/>
        <v>#REF!</v>
      </c>
      <c r="G253" s="57" t="str">
        <f t="shared" si="102"/>
        <v>#REF!</v>
      </c>
      <c r="H253" s="381" t="str">
        <f t="shared" si="103"/>
        <v>#REF!</v>
      </c>
      <c r="I253" s="380" t="str">
        <f t="shared" si="104"/>
        <v>#REF!</v>
      </c>
      <c r="J253" s="396" t="str">
        <f t="shared" si="108"/>
        <v>#REF!</v>
      </c>
      <c r="K253" s="382" t="b">
        <v>0</v>
      </c>
      <c r="L253" s="364" t="str">
        <f t="shared" si="105"/>
        <v>#REF!</v>
      </c>
      <c r="M253" s="361" t="str">
        <f t="shared" si="106"/>
        <v>#REF!</v>
      </c>
      <c r="N253" s="361" t="b">
        <v>0</v>
      </c>
      <c r="O253" s="24" t="b">
        <v>0</v>
      </c>
      <c r="P253" s="365" t="str">
        <f t="shared" si="107"/>
        <v>#REF!</v>
      </c>
      <c r="Q253" s="383"/>
      <c r="R253" s="367"/>
      <c r="S253" s="384" t="str">
        <f/>
        <v/>
      </c>
      <c r="T253" s="385">
        <v>45566</v>
      </c>
      <c r="U253" s="386" t="str">
        <f/>
        <v/>
      </c>
      <c r="V253" s="385">
        <v>45812</v>
      </c>
      <c r="W253" s="387" t="str">
        <f/>
        <v/>
      </c>
      <c r="X253" s="381" t="str">
        <f/>
        <v/>
      </c>
      <c r="Y253" s="381"/>
      <c r="Z253" s="381">
        <v>45870</v>
      </c>
      <c r="AA253" s="388"/>
      <c r="AB253" s="381"/>
      <c r="AC253" s="381"/>
      <c r="AD253" s="381"/>
      <c r="AE253" s="388"/>
      <c r="AF253" s="381"/>
      <c r="AG253" s="381"/>
      <c r="AH253" s="389"/>
      <c r="AI253" s="386"/>
      <c r="AJ253" s="381"/>
      <c r="AK253" s="381"/>
      <c r="AL253" s="383"/>
      <c r="AM253" s="374"/>
      <c r="AN253" s="384">
        <v>46693</v>
      </c>
      <c r="AO253" s="381">
        <v>46766</v>
      </c>
      <c r="AP253" s="383"/>
      <c r="AQ253" s="374"/>
      <c r="AR253" s="384" t="str">
        <f/>
        <v/>
      </c>
      <c r="AS253" s="381">
        <v>45882</v>
      </c>
      <c r="AT253" s="381" t="str">
        <f/>
        <v/>
      </c>
      <c r="AU253" s="389"/>
      <c r="AV253" s="390" t="str">
        <f/>
        <v/>
      </c>
      <c r="AW253" s="57" t="str">
        <f/>
        <v/>
      </c>
      <c r="AX253" s="381"/>
      <c r="AY253" s="381" t="str">
        <f/>
        <v/>
      </c>
      <c r="AZ253" s="381"/>
      <c r="BA253" s="381" t="str">
        <f/>
        <v/>
      </c>
      <c r="BB253" s="385"/>
      <c r="BC253" s="390" t="str">
        <f/>
        <v/>
      </c>
      <c r="BD253" s="381" t="str">
        <f/>
        <v/>
      </c>
      <c r="BE253" s="381"/>
      <c r="BF253" s="381" t="str">
        <f/>
        <v/>
      </c>
      <c r="BG253" s="391"/>
      <c r="BH253" s="392"/>
      <c r="BI253" s="378"/>
    </row>
    <row r="254" ht="15.75" customHeight="1">
      <c r="A254" s="236"/>
      <c r="B254" s="236"/>
      <c r="C254" s="358"/>
      <c r="D254" s="379">
        <v>248</v>
      </c>
      <c r="E254" s="380" t="str">
        <f t="shared" si="100"/>
        <v>#REF!</v>
      </c>
      <c r="F254" s="57" t="str">
        <f t="shared" si="101"/>
        <v>#REF!</v>
      </c>
      <c r="G254" s="57" t="str">
        <f t="shared" si="102"/>
        <v>#REF!</v>
      </c>
      <c r="H254" s="381" t="str">
        <f t="shared" si="103"/>
        <v>#REF!</v>
      </c>
      <c r="I254" s="380" t="str">
        <f t="shared" si="104"/>
        <v>#REF!</v>
      </c>
      <c r="J254" s="396" t="str">
        <f t="shared" si="108"/>
        <v>#REF!</v>
      </c>
      <c r="K254" s="382" t="b">
        <v>0</v>
      </c>
      <c r="L254" s="364" t="str">
        <f t="shared" si="105"/>
        <v>#REF!</v>
      </c>
      <c r="M254" s="361" t="str">
        <f t="shared" si="106"/>
        <v>#REF!</v>
      </c>
      <c r="N254" s="361" t="b">
        <v>0</v>
      </c>
      <c r="O254" s="24" t="b">
        <v>0</v>
      </c>
      <c r="P254" s="365" t="str">
        <f t="shared" si="107"/>
        <v>#REF!</v>
      </c>
      <c r="Q254" s="383"/>
      <c r="R254" s="367"/>
      <c r="S254" s="384" t="str">
        <f/>
        <v/>
      </c>
      <c r="T254" s="385">
        <v>45292</v>
      </c>
      <c r="U254" s="386" t="str">
        <f/>
        <v/>
      </c>
      <c r="V254" s="385">
        <v>45539</v>
      </c>
      <c r="W254" s="387" t="str">
        <f/>
        <v/>
      </c>
      <c r="X254" s="381" t="str">
        <f/>
        <v/>
      </c>
      <c r="Y254" s="381"/>
      <c r="Z254" s="381">
        <v>45597</v>
      </c>
      <c r="AA254" s="388"/>
      <c r="AB254" s="381"/>
      <c r="AC254" s="381"/>
      <c r="AD254" s="381"/>
      <c r="AE254" s="388"/>
      <c r="AF254" s="381"/>
      <c r="AG254" s="381"/>
      <c r="AH254" s="389"/>
      <c r="AI254" s="386"/>
      <c r="AJ254" s="381"/>
      <c r="AK254" s="381"/>
      <c r="AL254" s="383"/>
      <c r="AM254" s="374"/>
      <c r="AN254" s="384">
        <v>46115</v>
      </c>
      <c r="AO254" s="381">
        <v>46190</v>
      </c>
      <c r="AP254" s="383"/>
      <c r="AQ254" s="374"/>
      <c r="AR254" s="384" t="str">
        <f/>
        <v/>
      </c>
      <c r="AS254" s="381">
        <v>45610</v>
      </c>
      <c r="AT254" s="381" t="str">
        <f/>
        <v/>
      </c>
      <c r="AU254" s="389"/>
      <c r="AV254" s="390" t="str">
        <f/>
        <v/>
      </c>
      <c r="AW254" s="57" t="str">
        <f/>
        <v/>
      </c>
      <c r="AX254" s="381"/>
      <c r="AY254" s="381" t="str">
        <f/>
        <v/>
      </c>
      <c r="AZ254" s="381"/>
      <c r="BA254" s="381" t="str">
        <f/>
        <v/>
      </c>
      <c r="BB254" s="385"/>
      <c r="BC254" s="390" t="str">
        <f/>
        <v/>
      </c>
      <c r="BD254" s="381" t="str">
        <f/>
        <v/>
      </c>
      <c r="BE254" s="381"/>
      <c r="BF254" s="381" t="str">
        <f/>
        <v/>
      </c>
      <c r="BG254" s="391"/>
      <c r="BH254" s="392"/>
      <c r="BI254" s="378"/>
    </row>
    <row r="255" ht="15.75" customHeight="1">
      <c r="A255" s="236"/>
      <c r="B255" s="236"/>
      <c r="C255" s="358"/>
      <c r="D255" s="379">
        <v>249</v>
      </c>
      <c r="E255" s="380" t="str">
        <f t="shared" si="100"/>
        <v>#REF!</v>
      </c>
      <c r="F255" s="57" t="str">
        <f t="shared" si="101"/>
        <v>#REF!</v>
      </c>
      <c r="G255" s="57" t="str">
        <f t="shared" si="102"/>
        <v>#REF!</v>
      </c>
      <c r="H255" s="381" t="str">
        <f t="shared" si="103"/>
        <v>#REF!</v>
      </c>
      <c r="I255" s="380" t="str">
        <f t="shared" si="104"/>
        <v>#REF!</v>
      </c>
      <c r="J255" s="396" t="str">
        <f t="shared" si="108"/>
        <v>#REF!</v>
      </c>
      <c r="K255" s="382" t="b">
        <v>0</v>
      </c>
      <c r="L255" s="364" t="str">
        <f t="shared" si="105"/>
        <v>#REF!</v>
      </c>
      <c r="M255" s="361" t="str">
        <f t="shared" si="106"/>
        <v>#REF!</v>
      </c>
      <c r="N255" s="361" t="b">
        <v>0</v>
      </c>
      <c r="O255" s="24" t="b">
        <v>0</v>
      </c>
      <c r="P255" s="365" t="str">
        <f t="shared" si="107"/>
        <v>#REF!</v>
      </c>
      <c r="Q255" s="383"/>
      <c r="R255" s="367"/>
      <c r="S255" s="384" t="str">
        <f/>
        <v/>
      </c>
      <c r="T255" s="385">
        <v>45292</v>
      </c>
      <c r="U255" s="386" t="str">
        <f/>
        <v/>
      </c>
      <c r="V255" s="385">
        <v>45539</v>
      </c>
      <c r="W255" s="387" t="str">
        <f/>
        <v/>
      </c>
      <c r="X255" s="381" t="str">
        <f/>
        <v/>
      </c>
      <c r="Y255" s="381"/>
      <c r="Z255" s="381">
        <v>45597</v>
      </c>
      <c r="AA255" s="388"/>
      <c r="AB255" s="381"/>
      <c r="AC255" s="381"/>
      <c r="AD255" s="381"/>
      <c r="AE255" s="388"/>
      <c r="AF255" s="381"/>
      <c r="AG255" s="381"/>
      <c r="AH255" s="389"/>
      <c r="AI255" s="386"/>
      <c r="AJ255" s="381"/>
      <c r="AK255" s="381"/>
      <c r="AL255" s="383"/>
      <c r="AM255" s="374"/>
      <c r="AN255" s="384">
        <v>46115</v>
      </c>
      <c r="AO255" s="381">
        <v>46190</v>
      </c>
      <c r="AP255" s="383"/>
      <c r="AQ255" s="374"/>
      <c r="AR255" s="384" t="str">
        <f/>
        <v/>
      </c>
      <c r="AS255" s="381">
        <v>45610</v>
      </c>
      <c r="AT255" s="381" t="str">
        <f/>
        <v/>
      </c>
      <c r="AU255" s="389"/>
      <c r="AV255" s="390" t="str">
        <f/>
        <v/>
      </c>
      <c r="AW255" s="57" t="str">
        <f/>
        <v/>
      </c>
      <c r="AX255" s="381"/>
      <c r="AY255" s="381" t="str">
        <f/>
        <v/>
      </c>
      <c r="AZ255" s="381"/>
      <c r="BA255" s="381" t="str">
        <f/>
        <v/>
      </c>
      <c r="BB255" s="385"/>
      <c r="BC255" s="390" t="str">
        <f/>
        <v/>
      </c>
      <c r="BD255" s="381" t="str">
        <f/>
        <v/>
      </c>
      <c r="BE255" s="381"/>
      <c r="BF255" s="381" t="str">
        <f/>
        <v/>
      </c>
      <c r="BG255" s="391"/>
      <c r="BH255" s="392"/>
      <c r="BI255" s="378"/>
    </row>
    <row r="256" ht="15.75" customHeight="1">
      <c r="A256" s="236"/>
      <c r="B256" s="236"/>
      <c r="C256" s="358"/>
      <c r="D256" s="379">
        <v>250</v>
      </c>
      <c r="E256" s="380" t="str">
        <f t="shared" si="100"/>
        <v>#REF!</v>
      </c>
      <c r="F256" s="57" t="str">
        <f t="shared" si="101"/>
        <v>#REF!</v>
      </c>
      <c r="G256" s="57" t="str">
        <f t="shared" si="102"/>
        <v>#REF!</v>
      </c>
      <c r="H256" s="381" t="str">
        <f t="shared" si="103"/>
        <v>#REF!</v>
      </c>
      <c r="I256" s="380" t="str">
        <f t="shared" si="104"/>
        <v>#REF!</v>
      </c>
      <c r="J256" s="396" t="str">
        <f t="shared" si="108"/>
        <v>#REF!</v>
      </c>
      <c r="K256" s="382" t="b">
        <v>0</v>
      </c>
      <c r="L256" s="364" t="str">
        <f t="shared" si="105"/>
        <v>#REF!</v>
      </c>
      <c r="M256" s="361" t="str">
        <f t="shared" si="106"/>
        <v>#REF!</v>
      </c>
      <c r="N256" s="361" t="b">
        <v>0</v>
      </c>
      <c r="O256" s="24" t="b">
        <v>0</v>
      </c>
      <c r="P256" s="365" t="str">
        <f t="shared" si="107"/>
        <v>#REF!</v>
      </c>
      <c r="Q256" s="383"/>
      <c r="R256" s="367"/>
      <c r="S256" s="384" t="str">
        <f/>
        <v/>
      </c>
      <c r="T256" s="385">
        <v>46813</v>
      </c>
      <c r="U256" s="386" t="str">
        <f/>
        <v/>
      </c>
      <c r="V256" s="385">
        <v>47059</v>
      </c>
      <c r="W256" s="387" t="str">
        <f/>
        <v/>
      </c>
      <c r="X256" s="381" t="str">
        <f/>
        <v/>
      </c>
      <c r="Y256" s="381"/>
      <c r="Z256" s="381">
        <v>47119</v>
      </c>
      <c r="AA256" s="388"/>
      <c r="AB256" s="381"/>
      <c r="AC256" s="381"/>
      <c r="AD256" s="381"/>
      <c r="AE256" s="388"/>
      <c r="AF256" s="381"/>
      <c r="AG256" s="381"/>
      <c r="AH256" s="389"/>
      <c r="AI256" s="386"/>
      <c r="AJ256" s="381"/>
      <c r="AK256" s="381"/>
      <c r="AL256" s="383"/>
      <c r="AM256" s="374"/>
      <c r="AN256" s="384">
        <v>48155</v>
      </c>
      <c r="AO256" s="381">
        <v>48228</v>
      </c>
      <c r="AP256" s="383"/>
      <c r="AQ256" s="374"/>
      <c r="AR256" s="384" t="str">
        <f/>
        <v/>
      </c>
      <c r="AS256" s="381">
        <v>47139</v>
      </c>
      <c r="AT256" s="381" t="str">
        <f/>
        <v/>
      </c>
      <c r="AU256" s="389"/>
      <c r="AV256" s="390" t="str">
        <f/>
        <v/>
      </c>
      <c r="AW256" s="57" t="str">
        <f/>
        <v/>
      </c>
      <c r="AX256" s="381"/>
      <c r="AY256" s="381" t="str">
        <f/>
        <v/>
      </c>
      <c r="AZ256" s="381"/>
      <c r="BA256" s="381" t="str">
        <f/>
        <v/>
      </c>
      <c r="BB256" s="385"/>
      <c r="BC256" s="390" t="str">
        <f/>
        <v/>
      </c>
      <c r="BD256" s="381" t="str">
        <f/>
        <v/>
      </c>
      <c r="BE256" s="381"/>
      <c r="BF256" s="381" t="str">
        <f/>
        <v/>
      </c>
      <c r="BG256" s="391"/>
      <c r="BH256" s="392"/>
      <c r="BI256" s="378"/>
    </row>
    <row r="257" ht="15.75" customHeight="1">
      <c r="A257" s="236"/>
      <c r="B257" s="236"/>
      <c r="C257" s="358"/>
      <c r="D257" s="379">
        <v>251</v>
      </c>
      <c r="E257" s="380" t="str">
        <f t="shared" si="100"/>
        <v>#REF!</v>
      </c>
      <c r="F257" s="57" t="str">
        <f t="shared" si="101"/>
        <v>#REF!</v>
      </c>
      <c r="G257" s="57" t="str">
        <f t="shared" si="102"/>
        <v>#REF!</v>
      </c>
      <c r="H257" s="381" t="str">
        <f t="shared" si="103"/>
        <v>#REF!</v>
      </c>
      <c r="I257" s="380" t="str">
        <f t="shared" si="104"/>
        <v>#REF!</v>
      </c>
      <c r="J257" s="396" t="str">
        <f t="shared" si="108"/>
        <v>#REF!</v>
      </c>
      <c r="K257" s="382" t="b">
        <v>0</v>
      </c>
      <c r="L257" s="364" t="str">
        <f t="shared" si="105"/>
        <v>#REF!</v>
      </c>
      <c r="M257" s="361" t="str">
        <f t="shared" si="106"/>
        <v>#REF!</v>
      </c>
      <c r="N257" s="361" t="b">
        <v>0</v>
      </c>
      <c r="O257" s="24" t="b">
        <v>0</v>
      </c>
      <c r="P257" s="365" t="str">
        <f t="shared" si="107"/>
        <v>#REF!</v>
      </c>
      <c r="Q257" s="383"/>
      <c r="R257" s="367"/>
      <c r="S257" s="384" t="str">
        <f/>
        <v/>
      </c>
      <c r="T257" s="385">
        <v>46813</v>
      </c>
      <c r="U257" s="386" t="str">
        <f/>
        <v/>
      </c>
      <c r="V257" s="385">
        <v>47059</v>
      </c>
      <c r="W257" s="387" t="str">
        <f/>
        <v/>
      </c>
      <c r="X257" s="381" t="str">
        <f/>
        <v/>
      </c>
      <c r="Y257" s="381"/>
      <c r="Z257" s="381">
        <v>47119</v>
      </c>
      <c r="AA257" s="388"/>
      <c r="AB257" s="381"/>
      <c r="AC257" s="381"/>
      <c r="AD257" s="381"/>
      <c r="AE257" s="388"/>
      <c r="AF257" s="381"/>
      <c r="AG257" s="381"/>
      <c r="AH257" s="389"/>
      <c r="AI257" s="386"/>
      <c r="AJ257" s="381"/>
      <c r="AK257" s="381"/>
      <c r="AL257" s="383"/>
      <c r="AM257" s="374"/>
      <c r="AN257" s="384">
        <v>47819</v>
      </c>
      <c r="AO257" s="381">
        <v>47892</v>
      </c>
      <c r="AP257" s="383"/>
      <c r="AQ257" s="374"/>
      <c r="AR257" s="384" t="str">
        <f/>
        <v/>
      </c>
      <c r="AS257" s="381">
        <v>47139</v>
      </c>
      <c r="AT257" s="381" t="str">
        <f/>
        <v/>
      </c>
      <c r="AU257" s="389"/>
      <c r="AV257" s="390" t="str">
        <f/>
        <v/>
      </c>
      <c r="AW257" s="57" t="str">
        <f/>
        <v/>
      </c>
      <c r="AX257" s="381"/>
      <c r="AY257" s="381" t="str">
        <f/>
        <v/>
      </c>
      <c r="AZ257" s="381"/>
      <c r="BA257" s="381" t="str">
        <f/>
        <v/>
      </c>
      <c r="BB257" s="385"/>
      <c r="BC257" s="390" t="str">
        <f/>
        <v/>
      </c>
      <c r="BD257" s="381" t="str">
        <f/>
        <v/>
      </c>
      <c r="BE257" s="381"/>
      <c r="BF257" s="381" t="str">
        <f/>
        <v/>
      </c>
      <c r="BG257" s="391"/>
      <c r="BH257" s="392"/>
      <c r="BI257" s="378"/>
    </row>
    <row r="258" ht="15.75" customHeight="1">
      <c r="A258" s="236"/>
      <c r="B258" s="236"/>
      <c r="C258" s="358"/>
      <c r="D258" s="379">
        <v>252</v>
      </c>
      <c r="E258" s="380" t="str">
        <f t="shared" si="100"/>
        <v>#REF!</v>
      </c>
      <c r="F258" s="57" t="str">
        <f t="shared" si="101"/>
        <v>#REF!</v>
      </c>
      <c r="G258" s="57" t="str">
        <f t="shared" si="102"/>
        <v>#REF!</v>
      </c>
      <c r="H258" s="381" t="str">
        <f t="shared" si="103"/>
        <v>#REF!</v>
      </c>
      <c r="I258" s="380" t="str">
        <f t="shared" si="104"/>
        <v>#REF!</v>
      </c>
      <c r="J258" s="396" t="str">
        <f t="shared" si="108"/>
        <v>#REF!</v>
      </c>
      <c r="K258" s="382" t="b">
        <v>0</v>
      </c>
      <c r="L258" s="364" t="str">
        <f t="shared" si="105"/>
        <v>#REF!</v>
      </c>
      <c r="M258" s="361" t="str">
        <f t="shared" si="106"/>
        <v>#REF!</v>
      </c>
      <c r="N258" s="361" t="b">
        <v>0</v>
      </c>
      <c r="O258" s="24" t="b">
        <v>0</v>
      </c>
      <c r="P258" s="365" t="str">
        <f t="shared" si="107"/>
        <v>#REF!</v>
      </c>
      <c r="Q258" s="383"/>
      <c r="R258" s="367"/>
      <c r="S258" s="384" t="str">
        <f/>
        <v/>
      </c>
      <c r="T258" s="385">
        <v>46813</v>
      </c>
      <c r="U258" s="386" t="str">
        <f/>
        <v/>
      </c>
      <c r="V258" s="385">
        <v>47059</v>
      </c>
      <c r="W258" s="387" t="str">
        <f/>
        <v/>
      </c>
      <c r="X258" s="381" t="str">
        <f/>
        <v/>
      </c>
      <c r="Y258" s="381"/>
      <c r="Z258" s="381">
        <v>47119</v>
      </c>
      <c r="AA258" s="388"/>
      <c r="AB258" s="381"/>
      <c r="AC258" s="381"/>
      <c r="AD258" s="381"/>
      <c r="AE258" s="388"/>
      <c r="AF258" s="381"/>
      <c r="AG258" s="381"/>
      <c r="AH258" s="389"/>
      <c r="AI258" s="386"/>
      <c r="AJ258" s="381"/>
      <c r="AK258" s="381"/>
      <c r="AL258" s="383"/>
      <c r="AM258" s="374"/>
      <c r="AN258" s="384">
        <v>47973</v>
      </c>
      <c r="AO258" s="381">
        <v>48046</v>
      </c>
      <c r="AP258" s="383"/>
      <c r="AQ258" s="374"/>
      <c r="AR258" s="384" t="str">
        <f/>
        <v/>
      </c>
      <c r="AS258" s="381">
        <v>47139</v>
      </c>
      <c r="AT258" s="381" t="str">
        <f/>
        <v/>
      </c>
      <c r="AU258" s="389"/>
      <c r="AV258" s="390" t="str">
        <f/>
        <v/>
      </c>
      <c r="AW258" s="57" t="str">
        <f/>
        <v/>
      </c>
      <c r="AX258" s="381"/>
      <c r="AY258" s="381" t="str">
        <f/>
        <v/>
      </c>
      <c r="AZ258" s="381"/>
      <c r="BA258" s="381" t="str">
        <f/>
        <v/>
      </c>
      <c r="BB258" s="385"/>
      <c r="BC258" s="390" t="str">
        <f/>
        <v/>
      </c>
      <c r="BD258" s="381" t="str">
        <f/>
        <v/>
      </c>
      <c r="BE258" s="381"/>
      <c r="BF258" s="381" t="str">
        <f/>
        <v/>
      </c>
      <c r="BG258" s="391"/>
      <c r="BH258" s="392"/>
      <c r="BI258" s="378"/>
    </row>
    <row r="259" ht="15.75" customHeight="1">
      <c r="A259" s="236"/>
      <c r="B259" s="236"/>
      <c r="C259" s="358"/>
      <c r="D259" s="379">
        <v>253</v>
      </c>
      <c r="E259" s="380" t="str">
        <f t="shared" si="100"/>
        <v>#REF!</v>
      </c>
      <c r="F259" s="57" t="str">
        <f t="shared" si="101"/>
        <v>#REF!</v>
      </c>
      <c r="G259" s="57" t="str">
        <f t="shared" si="102"/>
        <v>#REF!</v>
      </c>
      <c r="H259" s="381" t="str">
        <f t="shared" si="103"/>
        <v>#REF!</v>
      </c>
      <c r="I259" s="380" t="str">
        <f t="shared" si="104"/>
        <v>#REF!</v>
      </c>
      <c r="J259" s="396" t="str">
        <f t="shared" si="108"/>
        <v>#REF!</v>
      </c>
      <c r="K259" s="382" t="b">
        <v>0</v>
      </c>
      <c r="L259" s="364" t="str">
        <f t="shared" si="105"/>
        <v>#REF!</v>
      </c>
      <c r="M259" s="361" t="str">
        <f t="shared" si="106"/>
        <v>#REF!</v>
      </c>
      <c r="N259" s="361" t="b">
        <v>0</v>
      </c>
      <c r="O259" s="24" t="b">
        <v>0</v>
      </c>
      <c r="P259" s="365" t="str">
        <f t="shared" si="107"/>
        <v>#REF!</v>
      </c>
      <c r="Q259" s="383"/>
      <c r="R259" s="367"/>
      <c r="S259" s="384" t="str">
        <f/>
        <v/>
      </c>
      <c r="T259" s="385">
        <v>46813</v>
      </c>
      <c r="U259" s="386" t="str">
        <f/>
        <v/>
      </c>
      <c r="V259" s="385">
        <v>47059</v>
      </c>
      <c r="W259" s="387" t="str">
        <f/>
        <v/>
      </c>
      <c r="X259" s="381" t="str">
        <f/>
        <v/>
      </c>
      <c r="Y259" s="381"/>
      <c r="Z259" s="381">
        <v>47119</v>
      </c>
      <c r="AA259" s="388"/>
      <c r="AB259" s="381"/>
      <c r="AC259" s="381"/>
      <c r="AD259" s="381"/>
      <c r="AE259" s="388"/>
      <c r="AF259" s="381"/>
      <c r="AG259" s="381"/>
      <c r="AH259" s="389"/>
      <c r="AI259" s="386"/>
      <c r="AJ259" s="381"/>
      <c r="AK259" s="381"/>
      <c r="AL259" s="383"/>
      <c r="AM259" s="374"/>
      <c r="AN259" s="384">
        <v>47760</v>
      </c>
      <c r="AO259" s="381">
        <v>47835</v>
      </c>
      <c r="AP259" s="383"/>
      <c r="AQ259" s="374"/>
      <c r="AR259" s="384" t="str">
        <f/>
        <v/>
      </c>
      <c r="AS259" s="381">
        <v>47139</v>
      </c>
      <c r="AT259" s="381" t="str">
        <f/>
        <v/>
      </c>
      <c r="AU259" s="389"/>
      <c r="AV259" s="390" t="str">
        <f/>
        <v/>
      </c>
      <c r="AW259" s="57" t="str">
        <f/>
        <v/>
      </c>
      <c r="AX259" s="381"/>
      <c r="AY259" s="381" t="str">
        <f/>
        <v/>
      </c>
      <c r="AZ259" s="381"/>
      <c r="BA259" s="381" t="str">
        <f/>
        <v/>
      </c>
      <c r="BB259" s="385"/>
      <c r="BC259" s="390" t="str">
        <f/>
        <v/>
      </c>
      <c r="BD259" s="381" t="str">
        <f/>
        <v/>
      </c>
      <c r="BE259" s="381"/>
      <c r="BF259" s="381" t="str">
        <f/>
        <v/>
      </c>
      <c r="BG259" s="391"/>
      <c r="BH259" s="392"/>
      <c r="BI259" s="378"/>
    </row>
    <row r="260" ht="15.75" customHeight="1">
      <c r="A260" s="236"/>
      <c r="B260" s="236"/>
      <c r="C260" s="358"/>
      <c r="D260" s="379">
        <v>254</v>
      </c>
      <c r="E260" s="380" t="str">
        <f t="shared" si="100"/>
        <v>#REF!</v>
      </c>
      <c r="F260" s="57" t="str">
        <f t="shared" si="101"/>
        <v>#REF!</v>
      </c>
      <c r="G260" s="57" t="str">
        <f t="shared" si="102"/>
        <v>#REF!</v>
      </c>
      <c r="H260" s="381" t="str">
        <f t="shared" si="103"/>
        <v>#REF!</v>
      </c>
      <c r="I260" s="380" t="str">
        <f t="shared" si="104"/>
        <v>#REF!</v>
      </c>
      <c r="J260" s="396" t="str">
        <f t="shared" si="108"/>
        <v>#REF!</v>
      </c>
      <c r="K260" s="382" t="b">
        <v>0</v>
      </c>
      <c r="L260" s="364" t="str">
        <f t="shared" si="105"/>
        <v>#REF!</v>
      </c>
      <c r="M260" s="361" t="str">
        <f t="shared" si="106"/>
        <v>#REF!</v>
      </c>
      <c r="N260" s="361" t="b">
        <v>0</v>
      </c>
      <c r="O260" s="24" t="b">
        <v>0</v>
      </c>
      <c r="P260" s="365" t="str">
        <f t="shared" si="107"/>
        <v>#REF!</v>
      </c>
      <c r="Q260" s="383"/>
      <c r="R260" s="367"/>
      <c r="S260" s="384" t="str">
        <f/>
        <v/>
      </c>
      <c r="T260" s="385">
        <v>48245</v>
      </c>
      <c r="U260" s="386" t="str">
        <f/>
        <v/>
      </c>
      <c r="V260" s="385">
        <v>48491</v>
      </c>
      <c r="W260" s="387" t="str">
        <f/>
        <v/>
      </c>
      <c r="X260" s="381" t="str">
        <f/>
        <v/>
      </c>
      <c r="Y260" s="381"/>
      <c r="Z260" s="381">
        <v>48549</v>
      </c>
      <c r="AA260" s="388"/>
      <c r="AB260" s="381"/>
      <c r="AC260" s="381"/>
      <c r="AD260" s="381"/>
      <c r="AE260" s="388"/>
      <c r="AF260" s="381"/>
      <c r="AG260" s="381"/>
      <c r="AH260" s="389"/>
      <c r="AI260" s="386"/>
      <c r="AJ260" s="381"/>
      <c r="AK260" s="381"/>
      <c r="AL260" s="383"/>
      <c r="AM260" s="374"/>
      <c r="AN260" s="384">
        <v>49402</v>
      </c>
      <c r="AO260" s="381">
        <v>49475</v>
      </c>
      <c r="AP260" s="383"/>
      <c r="AQ260" s="374"/>
      <c r="AR260" s="384" t="str">
        <f/>
        <v/>
      </c>
      <c r="AS260" s="381">
        <v>48561</v>
      </c>
      <c r="AT260" s="381" t="str">
        <f/>
        <v/>
      </c>
      <c r="AU260" s="389"/>
      <c r="AV260" s="390" t="str">
        <f/>
        <v/>
      </c>
      <c r="AW260" s="57" t="str">
        <f/>
        <v/>
      </c>
      <c r="AX260" s="381"/>
      <c r="AY260" s="381" t="str">
        <f/>
        <v/>
      </c>
      <c r="AZ260" s="381"/>
      <c r="BA260" s="381" t="str">
        <f/>
        <v/>
      </c>
      <c r="BB260" s="385"/>
      <c r="BC260" s="390" t="str">
        <f/>
        <v/>
      </c>
      <c r="BD260" s="381" t="str">
        <f/>
        <v/>
      </c>
      <c r="BE260" s="381"/>
      <c r="BF260" s="381" t="str">
        <f/>
        <v/>
      </c>
      <c r="BG260" s="391"/>
      <c r="BH260" s="392"/>
      <c r="BI260" s="378"/>
    </row>
    <row r="261" ht="15.75" customHeight="1">
      <c r="A261" s="236"/>
      <c r="B261" s="236"/>
      <c r="C261" s="358"/>
      <c r="D261" s="379">
        <v>255</v>
      </c>
      <c r="E261" s="380" t="str">
        <f t="shared" si="100"/>
        <v>#REF!</v>
      </c>
      <c r="F261" s="57" t="str">
        <f t="shared" si="101"/>
        <v>#REF!</v>
      </c>
      <c r="G261" s="57" t="str">
        <f t="shared" si="102"/>
        <v>#REF!</v>
      </c>
      <c r="H261" s="381" t="str">
        <f t="shared" si="103"/>
        <v>#REF!</v>
      </c>
      <c r="I261" s="380" t="str">
        <f t="shared" si="104"/>
        <v>#REF!</v>
      </c>
      <c r="J261" s="396" t="str">
        <f t="shared" si="108"/>
        <v>#REF!</v>
      </c>
      <c r="K261" s="382" t="b">
        <v>0</v>
      </c>
      <c r="L261" s="364" t="str">
        <f t="shared" si="105"/>
        <v>#REF!</v>
      </c>
      <c r="M261" s="361" t="str">
        <f t="shared" si="106"/>
        <v>#REF!</v>
      </c>
      <c r="N261" s="361" t="b">
        <v>0</v>
      </c>
      <c r="O261" s="24" t="b">
        <v>0</v>
      </c>
      <c r="P261" s="365" t="str">
        <f t="shared" si="107"/>
        <v>#REF!</v>
      </c>
      <c r="Q261" s="383"/>
      <c r="R261" s="367"/>
      <c r="S261" s="384" t="str">
        <f/>
        <v/>
      </c>
      <c r="T261" s="385">
        <v>47939</v>
      </c>
      <c r="U261" s="386" t="str">
        <f/>
        <v/>
      </c>
      <c r="V261" s="385">
        <v>48186</v>
      </c>
      <c r="W261" s="387" t="str">
        <f/>
        <v/>
      </c>
      <c r="X261" s="381" t="str">
        <f/>
        <v/>
      </c>
      <c r="Y261" s="381"/>
      <c r="Z261" s="381">
        <v>48245</v>
      </c>
      <c r="AA261" s="388"/>
      <c r="AB261" s="381"/>
      <c r="AC261" s="381"/>
      <c r="AD261" s="381"/>
      <c r="AE261" s="388"/>
      <c r="AF261" s="381"/>
      <c r="AG261" s="381"/>
      <c r="AH261" s="389"/>
      <c r="AI261" s="386"/>
      <c r="AJ261" s="381"/>
      <c r="AK261" s="381"/>
      <c r="AL261" s="383"/>
      <c r="AM261" s="374"/>
      <c r="AN261" s="384">
        <v>48703</v>
      </c>
      <c r="AO261" s="381">
        <v>48778</v>
      </c>
      <c r="AP261" s="383"/>
      <c r="AQ261" s="374"/>
      <c r="AR261" s="384" t="str">
        <f/>
        <v/>
      </c>
      <c r="AS261" s="381">
        <v>48256</v>
      </c>
      <c r="AT261" s="381" t="str">
        <f/>
        <v/>
      </c>
      <c r="AU261" s="389"/>
      <c r="AV261" s="390" t="str">
        <f/>
        <v/>
      </c>
      <c r="AW261" s="57" t="str">
        <f/>
        <v/>
      </c>
      <c r="AX261" s="381"/>
      <c r="AY261" s="381" t="str">
        <f/>
        <v/>
      </c>
      <c r="AZ261" s="381"/>
      <c r="BA261" s="381" t="str">
        <f/>
        <v/>
      </c>
      <c r="BB261" s="385"/>
      <c r="BC261" s="390" t="str">
        <f/>
        <v/>
      </c>
      <c r="BD261" s="381" t="str">
        <f/>
        <v/>
      </c>
      <c r="BE261" s="381"/>
      <c r="BF261" s="381" t="str">
        <f/>
        <v/>
      </c>
      <c r="BG261" s="391"/>
      <c r="BH261" s="392"/>
      <c r="BI261" s="378"/>
    </row>
    <row r="262" ht="15.75" customHeight="1">
      <c r="A262" s="236"/>
      <c r="B262" s="236"/>
      <c r="C262" s="358"/>
      <c r="D262" s="379">
        <v>256</v>
      </c>
      <c r="E262" s="380" t="str">
        <f t="shared" si="100"/>
        <v>#REF!</v>
      </c>
      <c r="F262" s="57" t="str">
        <f t="shared" si="101"/>
        <v>#REF!</v>
      </c>
      <c r="G262" s="57" t="str">
        <f t="shared" si="102"/>
        <v>#REF!</v>
      </c>
      <c r="H262" s="381" t="str">
        <f t="shared" si="103"/>
        <v>#REF!</v>
      </c>
      <c r="I262" s="380" t="str">
        <f t="shared" si="104"/>
        <v>#REF!</v>
      </c>
      <c r="J262" s="396" t="str">
        <f t="shared" si="108"/>
        <v>#REF!</v>
      </c>
      <c r="K262" s="382" t="b">
        <v>0</v>
      </c>
      <c r="L262" s="364" t="str">
        <f t="shared" si="105"/>
        <v>#REF!</v>
      </c>
      <c r="M262" s="361" t="str">
        <f t="shared" si="106"/>
        <v>#REF!</v>
      </c>
      <c r="N262" s="361" t="b">
        <v>0</v>
      </c>
      <c r="O262" s="24" t="b">
        <v>0</v>
      </c>
      <c r="P262" s="365" t="str">
        <f t="shared" si="107"/>
        <v>#REF!</v>
      </c>
      <c r="Q262" s="383"/>
      <c r="R262" s="367"/>
      <c r="S262" s="384" t="str">
        <f/>
        <v/>
      </c>
      <c r="T262" s="385">
        <v>48245</v>
      </c>
      <c r="U262" s="386" t="str">
        <f/>
        <v/>
      </c>
      <c r="V262" s="385">
        <v>48491</v>
      </c>
      <c r="W262" s="387" t="str">
        <f/>
        <v/>
      </c>
      <c r="X262" s="381" t="str">
        <f/>
        <v/>
      </c>
      <c r="Y262" s="381"/>
      <c r="Z262" s="381">
        <v>48549</v>
      </c>
      <c r="AA262" s="388"/>
      <c r="AB262" s="381"/>
      <c r="AC262" s="381"/>
      <c r="AD262" s="381"/>
      <c r="AE262" s="388"/>
      <c r="AF262" s="381"/>
      <c r="AG262" s="381"/>
      <c r="AH262" s="389"/>
      <c r="AI262" s="386"/>
      <c r="AJ262" s="381"/>
      <c r="AK262" s="381"/>
      <c r="AL262" s="383"/>
      <c r="AM262" s="374"/>
      <c r="AN262" s="384">
        <v>48976</v>
      </c>
      <c r="AO262" s="381">
        <v>49051</v>
      </c>
      <c r="AP262" s="383"/>
      <c r="AQ262" s="374"/>
      <c r="AR262" s="384" t="str">
        <f/>
        <v/>
      </c>
      <c r="AS262" s="381">
        <v>48561</v>
      </c>
      <c r="AT262" s="381" t="str">
        <f/>
        <v/>
      </c>
      <c r="AU262" s="389"/>
      <c r="AV262" s="390" t="str">
        <f/>
        <v/>
      </c>
      <c r="AW262" s="57" t="str">
        <f/>
        <v/>
      </c>
      <c r="AX262" s="381"/>
      <c r="AY262" s="381" t="str">
        <f/>
        <v/>
      </c>
      <c r="AZ262" s="381"/>
      <c r="BA262" s="381" t="str">
        <f/>
        <v/>
      </c>
      <c r="BB262" s="385"/>
      <c r="BC262" s="390" t="str">
        <f/>
        <v/>
      </c>
      <c r="BD262" s="381" t="str">
        <f/>
        <v/>
      </c>
      <c r="BE262" s="381"/>
      <c r="BF262" s="381" t="str">
        <f/>
        <v/>
      </c>
      <c r="BG262" s="391"/>
      <c r="BH262" s="392"/>
      <c r="BI262" s="378"/>
    </row>
    <row r="263" ht="15.75" customHeight="1">
      <c r="A263" s="236"/>
      <c r="B263" s="236"/>
      <c r="C263" s="358"/>
      <c r="D263" s="379">
        <v>257</v>
      </c>
      <c r="E263" s="380" t="str">
        <f t="shared" ref="E263:E326" si="109">VLOOKUP($D$7:$D1101,'Свод объектов'!$D$3:$BE1101,3,0)</f>
        <v>#REF!</v>
      </c>
      <c r="F263" s="57" t="str">
        <f t="shared" ref="F263:F326" si="110">VLOOKUP($D$7:$D1101,'Свод объектов'!$D$3:$BE1101,6,0)</f>
        <v>#REF!</v>
      </c>
      <c r="G263" s="57" t="str">
        <f t="shared" ref="G263:G326" si="111">VLOOKUP($D$7:$D1101,'Свод объектов'!$D$3:$BE1101,7,0)</f>
        <v>#REF!</v>
      </c>
      <c r="H263" s="381" t="str">
        <f t="shared" ref="H263:H326" si="112">VLOOKUP($D$7:$D1101,'Свод объектов'!$D$3:$BE1101,4,0)</f>
        <v>#REF!</v>
      </c>
      <c r="I263" s="380" t="str">
        <f t="shared" ref="I263:I326" si="113">VLOOKUP($D$7:$D1101,'Свод объектов'!$D$3:$BE1101,5,0)</f>
        <v>#REF!</v>
      </c>
      <c r="J263" s="396" t="str">
        <f t="shared" si="108"/>
        <v>#REF!</v>
      </c>
      <c r="K263" s="382" t="b">
        <v>0</v>
      </c>
      <c r="L263" s="364" t="str">
        <f t="shared" ref="L263:L326" si="114">VLOOKUP($D$7:$D1101,'Свод объектов'!$D$3:$BE1101,12,0)</f>
        <v>#REF!</v>
      </c>
      <c r="M263" s="361" t="str">
        <f t="shared" ref="M263:M326" si="115">VLOOKUP($D$7:$D1101,'Свод объектов'!$D$3:$BE1101,11,0)</f>
        <v>#REF!</v>
      </c>
      <c r="N263" s="361" t="b">
        <v>0</v>
      </c>
      <c r="O263" s="24" t="b">
        <v>0</v>
      </c>
      <c r="P263" s="365" t="str">
        <f t="shared" ref="P263:P326" si="116">VLOOKUP($D$7:$D1101,'Свод объектов'!$D$3:$BE1101,2,0)</f>
        <v>#REF!</v>
      </c>
      <c r="Q263" s="383"/>
      <c r="R263" s="367"/>
      <c r="S263" s="384" t="str">
        <f/>
        <v/>
      </c>
      <c r="T263" s="385">
        <v>48245</v>
      </c>
      <c r="U263" s="386" t="str">
        <f/>
        <v/>
      </c>
      <c r="V263" s="385">
        <v>48491</v>
      </c>
      <c r="W263" s="387" t="str">
        <f/>
        <v/>
      </c>
      <c r="X263" s="381" t="str">
        <f/>
        <v/>
      </c>
      <c r="Y263" s="381"/>
      <c r="Z263" s="381">
        <v>48549</v>
      </c>
      <c r="AA263" s="388"/>
      <c r="AB263" s="381"/>
      <c r="AC263" s="381"/>
      <c r="AD263" s="381"/>
      <c r="AE263" s="388"/>
      <c r="AF263" s="381"/>
      <c r="AG263" s="381"/>
      <c r="AH263" s="389"/>
      <c r="AI263" s="386"/>
      <c r="AJ263" s="381"/>
      <c r="AK263" s="381"/>
      <c r="AL263" s="383"/>
      <c r="AM263" s="374"/>
      <c r="AN263" s="384">
        <v>48827</v>
      </c>
      <c r="AO263" s="381">
        <v>48900</v>
      </c>
      <c r="AP263" s="383"/>
      <c r="AQ263" s="374"/>
      <c r="AR263" s="384" t="str">
        <f/>
        <v/>
      </c>
      <c r="AS263" s="381">
        <v>48561</v>
      </c>
      <c r="AT263" s="381" t="str">
        <f/>
        <v/>
      </c>
      <c r="AU263" s="389"/>
      <c r="AV263" s="390" t="str">
        <f/>
        <v/>
      </c>
      <c r="AW263" s="57" t="str">
        <f/>
        <v/>
      </c>
      <c r="AX263" s="381"/>
      <c r="AY263" s="381" t="str">
        <f/>
        <v/>
      </c>
      <c r="AZ263" s="381"/>
      <c r="BA263" s="381" t="str">
        <f/>
        <v/>
      </c>
      <c r="BB263" s="385"/>
      <c r="BC263" s="390" t="str">
        <f/>
        <v/>
      </c>
      <c r="BD263" s="381" t="str">
        <f/>
        <v/>
      </c>
      <c r="BE263" s="381"/>
      <c r="BF263" s="381" t="str">
        <f/>
        <v/>
      </c>
      <c r="BG263" s="391"/>
      <c r="BH263" s="392"/>
      <c r="BI263" s="378"/>
    </row>
    <row r="264" ht="15.75" customHeight="1">
      <c r="A264" s="236"/>
      <c r="B264" s="236"/>
      <c r="C264" s="358"/>
      <c r="D264" s="379">
        <v>258</v>
      </c>
      <c r="E264" s="380" t="str">
        <f t="shared" si="109"/>
        <v>#REF!</v>
      </c>
      <c r="F264" s="57" t="str">
        <f t="shared" si="110"/>
        <v>#REF!</v>
      </c>
      <c r="G264" s="57" t="str">
        <f t="shared" si="111"/>
        <v>#REF!</v>
      </c>
      <c r="H264" s="381" t="str">
        <f t="shared" si="112"/>
        <v>#REF!</v>
      </c>
      <c r="I264" s="380" t="str">
        <f t="shared" si="113"/>
        <v>#REF!</v>
      </c>
      <c r="J264" s="396" t="str">
        <f t="shared" si="108"/>
        <v>#REF!</v>
      </c>
      <c r="K264" s="382" t="b">
        <v>0</v>
      </c>
      <c r="L264" s="364" t="str">
        <f t="shared" si="114"/>
        <v>#REF!</v>
      </c>
      <c r="M264" s="361" t="str">
        <f t="shared" si="115"/>
        <v>#REF!</v>
      </c>
      <c r="N264" s="361" t="b">
        <v>0</v>
      </c>
      <c r="O264" s="24" t="b">
        <v>0</v>
      </c>
      <c r="P264" s="365" t="str">
        <f t="shared" si="116"/>
        <v>#REF!</v>
      </c>
      <c r="Q264" s="383"/>
      <c r="R264" s="367"/>
      <c r="S264" s="384" t="str">
        <f/>
        <v/>
      </c>
      <c r="T264" s="385">
        <v>47939</v>
      </c>
      <c r="U264" s="386" t="str">
        <f/>
        <v/>
      </c>
      <c r="V264" s="385">
        <v>48186</v>
      </c>
      <c r="W264" s="387" t="str">
        <f/>
        <v/>
      </c>
      <c r="X264" s="381" t="str">
        <f/>
        <v/>
      </c>
      <c r="Y264" s="381"/>
      <c r="Z264" s="381">
        <v>48245</v>
      </c>
      <c r="AA264" s="388"/>
      <c r="AB264" s="381"/>
      <c r="AC264" s="381"/>
      <c r="AD264" s="381"/>
      <c r="AE264" s="388"/>
      <c r="AF264" s="381"/>
      <c r="AG264" s="381"/>
      <c r="AH264" s="389"/>
      <c r="AI264" s="386"/>
      <c r="AJ264" s="381"/>
      <c r="AK264" s="381"/>
      <c r="AL264" s="383"/>
      <c r="AM264" s="374"/>
      <c r="AN264" s="384">
        <v>48460</v>
      </c>
      <c r="AO264" s="381">
        <v>48535</v>
      </c>
      <c r="AP264" s="383"/>
      <c r="AQ264" s="374"/>
      <c r="AR264" s="384" t="str">
        <f/>
        <v/>
      </c>
      <c r="AS264" s="381">
        <v>48256</v>
      </c>
      <c r="AT264" s="381" t="str">
        <f/>
        <v/>
      </c>
      <c r="AU264" s="389"/>
      <c r="AV264" s="390" t="str">
        <f/>
        <v/>
      </c>
      <c r="AW264" s="57" t="str">
        <f/>
        <v/>
      </c>
      <c r="AX264" s="381"/>
      <c r="AY264" s="381" t="str">
        <f/>
        <v/>
      </c>
      <c r="AZ264" s="381"/>
      <c r="BA264" s="381" t="str">
        <f/>
        <v/>
      </c>
      <c r="BB264" s="385"/>
      <c r="BC264" s="390" t="str">
        <f/>
        <v/>
      </c>
      <c r="BD264" s="381" t="str">
        <f/>
        <v/>
      </c>
      <c r="BE264" s="381"/>
      <c r="BF264" s="381" t="str">
        <f/>
        <v/>
      </c>
      <c r="BG264" s="391"/>
      <c r="BH264" s="392"/>
      <c r="BI264" s="378"/>
    </row>
    <row r="265" ht="15.75" customHeight="1">
      <c r="A265" s="414"/>
      <c r="B265" s="236"/>
      <c r="C265" s="358"/>
      <c r="D265" s="379">
        <v>259</v>
      </c>
      <c r="E265" s="380" t="str">
        <f t="shared" si="109"/>
        <v>#REF!</v>
      </c>
      <c r="F265" s="57" t="str">
        <f t="shared" si="110"/>
        <v>#REF!</v>
      </c>
      <c r="G265" s="57" t="str">
        <f t="shared" si="111"/>
        <v>#REF!</v>
      </c>
      <c r="H265" s="381" t="str">
        <f t="shared" si="112"/>
        <v>#REF!</v>
      </c>
      <c r="I265" s="380" t="str">
        <f t="shared" si="113"/>
        <v>#REF!</v>
      </c>
      <c r="J265" s="380" t="str">
        <f t="shared" si="108"/>
        <v>#REF!</v>
      </c>
      <c r="K265" s="382" t="b">
        <v>0</v>
      </c>
      <c r="L265" s="364" t="str">
        <f t="shared" si="114"/>
        <v>#REF!</v>
      </c>
      <c r="M265" s="361" t="str">
        <f t="shared" si="115"/>
        <v>#REF!</v>
      </c>
      <c r="N265" s="361" t="b">
        <v>0</v>
      </c>
      <c r="O265" s="24" t="b">
        <v>0</v>
      </c>
      <c r="P265" s="365" t="str">
        <f t="shared" si="116"/>
        <v>#REF!</v>
      </c>
      <c r="Q265" s="383"/>
      <c r="R265" s="367"/>
      <c r="S265" s="384" t="str">
        <f/>
        <v/>
      </c>
      <c r="T265" s="385">
        <v>44377</v>
      </c>
      <c r="U265" s="386" t="str">
        <f/>
        <v/>
      </c>
      <c r="V265" s="385">
        <v>44742</v>
      </c>
      <c r="W265" s="387" t="str">
        <f/>
        <v/>
      </c>
      <c r="X265" s="381" t="str">
        <f/>
        <v/>
      </c>
      <c r="Y265" s="381">
        <v>44650</v>
      </c>
      <c r="Z265" s="381">
        <v>44803</v>
      </c>
      <c r="AA265" s="380" t="s">
        <v>475</v>
      </c>
      <c r="AB265" s="381"/>
      <c r="AC265" s="381"/>
      <c r="AD265" s="381"/>
      <c r="AE265" s="380" t="s">
        <v>515</v>
      </c>
      <c r="AF265" s="381">
        <v>44742</v>
      </c>
      <c r="AG265" s="381"/>
      <c r="AH265" s="389"/>
      <c r="AI265" s="386">
        <v>44895</v>
      </c>
      <c r="AJ265" s="381">
        <v>44895</v>
      </c>
      <c r="AK265" s="381"/>
      <c r="AL265" s="383"/>
      <c r="AM265" s="374"/>
      <c r="AN265" s="384">
        <v>45488</v>
      </c>
      <c r="AO265" s="381">
        <v>45561</v>
      </c>
      <c r="AP265" s="383"/>
      <c r="AQ265" s="374"/>
      <c r="AR265" s="384" t="str">
        <f/>
        <v/>
      </c>
      <c r="AS265" s="381">
        <v>44784</v>
      </c>
      <c r="AT265" s="381" t="str">
        <f/>
        <v/>
      </c>
      <c r="AU265" s="389"/>
      <c r="AV265" s="390" t="str">
        <f/>
        <v/>
      </c>
      <c r="AW265" s="57" t="str">
        <f/>
        <v/>
      </c>
      <c r="AX265" s="381">
        <v>45484</v>
      </c>
      <c r="AY265" s="381" t="str">
        <f/>
        <v/>
      </c>
      <c r="AZ265" s="381">
        <v>45638</v>
      </c>
      <c r="BA265" s="381" t="str">
        <f/>
        <v/>
      </c>
      <c r="BB265" s="385"/>
      <c r="BC265" s="390" t="str">
        <f/>
        <v/>
      </c>
      <c r="BD265" s="381" t="str">
        <f/>
        <v/>
      </c>
      <c r="BE265" s="381"/>
      <c r="BF265" s="381" t="str">
        <f/>
        <v/>
      </c>
      <c r="BG265" s="391"/>
      <c r="BH265" s="392"/>
      <c r="BI265" s="378"/>
    </row>
    <row r="266" ht="15.75" customHeight="1">
      <c r="A266" s="414"/>
      <c r="B266" s="236"/>
      <c r="C266" s="358"/>
      <c r="D266" s="379">
        <v>260</v>
      </c>
      <c r="E266" s="380" t="str">
        <f t="shared" si="109"/>
        <v>#REF!</v>
      </c>
      <c r="F266" s="57" t="str">
        <f t="shared" si="110"/>
        <v>#REF!</v>
      </c>
      <c r="G266" s="57" t="str">
        <f t="shared" si="111"/>
        <v>#REF!</v>
      </c>
      <c r="H266" s="381" t="str">
        <f t="shared" si="112"/>
        <v>#REF!</v>
      </c>
      <c r="I266" s="380" t="str">
        <f t="shared" si="113"/>
        <v>#REF!</v>
      </c>
      <c r="J266" s="380" t="str">
        <f t="shared" si="108"/>
        <v>#REF!</v>
      </c>
      <c r="K266" s="382" t="b">
        <v>0</v>
      </c>
      <c r="L266" s="364" t="str">
        <f t="shared" si="114"/>
        <v>#REF!</v>
      </c>
      <c r="M266" s="361" t="str">
        <f t="shared" si="115"/>
        <v>#REF!</v>
      </c>
      <c r="N266" s="361" t="b">
        <v>0</v>
      </c>
      <c r="O266" s="24" t="b">
        <v>0</v>
      </c>
      <c r="P266" s="365" t="str">
        <f t="shared" si="116"/>
        <v>#REF!</v>
      </c>
      <c r="Q266" s="383"/>
      <c r="R266" s="367"/>
      <c r="S266" s="384" t="str">
        <f/>
        <v/>
      </c>
      <c r="T266" s="385">
        <v>44684</v>
      </c>
      <c r="U266" s="386" t="str">
        <f/>
        <v/>
      </c>
      <c r="V266" s="385">
        <v>44658</v>
      </c>
      <c r="W266" s="387" t="str">
        <f/>
        <v/>
      </c>
      <c r="X266" s="381" t="str">
        <f/>
        <v/>
      </c>
      <c r="Y266" s="381">
        <v>44682</v>
      </c>
      <c r="Z266" s="381">
        <v>44742</v>
      </c>
      <c r="AA266" s="388"/>
      <c r="AB266" s="381"/>
      <c r="AC266" s="381"/>
      <c r="AD266" s="381"/>
      <c r="AE266" s="380" t="s">
        <v>516</v>
      </c>
      <c r="AF266" s="381">
        <v>44680</v>
      </c>
      <c r="AG266" s="381"/>
      <c r="AH266" s="389"/>
      <c r="AI266" s="386">
        <v>44927</v>
      </c>
      <c r="AJ266" s="381">
        <v>44927</v>
      </c>
      <c r="AK266" s="381"/>
      <c r="AL266" s="383"/>
      <c r="AM266" s="374"/>
      <c r="AN266" s="384">
        <v>45309</v>
      </c>
      <c r="AO266" s="381">
        <v>45384</v>
      </c>
      <c r="AP266" s="383"/>
      <c r="AQ266" s="374"/>
      <c r="AR266" s="384" t="str">
        <f/>
        <v/>
      </c>
      <c r="AS266" s="381">
        <v>44697</v>
      </c>
      <c r="AT266" s="381" t="str">
        <f/>
        <v/>
      </c>
      <c r="AU266" s="389"/>
      <c r="AV266" s="390" t="str">
        <f/>
        <v/>
      </c>
      <c r="AW266" s="57" t="str">
        <f/>
        <v/>
      </c>
      <c r="AX266" s="381">
        <v>45428</v>
      </c>
      <c r="AY266" s="381" t="str">
        <f/>
        <v/>
      </c>
      <c r="AZ266" s="381">
        <v>45486</v>
      </c>
      <c r="BA266" s="381" t="str">
        <f/>
        <v/>
      </c>
      <c r="BB266" s="385"/>
      <c r="BC266" s="390" t="str">
        <f/>
        <v/>
      </c>
      <c r="BD266" s="381" t="str">
        <f/>
        <v/>
      </c>
      <c r="BE266" s="381"/>
      <c r="BF266" s="381" t="str">
        <f/>
        <v/>
      </c>
      <c r="BG266" s="391"/>
      <c r="BH266" s="392"/>
      <c r="BI266" s="378"/>
    </row>
    <row r="267" ht="15.75" customHeight="1">
      <c r="A267" s="414"/>
      <c r="B267" s="236"/>
      <c r="C267" s="358"/>
      <c r="D267" s="379">
        <v>261</v>
      </c>
      <c r="E267" s="380" t="str">
        <f t="shared" si="109"/>
        <v>#REF!</v>
      </c>
      <c r="F267" s="57" t="str">
        <f t="shared" si="110"/>
        <v>#REF!</v>
      </c>
      <c r="G267" s="57" t="str">
        <f t="shared" si="111"/>
        <v>#REF!</v>
      </c>
      <c r="H267" s="381" t="str">
        <f t="shared" si="112"/>
        <v>#REF!</v>
      </c>
      <c r="I267" s="380" t="str">
        <f t="shared" si="113"/>
        <v>#REF!</v>
      </c>
      <c r="J267" s="380" t="str">
        <f t="shared" si="108"/>
        <v>#REF!</v>
      </c>
      <c r="K267" s="382" t="b">
        <v>0</v>
      </c>
      <c r="L267" s="364" t="str">
        <f t="shared" si="114"/>
        <v>#REF!</v>
      </c>
      <c r="M267" s="361" t="str">
        <f t="shared" si="115"/>
        <v>#REF!</v>
      </c>
      <c r="N267" s="361" t="b">
        <v>0</v>
      </c>
      <c r="O267" s="24" t="b">
        <v>0</v>
      </c>
      <c r="P267" s="365" t="str">
        <f t="shared" si="116"/>
        <v>#REF!</v>
      </c>
      <c r="Q267" s="383"/>
      <c r="R267" s="367"/>
      <c r="S267" s="384" t="str">
        <f/>
        <v/>
      </c>
      <c r="T267" s="385">
        <v>44470</v>
      </c>
      <c r="U267" s="386" t="str">
        <f/>
        <v/>
      </c>
      <c r="V267" s="385">
        <v>44865</v>
      </c>
      <c r="W267" s="387" t="str">
        <f/>
        <v/>
      </c>
      <c r="X267" s="381" t="str">
        <f/>
        <v/>
      </c>
      <c r="Y267" s="381">
        <v>44743</v>
      </c>
      <c r="Z267" s="381">
        <v>44925</v>
      </c>
      <c r="AA267" s="388"/>
      <c r="AB267" s="381"/>
      <c r="AC267" s="381"/>
      <c r="AD267" s="381"/>
      <c r="AE267" s="380" t="s">
        <v>517</v>
      </c>
      <c r="AF267" s="381"/>
      <c r="AG267" s="381"/>
      <c r="AH267" s="389" t="s">
        <v>512</v>
      </c>
      <c r="AI267" s="386">
        <v>44986</v>
      </c>
      <c r="AJ267" s="381">
        <v>44986</v>
      </c>
      <c r="AK267" s="381"/>
      <c r="AL267" s="383"/>
      <c r="AM267" s="374"/>
      <c r="AN267" s="384">
        <v>45496</v>
      </c>
      <c r="AO267" s="381">
        <v>45569</v>
      </c>
      <c r="AP267" s="383"/>
      <c r="AQ267" s="374"/>
      <c r="AR267" s="384" t="str">
        <f/>
        <v/>
      </c>
      <c r="AS267" s="381">
        <v>44945</v>
      </c>
      <c r="AT267" s="381" t="str">
        <f/>
        <v/>
      </c>
      <c r="AU267" s="389"/>
      <c r="AV267" s="390" t="str">
        <f/>
        <v/>
      </c>
      <c r="AW267" s="57" t="str">
        <f/>
        <v/>
      </c>
      <c r="AX267" s="381">
        <v>45425</v>
      </c>
      <c r="AY267" s="381" t="str">
        <f/>
        <v/>
      </c>
      <c r="AZ267" s="381">
        <v>45615</v>
      </c>
      <c r="BA267" s="381" t="str">
        <f/>
        <v/>
      </c>
      <c r="BB267" s="385"/>
      <c r="BC267" s="390" t="str">
        <f/>
        <v/>
      </c>
      <c r="BD267" s="381" t="str">
        <f/>
        <v/>
      </c>
      <c r="BE267" s="381"/>
      <c r="BF267" s="381" t="str">
        <f/>
        <v/>
      </c>
      <c r="BG267" s="391"/>
      <c r="BH267" s="392"/>
      <c r="BI267" s="378"/>
    </row>
    <row r="268" ht="15.75" customHeight="1">
      <c r="A268" s="414"/>
      <c r="B268" s="236"/>
      <c r="C268" s="358"/>
      <c r="D268" s="379">
        <v>262</v>
      </c>
      <c r="E268" s="380" t="str">
        <f t="shared" si="109"/>
        <v>#REF!</v>
      </c>
      <c r="F268" s="57" t="str">
        <f t="shared" si="110"/>
        <v>#REF!</v>
      </c>
      <c r="G268" s="57" t="str">
        <f t="shared" si="111"/>
        <v>#REF!</v>
      </c>
      <c r="H268" s="381" t="str">
        <f t="shared" si="112"/>
        <v>#REF!</v>
      </c>
      <c r="I268" s="380" t="str">
        <f t="shared" si="113"/>
        <v>#REF!</v>
      </c>
      <c r="J268" s="380" t="str">
        <f t="shared" si="108"/>
        <v>#REF!</v>
      </c>
      <c r="K268" s="382" t="b">
        <v>0</v>
      </c>
      <c r="L268" s="364" t="str">
        <f t="shared" si="114"/>
        <v>#REF!</v>
      </c>
      <c r="M268" s="361" t="str">
        <f t="shared" si="115"/>
        <v>#REF!</v>
      </c>
      <c r="N268" s="361" t="b">
        <v>0</v>
      </c>
      <c r="O268" s="24" t="b">
        <v>0</v>
      </c>
      <c r="P268" s="365" t="str">
        <f t="shared" si="116"/>
        <v>#REF!</v>
      </c>
      <c r="Q268" s="383"/>
      <c r="R268" s="367"/>
      <c r="S268" s="384" t="str">
        <f/>
        <v/>
      </c>
      <c r="T268" s="385">
        <v>44470</v>
      </c>
      <c r="U268" s="386" t="str">
        <f/>
        <v/>
      </c>
      <c r="V268" s="385">
        <v>44805</v>
      </c>
      <c r="W268" s="387" t="str">
        <f/>
        <v/>
      </c>
      <c r="X268" s="381" t="str">
        <f/>
        <v/>
      </c>
      <c r="Y268" s="381">
        <v>44743</v>
      </c>
      <c r="Z268" s="381">
        <v>44774</v>
      </c>
      <c r="AA268" s="388"/>
      <c r="AB268" s="381"/>
      <c r="AC268" s="381"/>
      <c r="AD268" s="381"/>
      <c r="AE268" s="380" t="s">
        <v>516</v>
      </c>
      <c r="AF268" s="381"/>
      <c r="AG268" s="381"/>
      <c r="AH268" s="389"/>
      <c r="AI268" s="386">
        <v>44986</v>
      </c>
      <c r="AJ268" s="381">
        <v>44986</v>
      </c>
      <c r="AK268" s="381"/>
      <c r="AL268" s="383"/>
      <c r="AM268" s="374"/>
      <c r="AN268" s="384">
        <v>45338</v>
      </c>
      <c r="AO268" s="381">
        <v>45413</v>
      </c>
      <c r="AP268" s="383"/>
      <c r="AQ268" s="374"/>
      <c r="AR268" s="384" t="str">
        <f/>
        <v/>
      </c>
      <c r="AS268" s="381">
        <v>44803</v>
      </c>
      <c r="AT268" s="381" t="str">
        <f/>
        <v/>
      </c>
      <c r="AU268" s="389"/>
      <c r="AV268" s="390" t="str">
        <f/>
        <v/>
      </c>
      <c r="AW268" s="57" t="str">
        <f/>
        <v/>
      </c>
      <c r="AX268" s="381">
        <v>45425</v>
      </c>
      <c r="AY268" s="381" t="str">
        <f/>
        <v/>
      </c>
      <c r="AZ268" s="381">
        <v>45457</v>
      </c>
      <c r="BA268" s="381" t="str">
        <f/>
        <v/>
      </c>
      <c r="BB268" s="385"/>
      <c r="BC268" s="390" t="str">
        <f/>
        <v/>
      </c>
      <c r="BD268" s="381" t="str">
        <f/>
        <v/>
      </c>
      <c r="BE268" s="381"/>
      <c r="BF268" s="381" t="str">
        <f/>
        <v/>
      </c>
      <c r="BG268" s="391"/>
      <c r="BH268" s="392"/>
      <c r="BI268" s="378"/>
    </row>
    <row r="269" ht="15.75" customHeight="1">
      <c r="A269" s="236"/>
      <c r="B269" s="236"/>
      <c r="C269" s="358"/>
      <c r="D269" s="379">
        <v>263</v>
      </c>
      <c r="E269" s="380" t="str">
        <f t="shared" si="109"/>
        <v>#REF!</v>
      </c>
      <c r="F269" s="57" t="str">
        <f t="shared" si="110"/>
        <v>#REF!</v>
      </c>
      <c r="G269" s="57" t="str">
        <f t="shared" si="111"/>
        <v>#REF!</v>
      </c>
      <c r="H269" s="381" t="str">
        <f t="shared" si="112"/>
        <v>#REF!</v>
      </c>
      <c r="I269" s="380" t="str">
        <f t="shared" si="113"/>
        <v>#REF!</v>
      </c>
      <c r="J269" s="380" t="str">
        <f t="shared" si="108"/>
        <v>#REF!</v>
      </c>
      <c r="K269" s="382" t="b">
        <v>0</v>
      </c>
      <c r="L269" s="364" t="str">
        <f t="shared" si="114"/>
        <v>#REF!</v>
      </c>
      <c r="M269" s="361" t="str">
        <f t="shared" si="115"/>
        <v>#REF!</v>
      </c>
      <c r="N269" s="361" t="b">
        <v>0</v>
      </c>
      <c r="O269" s="24" t="b">
        <v>0</v>
      </c>
      <c r="P269" s="365" t="str">
        <f t="shared" si="116"/>
        <v>#REF!</v>
      </c>
      <c r="Q269" s="383"/>
      <c r="R269" s="367"/>
      <c r="S269" s="384" t="str">
        <f/>
        <v/>
      </c>
      <c r="T269" s="385">
        <v>44531</v>
      </c>
      <c r="U269" s="386" t="str">
        <f/>
        <v/>
      </c>
      <c r="V269" s="385">
        <v>44865</v>
      </c>
      <c r="W269" s="387" t="str">
        <f/>
        <v/>
      </c>
      <c r="X269" s="381" t="str">
        <f/>
        <v/>
      </c>
      <c r="Y269" s="381">
        <v>44805</v>
      </c>
      <c r="Z269" s="381">
        <v>44925</v>
      </c>
      <c r="AA269" s="388"/>
      <c r="AB269" s="381"/>
      <c r="AC269" s="381"/>
      <c r="AD269" s="381"/>
      <c r="AE269" s="380" t="s">
        <v>517</v>
      </c>
      <c r="AF269" s="381"/>
      <c r="AG269" s="381"/>
      <c r="AH269" s="389" t="s">
        <v>512</v>
      </c>
      <c r="AI269" s="386">
        <v>45047</v>
      </c>
      <c r="AJ269" s="381">
        <v>45047</v>
      </c>
      <c r="AK269" s="381"/>
      <c r="AL269" s="383"/>
      <c r="AM269" s="374"/>
      <c r="AN269" s="384">
        <v>45435</v>
      </c>
      <c r="AO269" s="381">
        <v>45510</v>
      </c>
      <c r="AP269" s="383"/>
      <c r="AQ269" s="374"/>
      <c r="AR269" s="384" t="str">
        <f/>
        <v/>
      </c>
      <c r="AS269" s="381">
        <v>44945</v>
      </c>
      <c r="AT269" s="381" t="str">
        <f/>
        <v/>
      </c>
      <c r="AU269" s="389"/>
      <c r="AV269" s="390" t="str">
        <f/>
        <v/>
      </c>
      <c r="AW269" s="57" t="str">
        <f/>
        <v/>
      </c>
      <c r="AX269" s="381">
        <v>45425</v>
      </c>
      <c r="AY269" s="381" t="str">
        <f/>
        <v/>
      </c>
      <c r="AZ269" s="381">
        <v>45554</v>
      </c>
      <c r="BA269" s="381" t="str">
        <f/>
        <v/>
      </c>
      <c r="BB269" s="385"/>
      <c r="BC269" s="390" t="str">
        <f/>
        <v/>
      </c>
      <c r="BD269" s="381" t="str">
        <f/>
        <v/>
      </c>
      <c r="BE269" s="381"/>
      <c r="BF269" s="381" t="str">
        <f/>
        <v/>
      </c>
      <c r="BG269" s="391"/>
      <c r="BH269" s="392"/>
      <c r="BI269" s="378"/>
    </row>
    <row r="270" ht="15.75" customHeight="1">
      <c r="A270" s="236"/>
      <c r="B270" s="236"/>
      <c r="C270" s="358"/>
      <c r="D270" s="379">
        <v>264</v>
      </c>
      <c r="E270" s="380" t="str">
        <f t="shared" si="109"/>
        <v>#REF!</v>
      </c>
      <c r="F270" s="57" t="str">
        <f t="shared" si="110"/>
        <v>#REF!</v>
      </c>
      <c r="G270" s="57" t="str">
        <f t="shared" si="111"/>
        <v>#REF!</v>
      </c>
      <c r="H270" s="381" t="str">
        <f t="shared" si="112"/>
        <v>#REF!</v>
      </c>
      <c r="I270" s="380" t="str">
        <f t="shared" si="113"/>
        <v>#REF!</v>
      </c>
      <c r="J270" s="380" t="str">
        <f t="shared" si="108"/>
        <v>#REF!</v>
      </c>
      <c r="K270" s="382" t="b">
        <v>0</v>
      </c>
      <c r="L270" s="364" t="str">
        <f t="shared" si="114"/>
        <v>#REF!</v>
      </c>
      <c r="M270" s="361" t="str">
        <f t="shared" si="115"/>
        <v>#REF!</v>
      </c>
      <c r="N270" s="361" t="b">
        <v>0</v>
      </c>
      <c r="O270" s="24" t="b">
        <v>0</v>
      </c>
      <c r="P270" s="365" t="str">
        <f t="shared" si="116"/>
        <v>#REF!</v>
      </c>
      <c r="Q270" s="383"/>
      <c r="R270" s="367"/>
      <c r="S270" s="384" t="str">
        <f/>
        <v/>
      </c>
      <c r="T270" s="385">
        <v>44531</v>
      </c>
      <c r="U270" s="386" t="str">
        <f/>
        <v/>
      </c>
      <c r="V270" s="385">
        <v>44713</v>
      </c>
      <c r="W270" s="387" t="str">
        <f/>
        <v/>
      </c>
      <c r="X270" s="381" t="str">
        <f/>
        <v/>
      </c>
      <c r="Y270" s="381">
        <v>44713</v>
      </c>
      <c r="Z270" s="381">
        <v>44713</v>
      </c>
      <c r="AA270" s="388"/>
      <c r="AB270" s="381"/>
      <c r="AC270" s="381"/>
      <c r="AD270" s="381"/>
      <c r="AE270" s="388"/>
      <c r="AF270" s="381"/>
      <c r="AG270" s="381"/>
      <c r="AH270" s="389"/>
      <c r="AI270" s="386">
        <v>44774</v>
      </c>
      <c r="AJ270" s="381">
        <v>44774</v>
      </c>
      <c r="AK270" s="381"/>
      <c r="AL270" s="383"/>
      <c r="AM270" s="374"/>
      <c r="AN270" s="384">
        <v>44942</v>
      </c>
      <c r="AO270" s="381">
        <v>45015</v>
      </c>
      <c r="AP270" s="383"/>
      <c r="AQ270" s="374"/>
      <c r="AR270" s="384" t="str">
        <f/>
        <v/>
      </c>
      <c r="AS270" s="381">
        <v>44743</v>
      </c>
      <c r="AT270" s="381" t="str">
        <f/>
        <v/>
      </c>
      <c r="AU270" s="389"/>
      <c r="AV270" s="390" t="str">
        <f/>
        <v/>
      </c>
      <c r="AW270" s="57" t="str">
        <f/>
        <v/>
      </c>
      <c r="AX270" s="381" t="s">
        <v>353</v>
      </c>
      <c r="AY270" s="381" t="str">
        <f/>
        <v/>
      </c>
      <c r="AZ270" s="381">
        <v>44927</v>
      </c>
      <c r="BA270" s="381" t="str">
        <f/>
        <v/>
      </c>
      <c r="BB270" s="385"/>
      <c r="BC270" s="390" t="str">
        <f/>
        <v/>
      </c>
      <c r="BD270" s="381" t="str">
        <f/>
        <v/>
      </c>
      <c r="BE270" s="381"/>
      <c r="BF270" s="381" t="str">
        <f/>
        <v/>
      </c>
      <c r="BG270" s="391"/>
      <c r="BH270" s="392"/>
      <c r="BI270" s="378"/>
    </row>
    <row r="271" ht="15.75" customHeight="1">
      <c r="A271" s="236"/>
      <c r="B271" s="236"/>
      <c r="C271" s="358"/>
      <c r="D271" s="379">
        <v>265</v>
      </c>
      <c r="E271" s="380" t="str">
        <f t="shared" si="109"/>
        <v>#REF!</v>
      </c>
      <c r="F271" s="57" t="str">
        <f t="shared" si="110"/>
        <v>#REF!</v>
      </c>
      <c r="G271" s="57" t="str">
        <f t="shared" si="111"/>
        <v>#REF!</v>
      </c>
      <c r="H271" s="381" t="str">
        <f t="shared" si="112"/>
        <v>#REF!</v>
      </c>
      <c r="I271" s="380" t="str">
        <f t="shared" si="113"/>
        <v>#REF!</v>
      </c>
      <c r="J271" s="380" t="str">
        <f t="shared" si="108"/>
        <v>#REF!</v>
      </c>
      <c r="K271" s="382" t="b">
        <v>0</v>
      </c>
      <c r="L271" s="364" t="str">
        <f t="shared" si="114"/>
        <v>#REF!</v>
      </c>
      <c r="M271" s="361" t="str">
        <f t="shared" si="115"/>
        <v>#REF!</v>
      </c>
      <c r="N271" s="361" t="b">
        <v>0</v>
      </c>
      <c r="O271" s="24" t="b">
        <v>0</v>
      </c>
      <c r="P271" s="365" t="str">
        <f t="shared" si="116"/>
        <v>#REF!</v>
      </c>
      <c r="Q271" s="383"/>
      <c r="R271" s="367"/>
      <c r="S271" s="384" t="str">
        <f/>
        <v/>
      </c>
      <c r="T271" s="385">
        <v>44531</v>
      </c>
      <c r="U271" s="386" t="str">
        <f/>
        <v/>
      </c>
      <c r="V271" s="385">
        <v>44713</v>
      </c>
      <c r="W271" s="387" t="str">
        <f/>
        <v/>
      </c>
      <c r="X271" s="381" t="str">
        <f/>
        <v/>
      </c>
      <c r="Y271" s="381">
        <v>44713</v>
      </c>
      <c r="Z271" s="381">
        <v>44713</v>
      </c>
      <c r="AA271" s="388"/>
      <c r="AB271" s="381"/>
      <c r="AC271" s="381"/>
      <c r="AD271" s="381"/>
      <c r="AE271" s="388"/>
      <c r="AF271" s="381"/>
      <c r="AG271" s="381"/>
      <c r="AH271" s="389"/>
      <c r="AI271" s="386">
        <v>44774</v>
      </c>
      <c r="AJ271" s="381">
        <v>44774</v>
      </c>
      <c r="AK271" s="381"/>
      <c r="AL271" s="383"/>
      <c r="AM271" s="374"/>
      <c r="AN271" s="384">
        <v>44942</v>
      </c>
      <c r="AO271" s="381">
        <v>45015</v>
      </c>
      <c r="AP271" s="383"/>
      <c r="AQ271" s="374"/>
      <c r="AR271" s="384" t="str">
        <f/>
        <v/>
      </c>
      <c r="AS271" s="381">
        <v>44743</v>
      </c>
      <c r="AT271" s="381" t="str">
        <f/>
        <v/>
      </c>
      <c r="AU271" s="389"/>
      <c r="AV271" s="390" t="str">
        <f/>
        <v/>
      </c>
      <c r="AW271" s="57" t="str">
        <f/>
        <v/>
      </c>
      <c r="AX271" s="381" t="s">
        <v>353</v>
      </c>
      <c r="AY271" s="381" t="str">
        <f/>
        <v/>
      </c>
      <c r="AZ271" s="381">
        <v>44927</v>
      </c>
      <c r="BA271" s="381" t="str">
        <f/>
        <v/>
      </c>
      <c r="BB271" s="385"/>
      <c r="BC271" s="390" t="str">
        <f/>
        <v/>
      </c>
      <c r="BD271" s="381" t="str">
        <f/>
        <v/>
      </c>
      <c r="BE271" s="381"/>
      <c r="BF271" s="381" t="str">
        <f/>
        <v/>
      </c>
      <c r="BG271" s="391"/>
      <c r="BH271" s="392"/>
      <c r="BI271" s="378"/>
    </row>
    <row r="272" ht="15.75" customHeight="1">
      <c r="A272" s="236"/>
      <c r="B272" s="236"/>
      <c r="C272" s="358"/>
      <c r="D272" s="379">
        <v>266</v>
      </c>
      <c r="E272" s="380" t="str">
        <f t="shared" si="109"/>
        <v>#REF!</v>
      </c>
      <c r="F272" s="57" t="str">
        <f t="shared" si="110"/>
        <v>#REF!</v>
      </c>
      <c r="G272" s="57" t="str">
        <f t="shared" si="111"/>
        <v>#REF!</v>
      </c>
      <c r="H272" s="381" t="str">
        <f t="shared" si="112"/>
        <v>#REF!</v>
      </c>
      <c r="I272" s="380" t="str">
        <f t="shared" si="113"/>
        <v>#REF!</v>
      </c>
      <c r="J272" s="380" t="str">
        <f t="shared" si="108"/>
        <v>#REF!</v>
      </c>
      <c r="K272" s="382" t="b">
        <v>0</v>
      </c>
      <c r="L272" s="364" t="str">
        <f t="shared" si="114"/>
        <v>#REF!</v>
      </c>
      <c r="M272" s="361" t="str">
        <f t="shared" si="115"/>
        <v>#REF!</v>
      </c>
      <c r="N272" s="361" t="b">
        <v>0</v>
      </c>
      <c r="O272" s="24" t="b">
        <v>0</v>
      </c>
      <c r="P272" s="365" t="str">
        <f t="shared" si="116"/>
        <v>#REF!</v>
      </c>
      <c r="Q272" s="383"/>
      <c r="R272" s="367"/>
      <c r="S272" s="384" t="str">
        <f/>
        <v/>
      </c>
      <c r="T272" s="385">
        <v>44866</v>
      </c>
      <c r="U272" s="386" t="str">
        <f/>
        <v/>
      </c>
      <c r="V272" s="385">
        <v>45079</v>
      </c>
      <c r="W272" s="387" t="str">
        <f/>
        <v/>
      </c>
      <c r="X272" s="381" t="str">
        <f/>
        <v/>
      </c>
      <c r="Y272" s="381">
        <v>45139</v>
      </c>
      <c r="Z272" s="381">
        <v>45139</v>
      </c>
      <c r="AA272" s="388"/>
      <c r="AB272" s="381"/>
      <c r="AC272" s="381"/>
      <c r="AD272" s="381"/>
      <c r="AE272" s="388"/>
      <c r="AF272" s="381"/>
      <c r="AG272" s="381"/>
      <c r="AH272" s="389"/>
      <c r="AI272" s="386">
        <v>45383</v>
      </c>
      <c r="AJ272" s="381">
        <v>45383</v>
      </c>
      <c r="AK272" s="381"/>
      <c r="AL272" s="383"/>
      <c r="AM272" s="374"/>
      <c r="AN272" s="384">
        <v>45811</v>
      </c>
      <c r="AO272" s="381">
        <v>45884</v>
      </c>
      <c r="AP272" s="383"/>
      <c r="AQ272" s="374"/>
      <c r="AR272" s="384" t="str">
        <f/>
        <v/>
      </c>
      <c r="AS272" s="381">
        <v>45151</v>
      </c>
      <c r="AT272" s="381" t="str">
        <f/>
        <v/>
      </c>
      <c r="AU272" s="389"/>
      <c r="AV272" s="390" t="str">
        <f/>
        <v/>
      </c>
      <c r="AW272" s="57" t="str">
        <f/>
        <v/>
      </c>
      <c r="AX272" s="381">
        <v>46004</v>
      </c>
      <c r="AY272" s="381" t="str">
        <f/>
        <v/>
      </c>
      <c r="AZ272" s="381"/>
      <c r="BA272" s="381" t="str">
        <f/>
        <v/>
      </c>
      <c r="BB272" s="385"/>
      <c r="BC272" s="390" t="str">
        <f/>
        <v/>
      </c>
      <c r="BD272" s="381" t="str">
        <f/>
        <v/>
      </c>
      <c r="BE272" s="381"/>
      <c r="BF272" s="381" t="str">
        <f/>
        <v/>
      </c>
      <c r="BG272" s="391"/>
      <c r="BH272" s="392"/>
      <c r="BI272" s="378"/>
    </row>
    <row r="273" ht="15.75" customHeight="1">
      <c r="A273" s="236"/>
      <c r="B273" s="236"/>
      <c r="C273" s="358"/>
      <c r="D273" s="379">
        <v>267</v>
      </c>
      <c r="E273" s="380" t="str">
        <f t="shared" si="109"/>
        <v>#REF!</v>
      </c>
      <c r="F273" s="57" t="str">
        <f t="shared" si="110"/>
        <v>#REF!</v>
      </c>
      <c r="G273" s="57" t="str">
        <f t="shared" si="111"/>
        <v>#REF!</v>
      </c>
      <c r="H273" s="381" t="str">
        <f t="shared" si="112"/>
        <v>#REF!</v>
      </c>
      <c r="I273" s="380" t="str">
        <f t="shared" si="113"/>
        <v>#REF!</v>
      </c>
      <c r="J273" s="380" t="str">
        <f t="shared" si="108"/>
        <v>#REF!</v>
      </c>
      <c r="K273" s="382" t="b">
        <v>0</v>
      </c>
      <c r="L273" s="364" t="str">
        <f t="shared" si="114"/>
        <v>#REF!</v>
      </c>
      <c r="M273" s="361" t="str">
        <f t="shared" si="115"/>
        <v>#REF!</v>
      </c>
      <c r="N273" s="361" t="b">
        <v>0</v>
      </c>
      <c r="O273" s="24" t="b">
        <v>0</v>
      </c>
      <c r="P273" s="365" t="str">
        <f t="shared" si="116"/>
        <v>#REF!</v>
      </c>
      <c r="Q273" s="383"/>
      <c r="R273" s="367"/>
      <c r="S273" s="384" t="str">
        <f/>
        <v/>
      </c>
      <c r="T273" s="385">
        <v>44866</v>
      </c>
      <c r="U273" s="386" t="str">
        <f/>
        <v/>
      </c>
      <c r="V273" s="385">
        <v>45079</v>
      </c>
      <c r="W273" s="387" t="str">
        <f/>
        <v/>
      </c>
      <c r="X273" s="381" t="str">
        <f/>
        <v/>
      </c>
      <c r="Y273" s="381">
        <v>45139</v>
      </c>
      <c r="Z273" s="381">
        <v>45139</v>
      </c>
      <c r="AA273" s="388"/>
      <c r="AB273" s="381"/>
      <c r="AC273" s="381"/>
      <c r="AD273" s="381"/>
      <c r="AE273" s="388"/>
      <c r="AF273" s="381"/>
      <c r="AG273" s="381"/>
      <c r="AH273" s="389"/>
      <c r="AI273" s="386">
        <v>45383</v>
      </c>
      <c r="AJ273" s="381">
        <v>45383</v>
      </c>
      <c r="AK273" s="381"/>
      <c r="AL273" s="383"/>
      <c r="AM273" s="374"/>
      <c r="AN273" s="384">
        <v>45811</v>
      </c>
      <c r="AO273" s="381">
        <v>45884</v>
      </c>
      <c r="AP273" s="383"/>
      <c r="AQ273" s="374"/>
      <c r="AR273" s="384" t="str">
        <f/>
        <v/>
      </c>
      <c r="AS273" s="381">
        <v>45151</v>
      </c>
      <c r="AT273" s="381" t="str">
        <f/>
        <v/>
      </c>
      <c r="AU273" s="389"/>
      <c r="AV273" s="390" t="str">
        <f/>
        <v/>
      </c>
      <c r="AW273" s="57" t="str">
        <f/>
        <v/>
      </c>
      <c r="AX273" s="381">
        <v>46004</v>
      </c>
      <c r="AY273" s="381" t="str">
        <f/>
        <v/>
      </c>
      <c r="AZ273" s="381"/>
      <c r="BA273" s="381" t="str">
        <f/>
        <v/>
      </c>
      <c r="BB273" s="385"/>
      <c r="BC273" s="390" t="str">
        <f/>
        <v/>
      </c>
      <c r="BD273" s="381" t="str">
        <f/>
        <v/>
      </c>
      <c r="BE273" s="381"/>
      <c r="BF273" s="381" t="str">
        <f/>
        <v/>
      </c>
      <c r="BG273" s="391"/>
      <c r="BH273" s="392"/>
      <c r="BI273" s="378"/>
    </row>
    <row r="274" ht="15.75" customHeight="1">
      <c r="A274" s="236"/>
      <c r="B274" s="236"/>
      <c r="C274" s="358"/>
      <c r="D274" s="379">
        <v>268</v>
      </c>
      <c r="E274" s="380" t="str">
        <f t="shared" si="109"/>
        <v>#REF!</v>
      </c>
      <c r="F274" s="57" t="str">
        <f t="shared" si="110"/>
        <v>#REF!</v>
      </c>
      <c r="G274" s="57" t="str">
        <f t="shared" si="111"/>
        <v>#REF!</v>
      </c>
      <c r="H274" s="381" t="str">
        <f t="shared" si="112"/>
        <v>#REF!</v>
      </c>
      <c r="I274" s="380" t="str">
        <f t="shared" si="113"/>
        <v>#REF!</v>
      </c>
      <c r="J274" s="380" t="str">
        <f t="shared" si="108"/>
        <v>#REF!</v>
      </c>
      <c r="K274" s="382" t="b">
        <v>0</v>
      </c>
      <c r="L274" s="364" t="str">
        <f t="shared" si="114"/>
        <v>#REF!</v>
      </c>
      <c r="M274" s="361" t="str">
        <f t="shared" si="115"/>
        <v>#REF!</v>
      </c>
      <c r="N274" s="361" t="b">
        <v>0</v>
      </c>
      <c r="O274" s="24" t="b">
        <v>0</v>
      </c>
      <c r="P274" s="365" t="str">
        <f t="shared" si="116"/>
        <v>#REF!</v>
      </c>
      <c r="Q274" s="383"/>
      <c r="R274" s="367"/>
      <c r="S274" s="384" t="str">
        <f/>
        <v/>
      </c>
      <c r="T274" s="385">
        <v>44866</v>
      </c>
      <c r="U274" s="386" t="str">
        <f/>
        <v/>
      </c>
      <c r="V274" s="385">
        <v>45079</v>
      </c>
      <c r="W274" s="387" t="str">
        <f/>
        <v/>
      </c>
      <c r="X274" s="381" t="str">
        <f/>
        <v/>
      </c>
      <c r="Y274" s="381">
        <v>45139</v>
      </c>
      <c r="Z274" s="381">
        <v>45139</v>
      </c>
      <c r="AA274" s="388"/>
      <c r="AB274" s="381"/>
      <c r="AC274" s="381"/>
      <c r="AD274" s="381"/>
      <c r="AE274" s="388"/>
      <c r="AF274" s="381"/>
      <c r="AG274" s="381"/>
      <c r="AH274" s="389"/>
      <c r="AI274" s="386">
        <v>45383</v>
      </c>
      <c r="AJ274" s="381">
        <v>45383</v>
      </c>
      <c r="AK274" s="381"/>
      <c r="AL274" s="383"/>
      <c r="AM274" s="374"/>
      <c r="AN274" s="384">
        <v>45811</v>
      </c>
      <c r="AO274" s="381">
        <v>45884</v>
      </c>
      <c r="AP274" s="383"/>
      <c r="AQ274" s="374"/>
      <c r="AR274" s="384" t="str">
        <f/>
        <v/>
      </c>
      <c r="AS274" s="381">
        <v>45151</v>
      </c>
      <c r="AT274" s="381" t="str">
        <f/>
        <v/>
      </c>
      <c r="AU274" s="389"/>
      <c r="AV274" s="390" t="str">
        <f/>
        <v/>
      </c>
      <c r="AW274" s="57" t="str">
        <f/>
        <v/>
      </c>
      <c r="AX274" s="381">
        <v>46004</v>
      </c>
      <c r="AY274" s="381" t="str">
        <f/>
        <v/>
      </c>
      <c r="AZ274" s="381"/>
      <c r="BA274" s="381" t="str">
        <f/>
        <v/>
      </c>
      <c r="BB274" s="385"/>
      <c r="BC274" s="390" t="str">
        <f/>
        <v/>
      </c>
      <c r="BD274" s="381" t="str">
        <f/>
        <v/>
      </c>
      <c r="BE274" s="381"/>
      <c r="BF274" s="381" t="str">
        <f/>
        <v/>
      </c>
      <c r="BG274" s="391"/>
      <c r="BH274" s="392"/>
      <c r="BI274" s="378"/>
    </row>
    <row r="275" ht="15.75" customHeight="1">
      <c r="A275" s="236"/>
      <c r="B275" s="236"/>
      <c r="C275" s="358"/>
      <c r="D275" s="379">
        <v>269</v>
      </c>
      <c r="E275" s="380" t="str">
        <f t="shared" si="109"/>
        <v>#REF!</v>
      </c>
      <c r="F275" s="57" t="str">
        <f t="shared" si="110"/>
        <v>#REF!</v>
      </c>
      <c r="G275" s="57" t="str">
        <f t="shared" si="111"/>
        <v>#REF!</v>
      </c>
      <c r="H275" s="381" t="str">
        <f t="shared" si="112"/>
        <v>#REF!</v>
      </c>
      <c r="I275" s="380" t="str">
        <f t="shared" si="113"/>
        <v>#REF!</v>
      </c>
      <c r="J275" s="396" t="str">
        <f t="shared" si="108"/>
        <v>#REF!</v>
      </c>
      <c r="K275" s="382" t="b">
        <v>0</v>
      </c>
      <c r="L275" s="364" t="str">
        <f t="shared" si="114"/>
        <v>#REF!</v>
      </c>
      <c r="M275" s="361" t="str">
        <f t="shared" si="115"/>
        <v>#REF!</v>
      </c>
      <c r="N275" s="361" t="b">
        <v>0</v>
      </c>
      <c r="O275" s="24" t="b">
        <v>0</v>
      </c>
      <c r="P275" s="365" t="str">
        <f t="shared" si="116"/>
        <v>#REF!</v>
      </c>
      <c r="Q275" s="383"/>
      <c r="R275" s="367"/>
      <c r="S275" s="384" t="str">
        <f/>
        <v/>
      </c>
      <c r="T275" s="385">
        <v>45292</v>
      </c>
      <c r="U275" s="386" t="str">
        <f/>
        <v/>
      </c>
      <c r="V275" s="385">
        <v>45506</v>
      </c>
      <c r="W275" s="387" t="str">
        <f/>
        <v/>
      </c>
      <c r="X275" s="381" t="str">
        <f/>
        <v/>
      </c>
      <c r="Y275" s="381"/>
      <c r="Z275" s="381">
        <v>45566</v>
      </c>
      <c r="AA275" s="388"/>
      <c r="AB275" s="381"/>
      <c r="AC275" s="381"/>
      <c r="AD275" s="381"/>
      <c r="AE275" s="388"/>
      <c r="AF275" s="381"/>
      <c r="AG275" s="381"/>
      <c r="AH275" s="389"/>
      <c r="AI275" s="386"/>
      <c r="AJ275" s="381"/>
      <c r="AK275" s="381"/>
      <c r="AL275" s="383"/>
      <c r="AM275" s="374"/>
      <c r="AN275" s="384">
        <v>46268</v>
      </c>
      <c r="AO275" s="381">
        <v>46343</v>
      </c>
      <c r="AP275" s="383"/>
      <c r="AQ275" s="374"/>
      <c r="AR275" s="384" t="str">
        <f/>
        <v/>
      </c>
      <c r="AS275" s="381">
        <v>45578</v>
      </c>
      <c r="AT275" s="381" t="str">
        <f/>
        <v/>
      </c>
      <c r="AU275" s="389"/>
      <c r="AV275" s="390" t="str">
        <f/>
        <v/>
      </c>
      <c r="AW275" s="57" t="str">
        <f/>
        <v/>
      </c>
      <c r="AX275" s="381"/>
      <c r="AY275" s="381" t="str">
        <f/>
        <v/>
      </c>
      <c r="AZ275" s="381"/>
      <c r="BA275" s="381" t="str">
        <f/>
        <v/>
      </c>
      <c r="BB275" s="385"/>
      <c r="BC275" s="390" t="str">
        <f/>
        <v/>
      </c>
      <c r="BD275" s="381" t="str">
        <f/>
        <v/>
      </c>
      <c r="BE275" s="381"/>
      <c r="BF275" s="381" t="str">
        <f/>
        <v/>
      </c>
      <c r="BG275" s="391"/>
      <c r="BH275" s="392"/>
      <c r="BI275" s="378"/>
    </row>
    <row r="276" ht="15.75" customHeight="1">
      <c r="A276" s="236"/>
      <c r="B276" s="236"/>
      <c r="C276" s="358"/>
      <c r="D276" s="379">
        <v>270</v>
      </c>
      <c r="E276" s="380" t="str">
        <f t="shared" si="109"/>
        <v>#REF!</v>
      </c>
      <c r="F276" s="57" t="str">
        <f t="shared" si="110"/>
        <v>#REF!</v>
      </c>
      <c r="G276" s="57" t="str">
        <f t="shared" si="111"/>
        <v>#REF!</v>
      </c>
      <c r="H276" s="381" t="str">
        <f t="shared" si="112"/>
        <v>#REF!</v>
      </c>
      <c r="I276" s="380" t="str">
        <f t="shared" si="113"/>
        <v>#REF!</v>
      </c>
      <c r="J276" s="396" t="str">
        <f t="shared" si="108"/>
        <v>#REF!</v>
      </c>
      <c r="K276" s="382" t="b">
        <v>0</v>
      </c>
      <c r="L276" s="364" t="str">
        <f t="shared" si="114"/>
        <v>#REF!</v>
      </c>
      <c r="M276" s="361" t="str">
        <f t="shared" si="115"/>
        <v>#REF!</v>
      </c>
      <c r="N276" s="361" t="b">
        <v>0</v>
      </c>
      <c r="O276" s="24" t="b">
        <v>0</v>
      </c>
      <c r="P276" s="365" t="str">
        <f t="shared" si="116"/>
        <v>#REF!</v>
      </c>
      <c r="Q276" s="383"/>
      <c r="R276" s="367"/>
      <c r="S276" s="384" t="str">
        <f/>
        <v/>
      </c>
      <c r="T276" s="385">
        <v>45292</v>
      </c>
      <c r="U276" s="386" t="str">
        <f/>
        <v/>
      </c>
      <c r="V276" s="385">
        <v>45506</v>
      </c>
      <c r="W276" s="387" t="str">
        <f/>
        <v/>
      </c>
      <c r="X276" s="381" t="str">
        <f/>
        <v/>
      </c>
      <c r="Y276" s="381"/>
      <c r="Z276" s="381">
        <v>45566</v>
      </c>
      <c r="AA276" s="388"/>
      <c r="AB276" s="381"/>
      <c r="AC276" s="381"/>
      <c r="AD276" s="381"/>
      <c r="AE276" s="388"/>
      <c r="AF276" s="381"/>
      <c r="AG276" s="381"/>
      <c r="AH276" s="389"/>
      <c r="AI276" s="386"/>
      <c r="AJ276" s="381"/>
      <c r="AK276" s="381"/>
      <c r="AL276" s="383"/>
      <c r="AM276" s="374"/>
      <c r="AN276" s="384">
        <v>46268</v>
      </c>
      <c r="AO276" s="381">
        <v>46343</v>
      </c>
      <c r="AP276" s="383"/>
      <c r="AQ276" s="374"/>
      <c r="AR276" s="384" t="str">
        <f/>
        <v/>
      </c>
      <c r="AS276" s="381">
        <v>45578</v>
      </c>
      <c r="AT276" s="381" t="str">
        <f/>
        <v/>
      </c>
      <c r="AU276" s="389"/>
      <c r="AV276" s="390" t="str">
        <f/>
        <v/>
      </c>
      <c r="AW276" s="57" t="str">
        <f/>
        <v/>
      </c>
      <c r="AX276" s="381"/>
      <c r="AY276" s="381" t="str">
        <f/>
        <v/>
      </c>
      <c r="AZ276" s="381"/>
      <c r="BA276" s="381" t="str">
        <f/>
        <v/>
      </c>
      <c r="BB276" s="385"/>
      <c r="BC276" s="390" t="str">
        <f/>
        <v/>
      </c>
      <c r="BD276" s="381" t="str">
        <f/>
        <v/>
      </c>
      <c r="BE276" s="381"/>
      <c r="BF276" s="381" t="str">
        <f/>
        <v/>
      </c>
      <c r="BG276" s="391"/>
      <c r="BH276" s="392"/>
      <c r="BI276" s="378"/>
    </row>
    <row r="277" ht="15.75" customHeight="1">
      <c r="A277" s="236"/>
      <c r="B277" s="236"/>
      <c r="C277" s="358"/>
      <c r="D277" s="379">
        <v>271</v>
      </c>
      <c r="E277" s="380" t="str">
        <f t="shared" si="109"/>
        <v>#REF!</v>
      </c>
      <c r="F277" s="57" t="str">
        <f t="shared" si="110"/>
        <v>#REF!</v>
      </c>
      <c r="G277" s="57" t="str">
        <f t="shared" si="111"/>
        <v>#REF!</v>
      </c>
      <c r="H277" s="381" t="str">
        <f t="shared" si="112"/>
        <v>#REF!</v>
      </c>
      <c r="I277" s="380" t="str">
        <f t="shared" si="113"/>
        <v>#REF!</v>
      </c>
      <c r="J277" s="396" t="str">
        <f t="shared" si="108"/>
        <v>#REF!</v>
      </c>
      <c r="K277" s="382" t="b">
        <v>0</v>
      </c>
      <c r="L277" s="364" t="str">
        <f t="shared" si="114"/>
        <v>#REF!</v>
      </c>
      <c r="M277" s="361" t="str">
        <f t="shared" si="115"/>
        <v>#REF!</v>
      </c>
      <c r="N277" s="361" t="b">
        <v>0</v>
      </c>
      <c r="O277" s="24" t="b">
        <v>0</v>
      </c>
      <c r="P277" s="365" t="str">
        <f t="shared" si="116"/>
        <v>#REF!</v>
      </c>
      <c r="Q277" s="383"/>
      <c r="R277" s="367"/>
      <c r="S277" s="384" t="str">
        <f/>
        <v/>
      </c>
      <c r="T277" s="385">
        <v>45292</v>
      </c>
      <c r="U277" s="386" t="str">
        <f/>
        <v/>
      </c>
      <c r="V277" s="385">
        <v>45506</v>
      </c>
      <c r="W277" s="387" t="str">
        <f/>
        <v/>
      </c>
      <c r="X277" s="381" t="str">
        <f/>
        <v/>
      </c>
      <c r="Y277" s="381"/>
      <c r="Z277" s="381">
        <v>45566</v>
      </c>
      <c r="AA277" s="388"/>
      <c r="AB277" s="381"/>
      <c r="AC277" s="381"/>
      <c r="AD277" s="381"/>
      <c r="AE277" s="388"/>
      <c r="AF277" s="381"/>
      <c r="AG277" s="381"/>
      <c r="AH277" s="389"/>
      <c r="AI277" s="386"/>
      <c r="AJ277" s="381"/>
      <c r="AK277" s="381"/>
      <c r="AL277" s="383"/>
      <c r="AM277" s="374"/>
      <c r="AN277" s="384">
        <v>46268</v>
      </c>
      <c r="AO277" s="381">
        <v>46343</v>
      </c>
      <c r="AP277" s="383"/>
      <c r="AQ277" s="374"/>
      <c r="AR277" s="384" t="str">
        <f/>
        <v/>
      </c>
      <c r="AS277" s="381">
        <v>45578</v>
      </c>
      <c r="AT277" s="381" t="str">
        <f/>
        <v/>
      </c>
      <c r="AU277" s="389"/>
      <c r="AV277" s="390" t="str">
        <f/>
        <v/>
      </c>
      <c r="AW277" s="57" t="str">
        <f/>
        <v/>
      </c>
      <c r="AX277" s="381"/>
      <c r="AY277" s="381" t="str">
        <f/>
        <v/>
      </c>
      <c r="AZ277" s="381"/>
      <c r="BA277" s="381" t="str">
        <f/>
        <v/>
      </c>
      <c r="BB277" s="385"/>
      <c r="BC277" s="390" t="str">
        <f/>
        <v/>
      </c>
      <c r="BD277" s="381" t="str">
        <f/>
        <v/>
      </c>
      <c r="BE277" s="381"/>
      <c r="BF277" s="381" t="str">
        <f/>
        <v/>
      </c>
      <c r="BG277" s="391"/>
      <c r="BH277" s="392"/>
      <c r="BI277" s="378"/>
    </row>
    <row r="278" ht="15.75" customHeight="1">
      <c r="A278" s="236"/>
      <c r="B278" s="236"/>
      <c r="C278" s="358"/>
      <c r="D278" s="379">
        <v>272</v>
      </c>
      <c r="E278" s="380" t="str">
        <f t="shared" si="109"/>
        <v>#REF!</v>
      </c>
      <c r="F278" s="57" t="str">
        <f t="shared" si="110"/>
        <v>#REF!</v>
      </c>
      <c r="G278" s="57" t="str">
        <f t="shared" si="111"/>
        <v>#REF!</v>
      </c>
      <c r="H278" s="381" t="str">
        <f t="shared" si="112"/>
        <v>#REF!</v>
      </c>
      <c r="I278" s="380" t="str">
        <f t="shared" si="113"/>
        <v>#REF!</v>
      </c>
      <c r="J278" s="396" t="str">
        <f t="shared" si="108"/>
        <v>#REF!</v>
      </c>
      <c r="K278" s="382" t="b">
        <v>0</v>
      </c>
      <c r="L278" s="364" t="str">
        <f t="shared" si="114"/>
        <v>#REF!</v>
      </c>
      <c r="M278" s="361" t="str">
        <f t="shared" si="115"/>
        <v>#REF!</v>
      </c>
      <c r="N278" s="361" t="b">
        <v>0</v>
      </c>
      <c r="O278" s="24" t="b">
        <v>0</v>
      </c>
      <c r="P278" s="365" t="str">
        <f t="shared" si="116"/>
        <v>#REF!</v>
      </c>
      <c r="Q278" s="383"/>
      <c r="R278" s="367"/>
      <c r="S278" s="384" t="str">
        <f/>
        <v/>
      </c>
      <c r="T278" s="385">
        <v>45292</v>
      </c>
      <c r="U278" s="386" t="str">
        <f/>
        <v/>
      </c>
      <c r="V278" s="385">
        <v>45506</v>
      </c>
      <c r="W278" s="387" t="str">
        <f/>
        <v/>
      </c>
      <c r="X278" s="381" t="str">
        <f/>
        <v/>
      </c>
      <c r="Y278" s="381"/>
      <c r="Z278" s="381">
        <v>45566</v>
      </c>
      <c r="AA278" s="388"/>
      <c r="AB278" s="381"/>
      <c r="AC278" s="381"/>
      <c r="AD278" s="381"/>
      <c r="AE278" s="388"/>
      <c r="AF278" s="381"/>
      <c r="AG278" s="381"/>
      <c r="AH278" s="389"/>
      <c r="AI278" s="386"/>
      <c r="AJ278" s="381"/>
      <c r="AK278" s="381"/>
      <c r="AL278" s="383"/>
      <c r="AM278" s="374"/>
      <c r="AN278" s="384">
        <v>46268</v>
      </c>
      <c r="AO278" s="381">
        <v>46343</v>
      </c>
      <c r="AP278" s="383"/>
      <c r="AQ278" s="374"/>
      <c r="AR278" s="384" t="str">
        <f/>
        <v/>
      </c>
      <c r="AS278" s="381">
        <v>45578</v>
      </c>
      <c r="AT278" s="381" t="str">
        <f/>
        <v/>
      </c>
      <c r="AU278" s="389"/>
      <c r="AV278" s="390" t="str">
        <f/>
        <v/>
      </c>
      <c r="AW278" s="57" t="str">
        <f/>
        <v/>
      </c>
      <c r="AX278" s="381"/>
      <c r="AY278" s="381" t="str">
        <f/>
        <v/>
      </c>
      <c r="AZ278" s="381"/>
      <c r="BA278" s="381" t="str">
        <f/>
        <v/>
      </c>
      <c r="BB278" s="385"/>
      <c r="BC278" s="390" t="str">
        <f/>
        <v/>
      </c>
      <c r="BD278" s="381" t="str">
        <f/>
        <v/>
      </c>
      <c r="BE278" s="381"/>
      <c r="BF278" s="381" t="str">
        <f/>
        <v/>
      </c>
      <c r="BG278" s="391"/>
      <c r="BH278" s="392"/>
      <c r="BI278" s="378"/>
    </row>
    <row r="279" ht="15.75" customHeight="1">
      <c r="A279" s="236"/>
      <c r="B279" s="236"/>
      <c r="C279" s="358"/>
      <c r="D279" s="379">
        <v>273</v>
      </c>
      <c r="E279" s="380" t="str">
        <f t="shared" si="109"/>
        <v>#REF!</v>
      </c>
      <c r="F279" s="57" t="str">
        <f t="shared" si="110"/>
        <v>#REF!</v>
      </c>
      <c r="G279" s="57" t="str">
        <f t="shared" si="111"/>
        <v>#REF!</v>
      </c>
      <c r="H279" s="381" t="str">
        <f t="shared" si="112"/>
        <v>#REF!</v>
      </c>
      <c r="I279" s="380" t="str">
        <f t="shared" si="113"/>
        <v>#REF!</v>
      </c>
      <c r="J279" s="380" t="str">
        <f t="shared" si="108"/>
        <v>#REF!</v>
      </c>
      <c r="K279" s="382" t="b">
        <v>0</v>
      </c>
      <c r="L279" s="364" t="str">
        <f t="shared" si="114"/>
        <v>#REF!</v>
      </c>
      <c r="M279" s="361" t="str">
        <f t="shared" si="115"/>
        <v>#REF!</v>
      </c>
      <c r="N279" s="361" t="b">
        <v>0</v>
      </c>
      <c r="O279" s="24" t="b">
        <v>0</v>
      </c>
      <c r="P279" s="365" t="str">
        <f t="shared" si="116"/>
        <v>#REF!</v>
      </c>
      <c r="Q279" s="383"/>
      <c r="R279" s="367"/>
      <c r="S279" s="384" t="str">
        <f/>
        <v/>
      </c>
      <c r="T279" s="385">
        <v>44866</v>
      </c>
      <c r="U279" s="386" t="str">
        <f/>
        <v/>
      </c>
      <c r="V279" s="385">
        <v>44928</v>
      </c>
      <c r="W279" s="387" t="str">
        <f/>
        <v/>
      </c>
      <c r="X279" s="381" t="str">
        <f/>
        <v/>
      </c>
      <c r="Y279" s="381">
        <v>45139</v>
      </c>
      <c r="Z279" s="381">
        <v>44986</v>
      </c>
      <c r="AA279" s="388"/>
      <c r="AB279" s="381"/>
      <c r="AC279" s="381"/>
      <c r="AD279" s="381"/>
      <c r="AE279" s="388"/>
      <c r="AF279" s="381"/>
      <c r="AG279" s="381"/>
      <c r="AH279" s="389"/>
      <c r="AI279" s="386">
        <v>45108</v>
      </c>
      <c r="AJ279" s="381">
        <v>45108</v>
      </c>
      <c r="AK279" s="381"/>
      <c r="AL279" s="383"/>
      <c r="AM279" s="374"/>
      <c r="AN279" s="384">
        <v>45050</v>
      </c>
      <c r="AO279" s="381">
        <v>45125</v>
      </c>
      <c r="AP279" s="383"/>
      <c r="AQ279" s="374"/>
      <c r="AR279" s="384" t="str">
        <f/>
        <v/>
      </c>
      <c r="AS279" s="381">
        <v>44999</v>
      </c>
      <c r="AT279" s="381" t="str">
        <f/>
        <v/>
      </c>
      <c r="AU279" s="389"/>
      <c r="AV279" s="390" t="str">
        <f/>
        <v/>
      </c>
      <c r="AW279" s="57" t="str">
        <f/>
        <v/>
      </c>
      <c r="AX279" s="381" t="s">
        <v>353</v>
      </c>
      <c r="AY279" s="381" t="str">
        <f/>
        <v/>
      </c>
      <c r="AZ279" s="381"/>
      <c r="BA279" s="381" t="str">
        <f/>
        <v/>
      </c>
      <c r="BB279" s="385"/>
      <c r="BC279" s="390" t="str">
        <f/>
        <v/>
      </c>
      <c r="BD279" s="381" t="str">
        <f/>
        <v/>
      </c>
      <c r="BE279" s="381"/>
      <c r="BF279" s="381" t="str">
        <f/>
        <v/>
      </c>
      <c r="BG279" s="391"/>
      <c r="BH279" s="392"/>
      <c r="BI279" s="378"/>
    </row>
    <row r="280" ht="15.75" customHeight="1">
      <c r="A280" s="236"/>
      <c r="B280" s="236"/>
      <c r="C280" s="358"/>
      <c r="D280" s="379">
        <v>274</v>
      </c>
      <c r="E280" s="380" t="str">
        <f t="shared" si="109"/>
        <v>#REF!</v>
      </c>
      <c r="F280" s="57" t="str">
        <f t="shared" si="110"/>
        <v>#REF!</v>
      </c>
      <c r="G280" s="57" t="str">
        <f t="shared" si="111"/>
        <v>#REF!</v>
      </c>
      <c r="H280" s="381" t="str">
        <f t="shared" si="112"/>
        <v>#REF!</v>
      </c>
      <c r="I280" s="380" t="str">
        <f t="shared" si="113"/>
        <v>#REF!</v>
      </c>
      <c r="J280" s="396" t="str">
        <f t="shared" si="108"/>
        <v>#REF!</v>
      </c>
      <c r="K280" s="382" t="b">
        <v>0</v>
      </c>
      <c r="L280" s="364" t="str">
        <f t="shared" si="114"/>
        <v>#REF!</v>
      </c>
      <c r="M280" s="361" t="str">
        <f t="shared" si="115"/>
        <v>#REF!</v>
      </c>
      <c r="N280" s="361" t="b">
        <v>0</v>
      </c>
      <c r="O280" s="24" t="b">
        <v>0</v>
      </c>
      <c r="P280" s="365" t="str">
        <f t="shared" si="116"/>
        <v>#REF!</v>
      </c>
      <c r="Q280" s="383"/>
      <c r="R280" s="367"/>
      <c r="S280" s="384" t="str">
        <f/>
        <v/>
      </c>
      <c r="T280" s="385">
        <v>44958</v>
      </c>
      <c r="U280" s="386" t="str">
        <f/>
        <v/>
      </c>
      <c r="V280" s="385">
        <v>45020</v>
      </c>
      <c r="W280" s="387" t="str">
        <f/>
        <v/>
      </c>
      <c r="X280" s="381" t="str">
        <f/>
        <v/>
      </c>
      <c r="Y280" s="381"/>
      <c r="Z280" s="381">
        <v>45078</v>
      </c>
      <c r="AA280" s="388"/>
      <c r="AB280" s="381"/>
      <c r="AC280" s="381"/>
      <c r="AD280" s="381"/>
      <c r="AE280" s="388"/>
      <c r="AF280" s="381"/>
      <c r="AG280" s="381"/>
      <c r="AH280" s="389"/>
      <c r="AI280" s="386"/>
      <c r="AJ280" s="381"/>
      <c r="AK280" s="381"/>
      <c r="AL280" s="383"/>
      <c r="AM280" s="374"/>
      <c r="AN280" s="384">
        <v>45141</v>
      </c>
      <c r="AO280" s="381">
        <v>45216</v>
      </c>
      <c r="AP280" s="383"/>
      <c r="AQ280" s="374"/>
      <c r="AR280" s="384" t="str">
        <f/>
        <v/>
      </c>
      <c r="AS280" s="381">
        <v>45091</v>
      </c>
      <c r="AT280" s="381" t="str">
        <f/>
        <v/>
      </c>
      <c r="AU280" s="389"/>
      <c r="AV280" s="390" t="str">
        <f/>
        <v/>
      </c>
      <c r="AW280" s="57" t="str">
        <f/>
        <v/>
      </c>
      <c r="AX280" s="381"/>
      <c r="AY280" s="381" t="str">
        <f/>
        <v/>
      </c>
      <c r="AZ280" s="381"/>
      <c r="BA280" s="381" t="str">
        <f/>
        <v/>
      </c>
      <c r="BB280" s="385"/>
      <c r="BC280" s="390" t="str">
        <f/>
        <v/>
      </c>
      <c r="BD280" s="381" t="str">
        <f/>
        <v/>
      </c>
      <c r="BE280" s="381"/>
      <c r="BF280" s="381" t="str">
        <f/>
        <v/>
      </c>
      <c r="BG280" s="391"/>
      <c r="BH280" s="392"/>
      <c r="BI280" s="378"/>
    </row>
    <row r="281" ht="15.75" customHeight="1">
      <c r="A281" s="236"/>
      <c r="B281" s="236"/>
      <c r="C281" s="358"/>
      <c r="D281" s="379">
        <v>275</v>
      </c>
      <c r="E281" s="380" t="str">
        <f t="shared" si="109"/>
        <v>#REF!</v>
      </c>
      <c r="F281" s="57" t="str">
        <f t="shared" si="110"/>
        <v>#REF!</v>
      </c>
      <c r="G281" s="57" t="str">
        <f t="shared" si="111"/>
        <v>#REF!</v>
      </c>
      <c r="H281" s="381" t="str">
        <f t="shared" si="112"/>
        <v>#REF!</v>
      </c>
      <c r="I281" s="380" t="str">
        <f t="shared" si="113"/>
        <v>#REF!</v>
      </c>
      <c r="J281" s="396" t="str">
        <f t="shared" si="108"/>
        <v>#REF!</v>
      </c>
      <c r="K281" s="382" t="b">
        <v>0</v>
      </c>
      <c r="L281" s="364" t="str">
        <f t="shared" si="114"/>
        <v>#REF!</v>
      </c>
      <c r="M281" s="361" t="str">
        <f t="shared" si="115"/>
        <v>#REF!</v>
      </c>
      <c r="N281" s="361" t="b">
        <v>0</v>
      </c>
      <c r="O281" s="24" t="b">
        <v>0</v>
      </c>
      <c r="P281" s="365" t="str">
        <f t="shared" si="116"/>
        <v>#REF!</v>
      </c>
      <c r="Q281" s="383"/>
      <c r="R281" s="367"/>
      <c r="S281" s="384" t="str">
        <f/>
        <v/>
      </c>
      <c r="T281" s="385">
        <v>45292</v>
      </c>
      <c r="U281" s="386" t="str">
        <f/>
        <v/>
      </c>
      <c r="V281" s="385">
        <v>45355</v>
      </c>
      <c r="W281" s="387" t="str">
        <f/>
        <v/>
      </c>
      <c r="X281" s="381" t="str">
        <f/>
        <v/>
      </c>
      <c r="Y281" s="381"/>
      <c r="Z281" s="381">
        <v>45413</v>
      </c>
      <c r="AA281" s="388"/>
      <c r="AB281" s="381"/>
      <c r="AC281" s="381"/>
      <c r="AD281" s="381"/>
      <c r="AE281" s="388"/>
      <c r="AF281" s="381"/>
      <c r="AG281" s="381"/>
      <c r="AH281" s="389"/>
      <c r="AI281" s="386"/>
      <c r="AJ281" s="381"/>
      <c r="AK281" s="381"/>
      <c r="AL281" s="383"/>
      <c r="AM281" s="374"/>
      <c r="AN281" s="384">
        <v>45477</v>
      </c>
      <c r="AO281" s="381">
        <v>45552</v>
      </c>
      <c r="AP281" s="383"/>
      <c r="AQ281" s="374"/>
      <c r="AR281" s="384" t="str">
        <f/>
        <v/>
      </c>
      <c r="AS281" s="381">
        <v>45427</v>
      </c>
      <c r="AT281" s="381" t="str">
        <f/>
        <v/>
      </c>
      <c r="AU281" s="389"/>
      <c r="AV281" s="390" t="str">
        <f/>
        <v/>
      </c>
      <c r="AW281" s="57" t="str">
        <f/>
        <v/>
      </c>
      <c r="AX281" s="381"/>
      <c r="AY281" s="381" t="str">
        <f/>
        <v/>
      </c>
      <c r="AZ281" s="381"/>
      <c r="BA281" s="381" t="str">
        <f/>
        <v/>
      </c>
      <c r="BB281" s="385"/>
      <c r="BC281" s="390" t="str">
        <f/>
        <v/>
      </c>
      <c r="BD281" s="381" t="str">
        <f/>
        <v/>
      </c>
      <c r="BE281" s="381"/>
      <c r="BF281" s="381" t="str">
        <f/>
        <v/>
      </c>
      <c r="BG281" s="391"/>
      <c r="BH281" s="392"/>
      <c r="BI281" s="378"/>
    </row>
    <row r="282" ht="15.75" customHeight="1">
      <c r="A282" s="236"/>
      <c r="B282" s="236"/>
      <c r="C282" s="358"/>
      <c r="D282" s="379">
        <v>276</v>
      </c>
      <c r="E282" s="380" t="str">
        <f t="shared" si="109"/>
        <v>#REF!</v>
      </c>
      <c r="F282" s="57" t="str">
        <f t="shared" si="110"/>
        <v>#REF!</v>
      </c>
      <c r="G282" s="57" t="str">
        <f t="shared" si="111"/>
        <v>#REF!</v>
      </c>
      <c r="H282" s="381" t="str">
        <f t="shared" si="112"/>
        <v>#REF!</v>
      </c>
      <c r="I282" s="380" t="str">
        <f t="shared" si="113"/>
        <v>#REF!</v>
      </c>
      <c r="J282" s="396" t="str">
        <f t="shared" si="108"/>
        <v>#REF!</v>
      </c>
      <c r="K282" s="382" t="b">
        <v>0</v>
      </c>
      <c r="L282" s="364" t="str">
        <f t="shared" si="114"/>
        <v>#REF!</v>
      </c>
      <c r="M282" s="361" t="str">
        <f t="shared" si="115"/>
        <v>#REF!</v>
      </c>
      <c r="N282" s="361" t="b">
        <v>0</v>
      </c>
      <c r="O282" s="24" t="b">
        <v>0</v>
      </c>
      <c r="P282" s="365" t="str">
        <f t="shared" si="116"/>
        <v>#REF!</v>
      </c>
      <c r="Q282" s="383"/>
      <c r="R282" s="367"/>
      <c r="S282" s="384" t="str">
        <f/>
        <v/>
      </c>
      <c r="T282" s="385">
        <v>45292</v>
      </c>
      <c r="U282" s="386" t="str">
        <f/>
        <v/>
      </c>
      <c r="V282" s="385">
        <v>45355</v>
      </c>
      <c r="W282" s="387" t="str">
        <f/>
        <v/>
      </c>
      <c r="X282" s="381" t="str">
        <f/>
        <v/>
      </c>
      <c r="Y282" s="381"/>
      <c r="Z282" s="381">
        <v>45413</v>
      </c>
      <c r="AA282" s="388"/>
      <c r="AB282" s="381"/>
      <c r="AC282" s="381"/>
      <c r="AD282" s="381"/>
      <c r="AE282" s="388"/>
      <c r="AF282" s="381"/>
      <c r="AG282" s="381"/>
      <c r="AH282" s="389"/>
      <c r="AI282" s="386"/>
      <c r="AJ282" s="381"/>
      <c r="AK282" s="381"/>
      <c r="AL282" s="383"/>
      <c r="AM282" s="374"/>
      <c r="AN282" s="384">
        <v>45477</v>
      </c>
      <c r="AO282" s="381">
        <v>45552</v>
      </c>
      <c r="AP282" s="383"/>
      <c r="AQ282" s="374"/>
      <c r="AR282" s="384" t="str">
        <f/>
        <v/>
      </c>
      <c r="AS282" s="381">
        <v>45427</v>
      </c>
      <c r="AT282" s="381" t="str">
        <f/>
        <v/>
      </c>
      <c r="AU282" s="389"/>
      <c r="AV282" s="390" t="str">
        <f/>
        <v/>
      </c>
      <c r="AW282" s="57" t="str">
        <f/>
        <v/>
      </c>
      <c r="AX282" s="381"/>
      <c r="AY282" s="381" t="str">
        <f/>
        <v/>
      </c>
      <c r="AZ282" s="381"/>
      <c r="BA282" s="381" t="str">
        <f/>
        <v/>
      </c>
      <c r="BB282" s="385"/>
      <c r="BC282" s="390" t="str">
        <f/>
        <v/>
      </c>
      <c r="BD282" s="381" t="str">
        <f/>
        <v/>
      </c>
      <c r="BE282" s="381"/>
      <c r="BF282" s="381" t="str">
        <f/>
        <v/>
      </c>
      <c r="BG282" s="391"/>
      <c r="BH282" s="392"/>
      <c r="BI282" s="378"/>
    </row>
    <row r="283" ht="15.75" customHeight="1">
      <c r="A283" s="236"/>
      <c r="B283" s="236"/>
      <c r="C283" s="358"/>
      <c r="D283" s="379">
        <v>277</v>
      </c>
      <c r="E283" s="380" t="str">
        <f t="shared" si="109"/>
        <v>#REF!</v>
      </c>
      <c r="F283" s="57" t="str">
        <f t="shared" si="110"/>
        <v>#REF!</v>
      </c>
      <c r="G283" s="57" t="str">
        <f t="shared" si="111"/>
        <v>#REF!</v>
      </c>
      <c r="H283" s="381" t="str">
        <f t="shared" si="112"/>
        <v>#REF!</v>
      </c>
      <c r="I283" s="380" t="str">
        <f t="shared" si="113"/>
        <v>#REF!</v>
      </c>
      <c r="J283" s="396" t="str">
        <f t="shared" si="108"/>
        <v>#REF!</v>
      </c>
      <c r="K283" s="382" t="b">
        <v>0</v>
      </c>
      <c r="L283" s="364" t="str">
        <f t="shared" si="114"/>
        <v>#REF!</v>
      </c>
      <c r="M283" s="361" t="str">
        <f t="shared" si="115"/>
        <v>#REF!</v>
      </c>
      <c r="N283" s="361" t="b">
        <v>0</v>
      </c>
      <c r="O283" s="24" t="b">
        <v>0</v>
      </c>
      <c r="P283" s="365" t="str">
        <f t="shared" si="116"/>
        <v>#REF!</v>
      </c>
      <c r="Q283" s="383"/>
      <c r="R283" s="367"/>
      <c r="S283" s="384" t="str">
        <f/>
        <v/>
      </c>
      <c r="T283" s="385">
        <v>45292</v>
      </c>
      <c r="U283" s="386" t="str">
        <f/>
        <v/>
      </c>
      <c r="V283" s="385">
        <v>45355</v>
      </c>
      <c r="W283" s="387" t="str">
        <f/>
        <v/>
      </c>
      <c r="X283" s="381" t="str">
        <f/>
        <v/>
      </c>
      <c r="Y283" s="381"/>
      <c r="Z283" s="381">
        <v>45413</v>
      </c>
      <c r="AA283" s="388"/>
      <c r="AB283" s="381"/>
      <c r="AC283" s="381"/>
      <c r="AD283" s="381"/>
      <c r="AE283" s="388"/>
      <c r="AF283" s="381"/>
      <c r="AG283" s="381"/>
      <c r="AH283" s="389"/>
      <c r="AI283" s="386"/>
      <c r="AJ283" s="381"/>
      <c r="AK283" s="381"/>
      <c r="AL283" s="383"/>
      <c r="AM283" s="374"/>
      <c r="AN283" s="384">
        <v>45477</v>
      </c>
      <c r="AO283" s="381">
        <v>45552</v>
      </c>
      <c r="AP283" s="383"/>
      <c r="AQ283" s="374"/>
      <c r="AR283" s="384" t="str">
        <f/>
        <v/>
      </c>
      <c r="AS283" s="381">
        <v>45427</v>
      </c>
      <c r="AT283" s="381" t="str">
        <f/>
        <v/>
      </c>
      <c r="AU283" s="389"/>
      <c r="AV283" s="390" t="str">
        <f/>
        <v/>
      </c>
      <c r="AW283" s="57" t="str">
        <f/>
        <v/>
      </c>
      <c r="AX283" s="381"/>
      <c r="AY283" s="381" t="str">
        <f/>
        <v/>
      </c>
      <c r="AZ283" s="381"/>
      <c r="BA283" s="381" t="str">
        <f/>
        <v/>
      </c>
      <c r="BB283" s="385"/>
      <c r="BC283" s="390" t="str">
        <f/>
        <v/>
      </c>
      <c r="BD283" s="381" t="str">
        <f/>
        <v/>
      </c>
      <c r="BE283" s="381"/>
      <c r="BF283" s="381" t="str">
        <f/>
        <v/>
      </c>
      <c r="BG283" s="391"/>
      <c r="BH283" s="392"/>
      <c r="BI283" s="378"/>
    </row>
    <row r="284" ht="15.75" customHeight="1">
      <c r="A284" s="236"/>
      <c r="B284" s="236"/>
      <c r="C284" s="358"/>
      <c r="D284" s="379">
        <v>278</v>
      </c>
      <c r="E284" s="380" t="str">
        <f t="shared" si="109"/>
        <v>#REF!</v>
      </c>
      <c r="F284" s="57" t="str">
        <f t="shared" si="110"/>
        <v>#REF!</v>
      </c>
      <c r="G284" s="57" t="str">
        <f t="shared" si="111"/>
        <v>#REF!</v>
      </c>
      <c r="H284" s="381" t="str">
        <f t="shared" si="112"/>
        <v>#REF!</v>
      </c>
      <c r="I284" s="380" t="str">
        <f t="shared" si="113"/>
        <v>#REF!</v>
      </c>
      <c r="J284" s="396" t="str">
        <f t="shared" si="108"/>
        <v>#REF!</v>
      </c>
      <c r="K284" s="382" t="b">
        <v>0</v>
      </c>
      <c r="L284" s="364" t="str">
        <f t="shared" si="114"/>
        <v>#REF!</v>
      </c>
      <c r="M284" s="361" t="str">
        <f t="shared" si="115"/>
        <v>#REF!</v>
      </c>
      <c r="N284" s="361" t="b">
        <v>0</v>
      </c>
      <c r="O284" s="24" t="b">
        <v>0</v>
      </c>
      <c r="P284" s="365" t="str">
        <f t="shared" si="116"/>
        <v>#REF!</v>
      </c>
      <c r="Q284" s="383"/>
      <c r="R284" s="367"/>
      <c r="S284" s="384" t="str">
        <f/>
        <v/>
      </c>
      <c r="T284" s="385">
        <v>45292</v>
      </c>
      <c r="U284" s="386" t="str">
        <f/>
        <v/>
      </c>
      <c r="V284" s="385">
        <v>45355</v>
      </c>
      <c r="W284" s="387" t="str">
        <f/>
        <v/>
      </c>
      <c r="X284" s="381" t="str">
        <f/>
        <v/>
      </c>
      <c r="Y284" s="381"/>
      <c r="Z284" s="381">
        <v>45413</v>
      </c>
      <c r="AA284" s="388"/>
      <c r="AB284" s="381"/>
      <c r="AC284" s="381"/>
      <c r="AD284" s="381"/>
      <c r="AE284" s="388"/>
      <c r="AF284" s="381"/>
      <c r="AG284" s="381"/>
      <c r="AH284" s="389"/>
      <c r="AI284" s="386"/>
      <c r="AJ284" s="381"/>
      <c r="AK284" s="381"/>
      <c r="AL284" s="383"/>
      <c r="AM284" s="374"/>
      <c r="AN284" s="384">
        <v>45477</v>
      </c>
      <c r="AO284" s="381">
        <v>45552</v>
      </c>
      <c r="AP284" s="383"/>
      <c r="AQ284" s="374"/>
      <c r="AR284" s="384" t="str">
        <f/>
        <v/>
      </c>
      <c r="AS284" s="381">
        <v>45427</v>
      </c>
      <c r="AT284" s="381" t="str">
        <f/>
        <v/>
      </c>
      <c r="AU284" s="389"/>
      <c r="AV284" s="390" t="str">
        <f/>
        <v/>
      </c>
      <c r="AW284" s="57" t="str">
        <f/>
        <v/>
      </c>
      <c r="AX284" s="381"/>
      <c r="AY284" s="381" t="str">
        <f/>
        <v/>
      </c>
      <c r="AZ284" s="381"/>
      <c r="BA284" s="381" t="str">
        <f/>
        <v/>
      </c>
      <c r="BB284" s="385"/>
      <c r="BC284" s="390" t="str">
        <f/>
        <v/>
      </c>
      <c r="BD284" s="381" t="str">
        <f/>
        <v/>
      </c>
      <c r="BE284" s="381"/>
      <c r="BF284" s="381" t="str">
        <f/>
        <v/>
      </c>
      <c r="BG284" s="391"/>
      <c r="BH284" s="392"/>
      <c r="BI284" s="378"/>
    </row>
    <row r="285" ht="15.75" customHeight="1">
      <c r="A285" s="236"/>
      <c r="B285" s="236"/>
      <c r="C285" s="358"/>
      <c r="D285" s="379">
        <v>279</v>
      </c>
      <c r="E285" s="380" t="str">
        <f t="shared" si="109"/>
        <v>#REF!</v>
      </c>
      <c r="F285" s="57" t="str">
        <f t="shared" si="110"/>
        <v>#REF!</v>
      </c>
      <c r="G285" s="57" t="str">
        <f t="shared" si="111"/>
        <v>#REF!</v>
      </c>
      <c r="H285" s="381" t="str">
        <f t="shared" si="112"/>
        <v>#REF!</v>
      </c>
      <c r="I285" s="380" t="str">
        <f t="shared" si="113"/>
        <v>#REF!</v>
      </c>
      <c r="J285" s="396" t="str">
        <f t="shared" si="108"/>
        <v>#REF!</v>
      </c>
      <c r="K285" s="382" t="b">
        <v>0</v>
      </c>
      <c r="L285" s="364" t="str">
        <f t="shared" si="114"/>
        <v>#REF!</v>
      </c>
      <c r="M285" s="361" t="str">
        <f t="shared" si="115"/>
        <v>#REF!</v>
      </c>
      <c r="N285" s="361" t="b">
        <v>0</v>
      </c>
      <c r="O285" s="24" t="b">
        <v>0</v>
      </c>
      <c r="P285" s="365" t="str">
        <f t="shared" si="116"/>
        <v>#REF!</v>
      </c>
      <c r="Q285" s="383"/>
      <c r="R285" s="367"/>
      <c r="S285" s="384" t="str">
        <f/>
        <v/>
      </c>
      <c r="T285" s="385">
        <v>45292</v>
      </c>
      <c r="U285" s="386" t="str">
        <f/>
        <v/>
      </c>
      <c r="V285" s="385">
        <v>45355</v>
      </c>
      <c r="W285" s="387" t="str">
        <f/>
        <v/>
      </c>
      <c r="X285" s="381" t="str">
        <f/>
        <v/>
      </c>
      <c r="Y285" s="381"/>
      <c r="Z285" s="381">
        <v>45413</v>
      </c>
      <c r="AA285" s="388"/>
      <c r="AB285" s="381"/>
      <c r="AC285" s="381"/>
      <c r="AD285" s="381"/>
      <c r="AE285" s="388"/>
      <c r="AF285" s="381"/>
      <c r="AG285" s="381"/>
      <c r="AH285" s="389"/>
      <c r="AI285" s="386"/>
      <c r="AJ285" s="381"/>
      <c r="AK285" s="381"/>
      <c r="AL285" s="383"/>
      <c r="AM285" s="374"/>
      <c r="AN285" s="384">
        <v>45477</v>
      </c>
      <c r="AO285" s="381">
        <v>45552</v>
      </c>
      <c r="AP285" s="383"/>
      <c r="AQ285" s="374"/>
      <c r="AR285" s="384" t="str">
        <f/>
        <v/>
      </c>
      <c r="AS285" s="381">
        <v>45427</v>
      </c>
      <c r="AT285" s="381" t="str">
        <f/>
        <v/>
      </c>
      <c r="AU285" s="389"/>
      <c r="AV285" s="390" t="str">
        <f/>
        <v/>
      </c>
      <c r="AW285" s="57" t="str">
        <f/>
        <v/>
      </c>
      <c r="AX285" s="381"/>
      <c r="AY285" s="381" t="str">
        <f/>
        <v/>
      </c>
      <c r="AZ285" s="381"/>
      <c r="BA285" s="381" t="str">
        <f/>
        <v/>
      </c>
      <c r="BB285" s="385"/>
      <c r="BC285" s="390" t="str">
        <f/>
        <v/>
      </c>
      <c r="BD285" s="381" t="str">
        <f/>
        <v/>
      </c>
      <c r="BE285" s="381"/>
      <c r="BF285" s="381" t="str">
        <f/>
        <v/>
      </c>
      <c r="BG285" s="391"/>
      <c r="BH285" s="392"/>
      <c r="BI285" s="378"/>
    </row>
    <row r="286" ht="15.75" customHeight="1">
      <c r="A286" s="236"/>
      <c r="B286" s="236"/>
      <c r="C286" s="358"/>
      <c r="D286" s="379">
        <v>280</v>
      </c>
      <c r="E286" s="380" t="str">
        <f t="shared" si="109"/>
        <v>#REF!</v>
      </c>
      <c r="F286" s="57" t="str">
        <f t="shared" si="110"/>
        <v>#REF!</v>
      </c>
      <c r="G286" s="57" t="str">
        <f t="shared" si="111"/>
        <v>#REF!</v>
      </c>
      <c r="H286" s="381" t="str">
        <f t="shared" si="112"/>
        <v>#REF!</v>
      </c>
      <c r="I286" s="380" t="str">
        <f t="shared" si="113"/>
        <v>#REF!</v>
      </c>
      <c r="J286" s="396" t="str">
        <f t="shared" si="108"/>
        <v>#REF!</v>
      </c>
      <c r="K286" s="382" t="b">
        <v>0</v>
      </c>
      <c r="L286" s="364" t="str">
        <f t="shared" si="114"/>
        <v>#REF!</v>
      </c>
      <c r="M286" s="361" t="str">
        <f t="shared" si="115"/>
        <v>#REF!</v>
      </c>
      <c r="N286" s="361" t="b">
        <v>0</v>
      </c>
      <c r="O286" s="24" t="b">
        <v>0</v>
      </c>
      <c r="P286" s="365" t="str">
        <f t="shared" si="116"/>
        <v>#REF!</v>
      </c>
      <c r="Q286" s="383"/>
      <c r="R286" s="367"/>
      <c r="S286" s="384" t="str">
        <f/>
        <v/>
      </c>
      <c r="T286" s="385">
        <v>45383</v>
      </c>
      <c r="U286" s="386" t="str">
        <f/>
        <v/>
      </c>
      <c r="V286" s="385">
        <v>45600</v>
      </c>
      <c r="W286" s="387" t="str">
        <f/>
        <v/>
      </c>
      <c r="X286" s="381" t="str">
        <f/>
        <v/>
      </c>
      <c r="Y286" s="381"/>
      <c r="Z286" s="381">
        <v>45658</v>
      </c>
      <c r="AA286" s="388"/>
      <c r="AB286" s="381"/>
      <c r="AC286" s="381"/>
      <c r="AD286" s="381"/>
      <c r="AE286" s="388"/>
      <c r="AF286" s="381"/>
      <c r="AG286" s="381"/>
      <c r="AH286" s="389"/>
      <c r="AI286" s="386"/>
      <c r="AJ286" s="381"/>
      <c r="AK286" s="381"/>
      <c r="AL286" s="383"/>
      <c r="AM286" s="374"/>
      <c r="AN286" s="384">
        <v>46328</v>
      </c>
      <c r="AO286" s="381">
        <v>46401</v>
      </c>
      <c r="AP286" s="383"/>
      <c r="AQ286" s="374"/>
      <c r="AR286" s="384" t="str">
        <f/>
        <v/>
      </c>
      <c r="AS286" s="381">
        <v>45678</v>
      </c>
      <c r="AT286" s="381" t="str">
        <f/>
        <v/>
      </c>
      <c r="AU286" s="389"/>
      <c r="AV286" s="390" t="str">
        <f/>
        <v/>
      </c>
      <c r="AW286" s="57" t="str">
        <f/>
        <v/>
      </c>
      <c r="AX286" s="381"/>
      <c r="AY286" s="381" t="str">
        <f/>
        <v/>
      </c>
      <c r="AZ286" s="381"/>
      <c r="BA286" s="381" t="str">
        <f/>
        <v/>
      </c>
      <c r="BB286" s="385"/>
      <c r="BC286" s="390" t="str">
        <f/>
        <v/>
      </c>
      <c r="BD286" s="381" t="str">
        <f/>
        <v/>
      </c>
      <c r="BE286" s="381"/>
      <c r="BF286" s="381" t="str">
        <f/>
        <v/>
      </c>
      <c r="BG286" s="391"/>
      <c r="BH286" s="392"/>
      <c r="BI286" s="378"/>
    </row>
    <row r="287" ht="15.75" customHeight="1">
      <c r="A287" s="236"/>
      <c r="B287" s="236"/>
      <c r="C287" s="358"/>
      <c r="D287" s="379">
        <v>281</v>
      </c>
      <c r="E287" s="380" t="str">
        <f t="shared" si="109"/>
        <v>#REF!</v>
      </c>
      <c r="F287" s="57" t="str">
        <f t="shared" si="110"/>
        <v>#REF!</v>
      </c>
      <c r="G287" s="57" t="str">
        <f t="shared" si="111"/>
        <v>#REF!</v>
      </c>
      <c r="H287" s="381" t="str">
        <f t="shared" si="112"/>
        <v>#REF!</v>
      </c>
      <c r="I287" s="380" t="str">
        <f t="shared" si="113"/>
        <v>#REF!</v>
      </c>
      <c r="J287" s="396" t="str">
        <f t="shared" si="108"/>
        <v>#REF!</v>
      </c>
      <c r="K287" s="382" t="b">
        <v>0</v>
      </c>
      <c r="L287" s="364" t="str">
        <f t="shared" si="114"/>
        <v>#REF!</v>
      </c>
      <c r="M287" s="361" t="str">
        <f t="shared" si="115"/>
        <v>#REF!</v>
      </c>
      <c r="N287" s="361" t="b">
        <v>0</v>
      </c>
      <c r="O287" s="24" t="b">
        <v>0</v>
      </c>
      <c r="P287" s="365" t="str">
        <f t="shared" si="116"/>
        <v>#REF!</v>
      </c>
      <c r="Q287" s="383"/>
      <c r="R287" s="367"/>
      <c r="S287" s="384" t="str">
        <f/>
        <v/>
      </c>
      <c r="T287" s="385">
        <v>45383</v>
      </c>
      <c r="U287" s="386" t="str">
        <f/>
        <v/>
      </c>
      <c r="V287" s="385">
        <v>45600</v>
      </c>
      <c r="W287" s="387" t="str">
        <f/>
        <v/>
      </c>
      <c r="X287" s="381" t="str">
        <f/>
        <v/>
      </c>
      <c r="Y287" s="381"/>
      <c r="Z287" s="381">
        <v>45658</v>
      </c>
      <c r="AA287" s="388"/>
      <c r="AB287" s="381"/>
      <c r="AC287" s="381"/>
      <c r="AD287" s="381"/>
      <c r="AE287" s="388"/>
      <c r="AF287" s="381"/>
      <c r="AG287" s="381"/>
      <c r="AH287" s="389"/>
      <c r="AI287" s="386"/>
      <c r="AJ287" s="381"/>
      <c r="AK287" s="381"/>
      <c r="AL287" s="383"/>
      <c r="AM287" s="374"/>
      <c r="AN287" s="384">
        <v>46328</v>
      </c>
      <c r="AO287" s="381">
        <v>46401</v>
      </c>
      <c r="AP287" s="383"/>
      <c r="AQ287" s="374"/>
      <c r="AR287" s="384" t="str">
        <f/>
        <v/>
      </c>
      <c r="AS287" s="381">
        <v>45678</v>
      </c>
      <c r="AT287" s="381" t="str">
        <f/>
        <v/>
      </c>
      <c r="AU287" s="389"/>
      <c r="AV287" s="390" t="str">
        <f/>
        <v/>
      </c>
      <c r="AW287" s="57" t="str">
        <f/>
        <v/>
      </c>
      <c r="AX287" s="381"/>
      <c r="AY287" s="381" t="str">
        <f/>
        <v/>
      </c>
      <c r="AZ287" s="381"/>
      <c r="BA287" s="381" t="str">
        <f/>
        <v/>
      </c>
      <c r="BB287" s="385"/>
      <c r="BC287" s="390" t="str">
        <f/>
        <v/>
      </c>
      <c r="BD287" s="381" t="str">
        <f/>
        <v/>
      </c>
      <c r="BE287" s="381"/>
      <c r="BF287" s="381" t="str">
        <f/>
        <v/>
      </c>
      <c r="BG287" s="391"/>
      <c r="BH287" s="392"/>
      <c r="BI287" s="378"/>
    </row>
    <row r="288" ht="15.75" customHeight="1">
      <c r="A288" s="236"/>
      <c r="B288" s="236"/>
      <c r="C288" s="358"/>
      <c r="D288" s="379">
        <v>282</v>
      </c>
      <c r="E288" s="380" t="str">
        <f t="shared" si="109"/>
        <v>#REF!</v>
      </c>
      <c r="F288" s="57" t="str">
        <f t="shared" si="110"/>
        <v>#REF!</v>
      </c>
      <c r="G288" s="57" t="str">
        <f t="shared" si="111"/>
        <v>#REF!</v>
      </c>
      <c r="H288" s="381" t="str">
        <f t="shared" si="112"/>
        <v>#REF!</v>
      </c>
      <c r="I288" s="380" t="str">
        <f t="shared" si="113"/>
        <v>#REF!</v>
      </c>
      <c r="J288" s="396" t="str">
        <f t="shared" ref="J288:J351" si="117">VLOOKUP(D96,'Свод объектов'!$D$3:$L1101,9,0)</f>
        <v>#REF!</v>
      </c>
      <c r="K288" s="382" t="b">
        <v>0</v>
      </c>
      <c r="L288" s="364" t="str">
        <f t="shared" si="114"/>
        <v>#REF!</v>
      </c>
      <c r="M288" s="361" t="str">
        <f t="shared" si="115"/>
        <v>#REF!</v>
      </c>
      <c r="N288" s="361" t="b">
        <v>0</v>
      </c>
      <c r="O288" s="24" t="b">
        <v>0</v>
      </c>
      <c r="P288" s="365" t="str">
        <f t="shared" si="116"/>
        <v>#REF!</v>
      </c>
      <c r="Q288" s="383"/>
      <c r="R288" s="367"/>
      <c r="S288" s="384" t="str">
        <f/>
        <v/>
      </c>
      <c r="T288" s="385">
        <v>45962</v>
      </c>
      <c r="U288" s="386" t="str">
        <f/>
        <v/>
      </c>
      <c r="V288" s="385">
        <v>46177</v>
      </c>
      <c r="W288" s="387" t="str">
        <f/>
        <v/>
      </c>
      <c r="X288" s="381" t="str">
        <f/>
        <v/>
      </c>
      <c r="Y288" s="381"/>
      <c r="Z288" s="381">
        <v>46235</v>
      </c>
      <c r="AA288" s="388"/>
      <c r="AB288" s="381"/>
      <c r="AC288" s="381"/>
      <c r="AD288" s="381"/>
      <c r="AE288" s="388"/>
      <c r="AF288" s="381"/>
      <c r="AG288" s="381"/>
      <c r="AH288" s="389"/>
      <c r="AI288" s="386"/>
      <c r="AJ288" s="381"/>
      <c r="AK288" s="381"/>
      <c r="AL288" s="383"/>
      <c r="AM288" s="374"/>
      <c r="AN288" s="384">
        <v>46909</v>
      </c>
      <c r="AO288" s="381">
        <v>46982</v>
      </c>
      <c r="AP288" s="383"/>
      <c r="AQ288" s="374"/>
      <c r="AR288" s="384" t="str">
        <f/>
        <v/>
      </c>
      <c r="AS288" s="381">
        <v>46247</v>
      </c>
      <c r="AT288" s="381" t="str">
        <f/>
        <v/>
      </c>
      <c r="AU288" s="389"/>
      <c r="AV288" s="390" t="str">
        <f/>
        <v/>
      </c>
      <c r="AW288" s="57" t="str">
        <f/>
        <v/>
      </c>
      <c r="AX288" s="381"/>
      <c r="AY288" s="381" t="str">
        <f/>
        <v/>
      </c>
      <c r="AZ288" s="381"/>
      <c r="BA288" s="381" t="str">
        <f/>
        <v/>
      </c>
      <c r="BB288" s="385"/>
      <c r="BC288" s="390" t="str">
        <f/>
        <v/>
      </c>
      <c r="BD288" s="381" t="str">
        <f/>
        <v/>
      </c>
      <c r="BE288" s="381"/>
      <c r="BF288" s="381" t="str">
        <f/>
        <v/>
      </c>
      <c r="BG288" s="391"/>
      <c r="BH288" s="392"/>
      <c r="BI288" s="378"/>
    </row>
    <row r="289" ht="15.75" customHeight="1">
      <c r="A289" s="236"/>
      <c r="B289" s="236"/>
      <c r="C289" s="358"/>
      <c r="D289" s="379">
        <v>283</v>
      </c>
      <c r="E289" s="380" t="str">
        <f t="shared" si="109"/>
        <v>#REF!</v>
      </c>
      <c r="F289" s="57" t="str">
        <f t="shared" si="110"/>
        <v>#REF!</v>
      </c>
      <c r="G289" s="57" t="str">
        <f t="shared" si="111"/>
        <v>#REF!</v>
      </c>
      <c r="H289" s="381" t="str">
        <f t="shared" si="112"/>
        <v>#REF!</v>
      </c>
      <c r="I289" s="380" t="str">
        <f t="shared" si="113"/>
        <v>#REF!</v>
      </c>
      <c r="J289" s="396" t="str">
        <f t="shared" si="117"/>
        <v>#REF!</v>
      </c>
      <c r="K289" s="382" t="b">
        <v>0</v>
      </c>
      <c r="L289" s="364" t="str">
        <f t="shared" si="114"/>
        <v>#REF!</v>
      </c>
      <c r="M289" s="361" t="str">
        <f t="shared" si="115"/>
        <v>#REF!</v>
      </c>
      <c r="N289" s="361" t="b">
        <v>0</v>
      </c>
      <c r="O289" s="24" t="b">
        <v>0</v>
      </c>
      <c r="P289" s="365" t="str">
        <f t="shared" si="116"/>
        <v>#REF!</v>
      </c>
      <c r="Q289" s="383"/>
      <c r="R289" s="367"/>
      <c r="S289" s="384" t="str">
        <f/>
        <v/>
      </c>
      <c r="T289" s="385">
        <v>45962</v>
      </c>
      <c r="U289" s="386" t="str">
        <f/>
        <v/>
      </c>
      <c r="V289" s="385">
        <v>46177</v>
      </c>
      <c r="W289" s="387" t="str">
        <f/>
        <v/>
      </c>
      <c r="X289" s="381" t="str">
        <f/>
        <v/>
      </c>
      <c r="Y289" s="381"/>
      <c r="Z289" s="381">
        <v>46235</v>
      </c>
      <c r="AA289" s="388"/>
      <c r="AB289" s="381"/>
      <c r="AC289" s="381"/>
      <c r="AD289" s="381"/>
      <c r="AE289" s="388"/>
      <c r="AF289" s="381"/>
      <c r="AG289" s="381"/>
      <c r="AH289" s="389"/>
      <c r="AI289" s="386"/>
      <c r="AJ289" s="381"/>
      <c r="AK289" s="381"/>
      <c r="AL289" s="383"/>
      <c r="AM289" s="374"/>
      <c r="AN289" s="384">
        <v>46909</v>
      </c>
      <c r="AO289" s="381">
        <v>46982</v>
      </c>
      <c r="AP289" s="383"/>
      <c r="AQ289" s="374"/>
      <c r="AR289" s="384" t="str">
        <f/>
        <v/>
      </c>
      <c r="AS289" s="381">
        <v>46247</v>
      </c>
      <c r="AT289" s="381" t="str">
        <f/>
        <v/>
      </c>
      <c r="AU289" s="389"/>
      <c r="AV289" s="390" t="str">
        <f/>
        <v/>
      </c>
      <c r="AW289" s="57" t="str">
        <f/>
        <v/>
      </c>
      <c r="AX289" s="381"/>
      <c r="AY289" s="381" t="str">
        <f/>
        <v/>
      </c>
      <c r="AZ289" s="381"/>
      <c r="BA289" s="381" t="str">
        <f/>
        <v/>
      </c>
      <c r="BB289" s="385"/>
      <c r="BC289" s="390" t="str">
        <f/>
        <v/>
      </c>
      <c r="BD289" s="381" t="str">
        <f/>
        <v/>
      </c>
      <c r="BE289" s="381"/>
      <c r="BF289" s="381" t="str">
        <f/>
        <v/>
      </c>
      <c r="BG289" s="391"/>
      <c r="BH289" s="392"/>
      <c r="BI289" s="378"/>
    </row>
    <row r="290" ht="15.75" customHeight="1">
      <c r="A290" s="236"/>
      <c r="B290" s="236"/>
      <c r="C290" s="358"/>
      <c r="D290" s="379">
        <v>284</v>
      </c>
      <c r="E290" s="380" t="str">
        <f t="shared" si="109"/>
        <v>#REF!</v>
      </c>
      <c r="F290" s="57" t="str">
        <f t="shared" si="110"/>
        <v>#REF!</v>
      </c>
      <c r="G290" s="57" t="str">
        <f t="shared" si="111"/>
        <v>#REF!</v>
      </c>
      <c r="H290" s="381" t="str">
        <f t="shared" si="112"/>
        <v>#REF!</v>
      </c>
      <c r="I290" s="380" t="str">
        <f t="shared" si="113"/>
        <v>#REF!</v>
      </c>
      <c r="J290" s="396" t="str">
        <f t="shared" si="117"/>
        <v>#REF!</v>
      </c>
      <c r="K290" s="382" t="b">
        <v>0</v>
      </c>
      <c r="L290" s="364" t="str">
        <f t="shared" si="114"/>
        <v>#REF!</v>
      </c>
      <c r="M290" s="361" t="str">
        <f t="shared" si="115"/>
        <v>#REF!</v>
      </c>
      <c r="N290" s="361" t="b">
        <v>0</v>
      </c>
      <c r="O290" s="24" t="b">
        <v>0</v>
      </c>
      <c r="P290" s="365" t="str">
        <f t="shared" si="116"/>
        <v>#REF!</v>
      </c>
      <c r="Q290" s="383"/>
      <c r="R290" s="367"/>
      <c r="S290" s="384" t="str">
        <f/>
        <v/>
      </c>
      <c r="T290" s="385">
        <v>45962</v>
      </c>
      <c r="U290" s="386" t="str">
        <f/>
        <v/>
      </c>
      <c r="V290" s="385">
        <v>46177</v>
      </c>
      <c r="W290" s="387" t="str">
        <f/>
        <v/>
      </c>
      <c r="X290" s="381" t="str">
        <f/>
        <v/>
      </c>
      <c r="Y290" s="381"/>
      <c r="Z290" s="381">
        <v>46235</v>
      </c>
      <c r="AA290" s="388"/>
      <c r="AB290" s="381"/>
      <c r="AC290" s="381"/>
      <c r="AD290" s="381"/>
      <c r="AE290" s="388"/>
      <c r="AF290" s="381"/>
      <c r="AG290" s="381"/>
      <c r="AH290" s="389"/>
      <c r="AI290" s="386"/>
      <c r="AJ290" s="381"/>
      <c r="AK290" s="381"/>
      <c r="AL290" s="383"/>
      <c r="AM290" s="374"/>
      <c r="AN290" s="384">
        <v>46909</v>
      </c>
      <c r="AO290" s="381">
        <v>46982</v>
      </c>
      <c r="AP290" s="383"/>
      <c r="AQ290" s="374"/>
      <c r="AR290" s="384" t="str">
        <f/>
        <v/>
      </c>
      <c r="AS290" s="381">
        <v>46247</v>
      </c>
      <c r="AT290" s="381" t="str">
        <f/>
        <v/>
      </c>
      <c r="AU290" s="389"/>
      <c r="AV290" s="390" t="str">
        <f/>
        <v/>
      </c>
      <c r="AW290" s="57" t="str">
        <f/>
        <v/>
      </c>
      <c r="AX290" s="381"/>
      <c r="AY290" s="381" t="str">
        <f/>
        <v/>
      </c>
      <c r="AZ290" s="381"/>
      <c r="BA290" s="381" t="str">
        <f/>
        <v/>
      </c>
      <c r="BB290" s="385"/>
      <c r="BC290" s="390" t="str">
        <f/>
        <v/>
      </c>
      <c r="BD290" s="381" t="str">
        <f/>
        <v/>
      </c>
      <c r="BE290" s="381"/>
      <c r="BF290" s="381" t="str">
        <f/>
        <v/>
      </c>
      <c r="BG290" s="391"/>
      <c r="BH290" s="392"/>
      <c r="BI290" s="378"/>
    </row>
    <row r="291" ht="15.75" customHeight="1">
      <c r="A291" s="236"/>
      <c r="B291" s="236"/>
      <c r="C291" s="358"/>
      <c r="D291" s="379">
        <v>285</v>
      </c>
      <c r="E291" s="380" t="str">
        <f t="shared" si="109"/>
        <v>#REF!</v>
      </c>
      <c r="F291" s="57" t="str">
        <f t="shared" si="110"/>
        <v>#REF!</v>
      </c>
      <c r="G291" s="57" t="str">
        <f t="shared" si="111"/>
        <v>#REF!</v>
      </c>
      <c r="H291" s="381" t="str">
        <f t="shared" si="112"/>
        <v>#REF!</v>
      </c>
      <c r="I291" s="380" t="str">
        <f t="shared" si="113"/>
        <v>#REF!</v>
      </c>
      <c r="J291" s="396" t="str">
        <f t="shared" si="117"/>
        <v>#REF!</v>
      </c>
      <c r="K291" s="382" t="b">
        <v>0</v>
      </c>
      <c r="L291" s="364" t="str">
        <f t="shared" si="114"/>
        <v>#REF!</v>
      </c>
      <c r="M291" s="361" t="str">
        <f t="shared" si="115"/>
        <v>#REF!</v>
      </c>
      <c r="N291" s="361" t="b">
        <v>0</v>
      </c>
      <c r="O291" s="24" t="b">
        <v>0</v>
      </c>
      <c r="P291" s="365" t="str">
        <f t="shared" si="116"/>
        <v>#REF!</v>
      </c>
      <c r="Q291" s="383"/>
      <c r="R291" s="367"/>
      <c r="S291" s="384" t="str">
        <f/>
        <v/>
      </c>
      <c r="T291" s="385">
        <v>46357</v>
      </c>
      <c r="U291" s="386" t="str">
        <f/>
        <v/>
      </c>
      <c r="V291" s="385">
        <v>46573</v>
      </c>
      <c r="W291" s="387" t="str">
        <f/>
        <v/>
      </c>
      <c r="X291" s="381" t="str">
        <f/>
        <v/>
      </c>
      <c r="Y291" s="381"/>
      <c r="Z291" s="381">
        <v>46631</v>
      </c>
      <c r="AA291" s="388"/>
      <c r="AB291" s="381"/>
      <c r="AC291" s="381"/>
      <c r="AD291" s="381"/>
      <c r="AE291" s="388"/>
      <c r="AF291" s="381"/>
      <c r="AG291" s="381"/>
      <c r="AH291" s="389"/>
      <c r="AI291" s="386"/>
      <c r="AJ291" s="381"/>
      <c r="AK291" s="381"/>
      <c r="AL291" s="383"/>
      <c r="AM291" s="374"/>
      <c r="AN291" s="384">
        <v>47333</v>
      </c>
      <c r="AO291" s="381">
        <v>47408</v>
      </c>
      <c r="AP291" s="383"/>
      <c r="AQ291" s="374"/>
      <c r="AR291" s="384" t="str">
        <f/>
        <v/>
      </c>
      <c r="AS291" s="381">
        <v>46643</v>
      </c>
      <c r="AT291" s="381" t="str">
        <f/>
        <v/>
      </c>
      <c r="AU291" s="389"/>
      <c r="AV291" s="390" t="str">
        <f/>
        <v/>
      </c>
      <c r="AW291" s="57" t="str">
        <f/>
        <v/>
      </c>
      <c r="AX291" s="381"/>
      <c r="AY291" s="381" t="str">
        <f/>
        <v/>
      </c>
      <c r="AZ291" s="381"/>
      <c r="BA291" s="381" t="str">
        <f/>
        <v/>
      </c>
      <c r="BB291" s="385"/>
      <c r="BC291" s="390" t="str">
        <f/>
        <v/>
      </c>
      <c r="BD291" s="381" t="str">
        <f/>
        <v/>
      </c>
      <c r="BE291" s="381"/>
      <c r="BF291" s="381" t="str">
        <f/>
        <v/>
      </c>
      <c r="BG291" s="391"/>
      <c r="BH291" s="392"/>
      <c r="BI291" s="378"/>
    </row>
    <row r="292" ht="15.75" customHeight="1">
      <c r="A292" s="236"/>
      <c r="B292" s="236"/>
      <c r="C292" s="358"/>
      <c r="D292" s="379">
        <v>286</v>
      </c>
      <c r="E292" s="380" t="str">
        <f t="shared" si="109"/>
        <v>#REF!</v>
      </c>
      <c r="F292" s="57" t="str">
        <f t="shared" si="110"/>
        <v>#REF!</v>
      </c>
      <c r="G292" s="57" t="str">
        <f t="shared" si="111"/>
        <v>#REF!</v>
      </c>
      <c r="H292" s="381" t="str">
        <f t="shared" si="112"/>
        <v>#REF!</v>
      </c>
      <c r="I292" s="380" t="str">
        <f t="shared" si="113"/>
        <v>#REF!</v>
      </c>
      <c r="J292" s="396" t="str">
        <f t="shared" si="117"/>
        <v>#REF!</v>
      </c>
      <c r="K292" s="382" t="b">
        <v>0</v>
      </c>
      <c r="L292" s="364" t="str">
        <f t="shared" si="114"/>
        <v>#REF!</v>
      </c>
      <c r="M292" s="361" t="str">
        <f t="shared" si="115"/>
        <v>#REF!</v>
      </c>
      <c r="N292" s="361" t="b">
        <v>0</v>
      </c>
      <c r="O292" s="24" t="b">
        <v>0</v>
      </c>
      <c r="P292" s="365" t="str">
        <f t="shared" si="116"/>
        <v>#REF!</v>
      </c>
      <c r="Q292" s="383"/>
      <c r="R292" s="367"/>
      <c r="S292" s="384" t="str">
        <f/>
        <v/>
      </c>
      <c r="T292" s="385">
        <v>46357</v>
      </c>
      <c r="U292" s="386" t="str">
        <f/>
        <v/>
      </c>
      <c r="V292" s="385">
        <v>46573</v>
      </c>
      <c r="W292" s="387" t="str">
        <f/>
        <v/>
      </c>
      <c r="X292" s="381" t="str">
        <f/>
        <v/>
      </c>
      <c r="Y292" s="381"/>
      <c r="Z292" s="381">
        <v>46631</v>
      </c>
      <c r="AA292" s="388"/>
      <c r="AB292" s="381"/>
      <c r="AC292" s="381"/>
      <c r="AD292" s="381"/>
      <c r="AE292" s="388"/>
      <c r="AF292" s="381"/>
      <c r="AG292" s="381"/>
      <c r="AH292" s="389"/>
      <c r="AI292" s="386"/>
      <c r="AJ292" s="381"/>
      <c r="AK292" s="381"/>
      <c r="AL292" s="383"/>
      <c r="AM292" s="374"/>
      <c r="AN292" s="384">
        <v>47333</v>
      </c>
      <c r="AO292" s="381">
        <v>47408</v>
      </c>
      <c r="AP292" s="383"/>
      <c r="AQ292" s="374"/>
      <c r="AR292" s="384" t="str">
        <f/>
        <v/>
      </c>
      <c r="AS292" s="381">
        <v>46643</v>
      </c>
      <c r="AT292" s="381" t="str">
        <f/>
        <v/>
      </c>
      <c r="AU292" s="389"/>
      <c r="AV292" s="390" t="str">
        <f/>
        <v/>
      </c>
      <c r="AW292" s="57" t="str">
        <f/>
        <v/>
      </c>
      <c r="AX292" s="381"/>
      <c r="AY292" s="381" t="str">
        <f/>
        <v/>
      </c>
      <c r="AZ292" s="381"/>
      <c r="BA292" s="381" t="str">
        <f/>
        <v/>
      </c>
      <c r="BB292" s="385"/>
      <c r="BC292" s="390" t="str">
        <f/>
        <v/>
      </c>
      <c r="BD292" s="381" t="str">
        <f/>
        <v/>
      </c>
      <c r="BE292" s="381"/>
      <c r="BF292" s="381" t="str">
        <f/>
        <v/>
      </c>
      <c r="BG292" s="391"/>
      <c r="BH292" s="392"/>
      <c r="BI292" s="378"/>
    </row>
    <row r="293" ht="15.75" customHeight="1">
      <c r="A293" s="236"/>
      <c r="B293" s="236"/>
      <c r="C293" s="358"/>
      <c r="D293" s="379">
        <v>287</v>
      </c>
      <c r="E293" s="380" t="str">
        <f t="shared" si="109"/>
        <v>#REF!</v>
      </c>
      <c r="F293" s="57" t="str">
        <f t="shared" si="110"/>
        <v>#REF!</v>
      </c>
      <c r="G293" s="57" t="str">
        <f t="shared" si="111"/>
        <v>#REF!</v>
      </c>
      <c r="H293" s="381" t="str">
        <f t="shared" si="112"/>
        <v>#REF!</v>
      </c>
      <c r="I293" s="380" t="str">
        <f t="shared" si="113"/>
        <v>#REF!</v>
      </c>
      <c r="J293" s="396" t="str">
        <f t="shared" si="117"/>
        <v>#REF!</v>
      </c>
      <c r="K293" s="382" t="b">
        <v>0</v>
      </c>
      <c r="L293" s="364" t="str">
        <f t="shared" si="114"/>
        <v>#REF!</v>
      </c>
      <c r="M293" s="361" t="str">
        <f t="shared" si="115"/>
        <v>#REF!</v>
      </c>
      <c r="N293" s="361" t="b">
        <v>0</v>
      </c>
      <c r="O293" s="24" t="b">
        <v>0</v>
      </c>
      <c r="P293" s="365" t="str">
        <f t="shared" si="116"/>
        <v>#REF!</v>
      </c>
      <c r="Q293" s="383"/>
      <c r="R293" s="367"/>
      <c r="S293" s="384" t="str">
        <f/>
        <v/>
      </c>
      <c r="T293" s="385">
        <v>46357</v>
      </c>
      <c r="U293" s="386" t="str">
        <f/>
        <v/>
      </c>
      <c r="V293" s="385">
        <v>46573</v>
      </c>
      <c r="W293" s="387" t="str">
        <f/>
        <v/>
      </c>
      <c r="X293" s="381" t="str">
        <f/>
        <v/>
      </c>
      <c r="Y293" s="381"/>
      <c r="Z293" s="381">
        <v>46631</v>
      </c>
      <c r="AA293" s="388"/>
      <c r="AB293" s="381"/>
      <c r="AC293" s="381"/>
      <c r="AD293" s="381"/>
      <c r="AE293" s="388"/>
      <c r="AF293" s="381"/>
      <c r="AG293" s="381"/>
      <c r="AH293" s="389"/>
      <c r="AI293" s="386"/>
      <c r="AJ293" s="381"/>
      <c r="AK293" s="381"/>
      <c r="AL293" s="383"/>
      <c r="AM293" s="374"/>
      <c r="AN293" s="384">
        <v>47333</v>
      </c>
      <c r="AO293" s="381">
        <v>47408</v>
      </c>
      <c r="AP293" s="383"/>
      <c r="AQ293" s="374"/>
      <c r="AR293" s="384" t="str">
        <f/>
        <v/>
      </c>
      <c r="AS293" s="381">
        <v>46643</v>
      </c>
      <c r="AT293" s="381" t="str">
        <f/>
        <v/>
      </c>
      <c r="AU293" s="389"/>
      <c r="AV293" s="390" t="str">
        <f/>
        <v/>
      </c>
      <c r="AW293" s="57" t="str">
        <f/>
        <v/>
      </c>
      <c r="AX293" s="381"/>
      <c r="AY293" s="381" t="str">
        <f/>
        <v/>
      </c>
      <c r="AZ293" s="381"/>
      <c r="BA293" s="381" t="str">
        <f/>
        <v/>
      </c>
      <c r="BB293" s="385"/>
      <c r="BC293" s="390" t="str">
        <f/>
        <v/>
      </c>
      <c r="BD293" s="381" t="str">
        <f/>
        <v/>
      </c>
      <c r="BE293" s="381"/>
      <c r="BF293" s="381" t="str">
        <f/>
        <v/>
      </c>
      <c r="BG293" s="391"/>
      <c r="BH293" s="392"/>
      <c r="BI293" s="378"/>
    </row>
    <row r="294" ht="15.75" customHeight="1">
      <c r="A294" s="236"/>
      <c r="B294" s="236"/>
      <c r="C294" s="358"/>
      <c r="D294" s="379">
        <v>288</v>
      </c>
      <c r="E294" s="380" t="str">
        <f t="shared" si="109"/>
        <v>#REF!</v>
      </c>
      <c r="F294" s="57" t="str">
        <f t="shared" si="110"/>
        <v>#REF!</v>
      </c>
      <c r="G294" s="57" t="str">
        <f t="shared" si="111"/>
        <v>#REF!</v>
      </c>
      <c r="H294" s="381" t="str">
        <f t="shared" si="112"/>
        <v>#REF!</v>
      </c>
      <c r="I294" s="380" t="str">
        <f t="shared" si="113"/>
        <v>#REF!</v>
      </c>
      <c r="J294" s="396" t="str">
        <f t="shared" si="117"/>
        <v>#REF!</v>
      </c>
      <c r="K294" s="382" t="b">
        <v>0</v>
      </c>
      <c r="L294" s="364" t="str">
        <f t="shared" si="114"/>
        <v>#REF!</v>
      </c>
      <c r="M294" s="361" t="str">
        <f t="shared" si="115"/>
        <v>#REF!</v>
      </c>
      <c r="N294" s="361" t="b">
        <v>0</v>
      </c>
      <c r="O294" s="24" t="b">
        <v>0</v>
      </c>
      <c r="P294" s="365" t="str">
        <f t="shared" si="116"/>
        <v>#REF!</v>
      </c>
      <c r="Q294" s="383"/>
      <c r="R294" s="367"/>
      <c r="S294" s="384" t="str">
        <f/>
        <v/>
      </c>
      <c r="T294" s="385">
        <v>46357</v>
      </c>
      <c r="U294" s="386" t="str">
        <f/>
        <v/>
      </c>
      <c r="V294" s="385">
        <v>46420</v>
      </c>
      <c r="W294" s="387" t="str">
        <f/>
        <v/>
      </c>
      <c r="X294" s="381" t="str">
        <f/>
        <v/>
      </c>
      <c r="Y294" s="381"/>
      <c r="Z294" s="381">
        <v>46478</v>
      </c>
      <c r="AA294" s="388"/>
      <c r="AB294" s="381"/>
      <c r="AC294" s="381"/>
      <c r="AD294" s="381"/>
      <c r="AE294" s="388"/>
      <c r="AF294" s="381"/>
      <c r="AG294" s="381"/>
      <c r="AH294" s="389"/>
      <c r="AI294" s="386"/>
      <c r="AJ294" s="381"/>
      <c r="AK294" s="381"/>
      <c r="AL294" s="383"/>
      <c r="AM294" s="374"/>
      <c r="AN294" s="384">
        <v>46541</v>
      </c>
      <c r="AO294" s="381">
        <v>46616</v>
      </c>
      <c r="AP294" s="383"/>
      <c r="AQ294" s="374"/>
      <c r="AR294" s="384" t="str">
        <f/>
        <v/>
      </c>
      <c r="AS294" s="381">
        <v>46490</v>
      </c>
      <c r="AT294" s="381" t="str">
        <f/>
        <v/>
      </c>
      <c r="AU294" s="389"/>
      <c r="AV294" s="390" t="str">
        <f/>
        <v/>
      </c>
      <c r="AW294" s="57" t="str">
        <f/>
        <v/>
      </c>
      <c r="AX294" s="381"/>
      <c r="AY294" s="381" t="str">
        <f/>
        <v/>
      </c>
      <c r="AZ294" s="381"/>
      <c r="BA294" s="381" t="str">
        <f/>
        <v/>
      </c>
      <c r="BB294" s="385"/>
      <c r="BC294" s="390" t="str">
        <f/>
        <v/>
      </c>
      <c r="BD294" s="381" t="str">
        <f/>
        <v/>
      </c>
      <c r="BE294" s="381"/>
      <c r="BF294" s="381" t="str">
        <f/>
        <v/>
      </c>
      <c r="BG294" s="391"/>
      <c r="BH294" s="392"/>
      <c r="BI294" s="378"/>
    </row>
    <row r="295" ht="15.75" customHeight="1">
      <c r="A295" s="236"/>
      <c r="B295" s="236"/>
      <c r="C295" s="358"/>
      <c r="D295" s="379">
        <v>289</v>
      </c>
      <c r="E295" s="380" t="str">
        <f t="shared" si="109"/>
        <v>#REF!</v>
      </c>
      <c r="F295" s="57" t="str">
        <f t="shared" si="110"/>
        <v>#REF!</v>
      </c>
      <c r="G295" s="57" t="str">
        <f t="shared" si="111"/>
        <v>#REF!</v>
      </c>
      <c r="H295" s="381" t="str">
        <f t="shared" si="112"/>
        <v>#REF!</v>
      </c>
      <c r="I295" s="380" t="str">
        <f t="shared" si="113"/>
        <v>#REF!</v>
      </c>
      <c r="J295" s="396" t="str">
        <f t="shared" si="117"/>
        <v>#REF!</v>
      </c>
      <c r="K295" s="382" t="b">
        <v>0</v>
      </c>
      <c r="L295" s="364" t="str">
        <f t="shared" si="114"/>
        <v>#REF!</v>
      </c>
      <c r="M295" s="361" t="str">
        <f t="shared" si="115"/>
        <v>#REF!</v>
      </c>
      <c r="N295" s="361" t="b">
        <v>0</v>
      </c>
      <c r="O295" s="24" t="b">
        <v>0</v>
      </c>
      <c r="P295" s="365" t="str">
        <f t="shared" si="116"/>
        <v>#REF!</v>
      </c>
      <c r="Q295" s="383"/>
      <c r="R295" s="367"/>
      <c r="S295" s="384" t="str">
        <f/>
        <v/>
      </c>
      <c r="T295" s="385">
        <v>46478</v>
      </c>
      <c r="U295" s="386" t="str">
        <f/>
        <v/>
      </c>
      <c r="V295" s="385">
        <v>46695</v>
      </c>
      <c r="W295" s="387" t="str">
        <f/>
        <v/>
      </c>
      <c r="X295" s="381" t="str">
        <f/>
        <v/>
      </c>
      <c r="Y295" s="381"/>
      <c r="Z295" s="381">
        <v>46753</v>
      </c>
      <c r="AA295" s="388"/>
      <c r="AB295" s="381"/>
      <c r="AC295" s="381"/>
      <c r="AD295" s="381"/>
      <c r="AE295" s="388"/>
      <c r="AF295" s="381"/>
      <c r="AG295" s="381"/>
      <c r="AH295" s="389"/>
      <c r="AI295" s="386"/>
      <c r="AJ295" s="381"/>
      <c r="AK295" s="381"/>
      <c r="AL295" s="383"/>
      <c r="AM295" s="374"/>
      <c r="AN295" s="384">
        <v>47423</v>
      </c>
      <c r="AO295" s="381">
        <v>47498</v>
      </c>
      <c r="AP295" s="383"/>
      <c r="AQ295" s="374"/>
      <c r="AR295" s="384" t="str">
        <f/>
        <v/>
      </c>
      <c r="AS295" s="381">
        <v>46772</v>
      </c>
      <c r="AT295" s="381" t="str">
        <f/>
        <v/>
      </c>
      <c r="AU295" s="389"/>
      <c r="AV295" s="390" t="str">
        <f/>
        <v/>
      </c>
      <c r="AW295" s="57" t="str">
        <f/>
        <v/>
      </c>
      <c r="AX295" s="381"/>
      <c r="AY295" s="381" t="str">
        <f/>
        <v/>
      </c>
      <c r="AZ295" s="381"/>
      <c r="BA295" s="381" t="str">
        <f/>
        <v/>
      </c>
      <c r="BB295" s="385"/>
      <c r="BC295" s="390" t="str">
        <f/>
        <v/>
      </c>
      <c r="BD295" s="381" t="str">
        <f/>
        <v/>
      </c>
      <c r="BE295" s="381"/>
      <c r="BF295" s="381" t="str">
        <f/>
        <v/>
      </c>
      <c r="BG295" s="391"/>
      <c r="BH295" s="392"/>
      <c r="BI295" s="378"/>
    </row>
    <row r="296" ht="15.75" customHeight="1">
      <c r="A296" s="236"/>
      <c r="B296" s="236"/>
      <c r="C296" s="358"/>
      <c r="D296" s="379">
        <v>290</v>
      </c>
      <c r="E296" s="380" t="str">
        <f t="shared" si="109"/>
        <v>#REF!</v>
      </c>
      <c r="F296" s="57" t="str">
        <f t="shared" si="110"/>
        <v>#REF!</v>
      </c>
      <c r="G296" s="57" t="str">
        <f t="shared" si="111"/>
        <v>#REF!</v>
      </c>
      <c r="H296" s="381" t="str">
        <f t="shared" si="112"/>
        <v>#REF!</v>
      </c>
      <c r="I296" s="380" t="str">
        <f t="shared" si="113"/>
        <v>#REF!</v>
      </c>
      <c r="J296" s="396" t="str">
        <f t="shared" si="117"/>
        <v>#REF!</v>
      </c>
      <c r="K296" s="382" t="b">
        <v>0</v>
      </c>
      <c r="L296" s="364" t="str">
        <f t="shared" si="114"/>
        <v>#REF!</v>
      </c>
      <c r="M296" s="361" t="str">
        <f t="shared" si="115"/>
        <v>#REF!</v>
      </c>
      <c r="N296" s="361" t="b">
        <v>0</v>
      </c>
      <c r="O296" s="24" t="b">
        <v>0</v>
      </c>
      <c r="P296" s="365" t="str">
        <f t="shared" si="116"/>
        <v>#REF!</v>
      </c>
      <c r="Q296" s="383"/>
      <c r="R296" s="367"/>
      <c r="S296" s="384" t="str">
        <f/>
        <v/>
      </c>
      <c r="T296" s="385">
        <v>46478</v>
      </c>
      <c r="U296" s="386" t="str">
        <f/>
        <v/>
      </c>
      <c r="V296" s="385">
        <v>46695</v>
      </c>
      <c r="W296" s="387" t="str">
        <f/>
        <v/>
      </c>
      <c r="X296" s="381" t="str">
        <f/>
        <v/>
      </c>
      <c r="Y296" s="381"/>
      <c r="Z296" s="381">
        <v>46753</v>
      </c>
      <c r="AA296" s="388"/>
      <c r="AB296" s="381"/>
      <c r="AC296" s="381"/>
      <c r="AD296" s="381"/>
      <c r="AE296" s="388"/>
      <c r="AF296" s="381"/>
      <c r="AG296" s="381"/>
      <c r="AH296" s="389"/>
      <c r="AI296" s="386"/>
      <c r="AJ296" s="381"/>
      <c r="AK296" s="381"/>
      <c r="AL296" s="383"/>
      <c r="AM296" s="374"/>
      <c r="AN296" s="384">
        <v>47423</v>
      </c>
      <c r="AO296" s="381">
        <v>47498</v>
      </c>
      <c r="AP296" s="383"/>
      <c r="AQ296" s="374"/>
      <c r="AR296" s="384" t="str">
        <f/>
        <v/>
      </c>
      <c r="AS296" s="381">
        <v>46772</v>
      </c>
      <c r="AT296" s="381" t="str">
        <f/>
        <v/>
      </c>
      <c r="AU296" s="389"/>
      <c r="AV296" s="390" t="str">
        <f/>
        <v/>
      </c>
      <c r="AW296" s="57" t="str">
        <f/>
        <v/>
      </c>
      <c r="AX296" s="381"/>
      <c r="AY296" s="381" t="str">
        <f/>
        <v/>
      </c>
      <c r="AZ296" s="381"/>
      <c r="BA296" s="381" t="str">
        <f/>
        <v/>
      </c>
      <c r="BB296" s="385"/>
      <c r="BC296" s="390" t="str">
        <f/>
        <v/>
      </c>
      <c r="BD296" s="381" t="str">
        <f/>
        <v/>
      </c>
      <c r="BE296" s="381"/>
      <c r="BF296" s="381" t="str">
        <f/>
        <v/>
      </c>
      <c r="BG296" s="391"/>
      <c r="BH296" s="392"/>
      <c r="BI296" s="378"/>
    </row>
    <row r="297" ht="15.75" customHeight="1">
      <c r="A297" s="236"/>
      <c r="B297" s="236"/>
      <c r="C297" s="358"/>
      <c r="D297" s="379">
        <v>291</v>
      </c>
      <c r="E297" s="380" t="str">
        <f t="shared" si="109"/>
        <v>#REF!</v>
      </c>
      <c r="F297" s="57" t="str">
        <f t="shared" si="110"/>
        <v>#REF!</v>
      </c>
      <c r="G297" s="57" t="str">
        <f t="shared" si="111"/>
        <v>#REF!</v>
      </c>
      <c r="H297" s="381" t="str">
        <f t="shared" si="112"/>
        <v>#REF!</v>
      </c>
      <c r="I297" s="380" t="str">
        <f t="shared" si="113"/>
        <v>#REF!</v>
      </c>
      <c r="J297" s="396" t="str">
        <f t="shared" si="117"/>
        <v>#REF!</v>
      </c>
      <c r="K297" s="382" t="b">
        <v>0</v>
      </c>
      <c r="L297" s="364" t="str">
        <f t="shared" si="114"/>
        <v>#REF!</v>
      </c>
      <c r="M297" s="361" t="str">
        <f t="shared" si="115"/>
        <v>#REF!</v>
      </c>
      <c r="N297" s="361" t="b">
        <v>0</v>
      </c>
      <c r="O297" s="24" t="b">
        <v>0</v>
      </c>
      <c r="P297" s="365" t="str">
        <f t="shared" si="116"/>
        <v>#REF!</v>
      </c>
      <c r="Q297" s="383"/>
      <c r="R297" s="367"/>
      <c r="S297" s="384" t="str">
        <f/>
        <v/>
      </c>
      <c r="T297" s="385">
        <v>47027</v>
      </c>
      <c r="U297" s="386" t="str">
        <f/>
        <v/>
      </c>
      <c r="V297" s="385">
        <v>47241</v>
      </c>
      <c r="W297" s="387" t="str">
        <f/>
        <v/>
      </c>
      <c r="X297" s="381" t="str">
        <f/>
        <v/>
      </c>
      <c r="Y297" s="381"/>
      <c r="Z297" s="381">
        <v>47300</v>
      </c>
      <c r="AA297" s="388"/>
      <c r="AB297" s="381"/>
      <c r="AC297" s="381"/>
      <c r="AD297" s="381"/>
      <c r="AE297" s="388"/>
      <c r="AF297" s="381"/>
      <c r="AG297" s="381"/>
      <c r="AH297" s="389"/>
      <c r="AI297" s="386"/>
      <c r="AJ297" s="381"/>
      <c r="AK297" s="381"/>
      <c r="AL297" s="383"/>
      <c r="AM297" s="374"/>
      <c r="AN297" s="384">
        <v>47973</v>
      </c>
      <c r="AO297" s="381">
        <v>48046</v>
      </c>
      <c r="AP297" s="383"/>
      <c r="AQ297" s="374"/>
      <c r="AR297" s="384" t="str">
        <f/>
        <v/>
      </c>
      <c r="AS297" s="381">
        <v>47311</v>
      </c>
      <c r="AT297" s="381" t="str">
        <f/>
        <v/>
      </c>
      <c r="AU297" s="389"/>
      <c r="AV297" s="390" t="str">
        <f/>
        <v/>
      </c>
      <c r="AW297" s="57" t="str">
        <f/>
        <v/>
      </c>
      <c r="AX297" s="381"/>
      <c r="AY297" s="381" t="str">
        <f/>
        <v/>
      </c>
      <c r="AZ297" s="381"/>
      <c r="BA297" s="381" t="str">
        <f/>
        <v/>
      </c>
      <c r="BB297" s="385"/>
      <c r="BC297" s="390" t="str">
        <f/>
        <v/>
      </c>
      <c r="BD297" s="381" t="str">
        <f/>
        <v/>
      </c>
      <c r="BE297" s="381"/>
      <c r="BF297" s="381" t="str">
        <f/>
        <v/>
      </c>
      <c r="BG297" s="391"/>
      <c r="BH297" s="392"/>
      <c r="BI297" s="378"/>
    </row>
    <row r="298" ht="15.75" customHeight="1">
      <c r="A298" s="236"/>
      <c r="B298" s="236"/>
      <c r="C298" s="358"/>
      <c r="D298" s="379">
        <v>292</v>
      </c>
      <c r="E298" s="380" t="str">
        <f t="shared" si="109"/>
        <v>#REF!</v>
      </c>
      <c r="F298" s="57" t="str">
        <f t="shared" si="110"/>
        <v>#REF!</v>
      </c>
      <c r="G298" s="57" t="str">
        <f t="shared" si="111"/>
        <v>#REF!</v>
      </c>
      <c r="H298" s="381" t="str">
        <f t="shared" si="112"/>
        <v>#REF!</v>
      </c>
      <c r="I298" s="380" t="str">
        <f t="shared" si="113"/>
        <v>#REF!</v>
      </c>
      <c r="J298" s="396" t="str">
        <f t="shared" si="117"/>
        <v>#REF!</v>
      </c>
      <c r="K298" s="382" t="b">
        <v>0</v>
      </c>
      <c r="L298" s="364" t="str">
        <f t="shared" si="114"/>
        <v>#REF!</v>
      </c>
      <c r="M298" s="361" t="str">
        <f t="shared" si="115"/>
        <v>#REF!</v>
      </c>
      <c r="N298" s="361" t="b">
        <v>0</v>
      </c>
      <c r="O298" s="24" t="b">
        <v>0</v>
      </c>
      <c r="P298" s="365" t="str">
        <f t="shared" si="116"/>
        <v>#REF!</v>
      </c>
      <c r="Q298" s="383"/>
      <c r="R298" s="367"/>
      <c r="S298" s="384" t="str">
        <f/>
        <v/>
      </c>
      <c r="T298" s="385">
        <v>47027</v>
      </c>
      <c r="U298" s="386" t="str">
        <f/>
        <v/>
      </c>
      <c r="V298" s="385">
        <v>47241</v>
      </c>
      <c r="W298" s="387" t="str">
        <f/>
        <v/>
      </c>
      <c r="X298" s="381" t="str">
        <f/>
        <v/>
      </c>
      <c r="Y298" s="381"/>
      <c r="Z298" s="381">
        <v>47300</v>
      </c>
      <c r="AA298" s="388"/>
      <c r="AB298" s="381"/>
      <c r="AC298" s="381"/>
      <c r="AD298" s="381"/>
      <c r="AE298" s="388"/>
      <c r="AF298" s="381"/>
      <c r="AG298" s="381"/>
      <c r="AH298" s="389"/>
      <c r="AI298" s="386"/>
      <c r="AJ298" s="381"/>
      <c r="AK298" s="381"/>
      <c r="AL298" s="383"/>
      <c r="AM298" s="374"/>
      <c r="AN298" s="384">
        <v>47973</v>
      </c>
      <c r="AO298" s="381">
        <v>48046</v>
      </c>
      <c r="AP298" s="383"/>
      <c r="AQ298" s="374"/>
      <c r="AR298" s="384" t="str">
        <f/>
        <v/>
      </c>
      <c r="AS298" s="381">
        <v>47311</v>
      </c>
      <c r="AT298" s="381" t="str">
        <f/>
        <v/>
      </c>
      <c r="AU298" s="389"/>
      <c r="AV298" s="390" t="str">
        <f/>
        <v/>
      </c>
      <c r="AW298" s="57" t="str">
        <f/>
        <v/>
      </c>
      <c r="AX298" s="381"/>
      <c r="AY298" s="381" t="str">
        <f/>
        <v/>
      </c>
      <c r="AZ298" s="381"/>
      <c r="BA298" s="381" t="str">
        <f/>
        <v/>
      </c>
      <c r="BB298" s="385"/>
      <c r="BC298" s="390" t="str">
        <f/>
        <v/>
      </c>
      <c r="BD298" s="381" t="str">
        <f/>
        <v/>
      </c>
      <c r="BE298" s="381"/>
      <c r="BF298" s="381" t="str">
        <f/>
        <v/>
      </c>
      <c r="BG298" s="391"/>
      <c r="BH298" s="392"/>
      <c r="BI298" s="378"/>
    </row>
    <row r="299" ht="15.75" customHeight="1">
      <c r="A299" s="236"/>
      <c r="B299" s="236"/>
      <c r="C299" s="358"/>
      <c r="D299" s="379">
        <v>293</v>
      </c>
      <c r="E299" s="380" t="str">
        <f t="shared" si="109"/>
        <v>#REF!</v>
      </c>
      <c r="F299" s="57" t="str">
        <f t="shared" si="110"/>
        <v>#REF!</v>
      </c>
      <c r="G299" s="57" t="str">
        <f t="shared" si="111"/>
        <v>#REF!</v>
      </c>
      <c r="H299" s="381" t="str">
        <f t="shared" si="112"/>
        <v>#REF!</v>
      </c>
      <c r="I299" s="380" t="str">
        <f t="shared" si="113"/>
        <v>#REF!</v>
      </c>
      <c r="J299" s="396" t="str">
        <f t="shared" si="117"/>
        <v>#REF!</v>
      </c>
      <c r="K299" s="382" t="b">
        <v>0</v>
      </c>
      <c r="L299" s="364" t="str">
        <f t="shared" si="114"/>
        <v>#REF!</v>
      </c>
      <c r="M299" s="361" t="str">
        <f t="shared" si="115"/>
        <v>#REF!</v>
      </c>
      <c r="N299" s="361" t="b">
        <v>0</v>
      </c>
      <c r="O299" s="24" t="b">
        <v>0</v>
      </c>
      <c r="P299" s="365" t="str">
        <f t="shared" si="116"/>
        <v>#REF!</v>
      </c>
      <c r="Q299" s="383"/>
      <c r="R299" s="367"/>
      <c r="S299" s="384" t="str">
        <f/>
        <v/>
      </c>
      <c r="T299" s="385">
        <v>47027</v>
      </c>
      <c r="U299" s="386" t="str">
        <f/>
        <v/>
      </c>
      <c r="V299" s="385">
        <v>47241</v>
      </c>
      <c r="W299" s="387" t="str">
        <f/>
        <v/>
      </c>
      <c r="X299" s="381" t="str">
        <f/>
        <v/>
      </c>
      <c r="Y299" s="381"/>
      <c r="Z299" s="381">
        <v>47300</v>
      </c>
      <c r="AA299" s="388"/>
      <c r="AB299" s="381"/>
      <c r="AC299" s="381"/>
      <c r="AD299" s="381"/>
      <c r="AE299" s="388"/>
      <c r="AF299" s="381"/>
      <c r="AG299" s="381"/>
      <c r="AH299" s="389"/>
      <c r="AI299" s="386"/>
      <c r="AJ299" s="381"/>
      <c r="AK299" s="381"/>
      <c r="AL299" s="383"/>
      <c r="AM299" s="374"/>
      <c r="AN299" s="384">
        <v>47973</v>
      </c>
      <c r="AO299" s="381">
        <v>48046</v>
      </c>
      <c r="AP299" s="383"/>
      <c r="AQ299" s="374"/>
      <c r="AR299" s="384" t="str">
        <f/>
        <v/>
      </c>
      <c r="AS299" s="381">
        <v>47311</v>
      </c>
      <c r="AT299" s="381" t="str">
        <f/>
        <v/>
      </c>
      <c r="AU299" s="389"/>
      <c r="AV299" s="390" t="str">
        <f/>
        <v/>
      </c>
      <c r="AW299" s="57" t="str">
        <f/>
        <v/>
      </c>
      <c r="AX299" s="381"/>
      <c r="AY299" s="381" t="str">
        <f/>
        <v/>
      </c>
      <c r="AZ299" s="381"/>
      <c r="BA299" s="381" t="str">
        <f/>
        <v/>
      </c>
      <c r="BB299" s="385"/>
      <c r="BC299" s="390" t="str">
        <f/>
        <v/>
      </c>
      <c r="BD299" s="381" t="str">
        <f/>
        <v/>
      </c>
      <c r="BE299" s="381"/>
      <c r="BF299" s="381" t="str">
        <f/>
        <v/>
      </c>
      <c r="BG299" s="391"/>
      <c r="BH299" s="392"/>
      <c r="BI299" s="378"/>
    </row>
    <row r="300" ht="15.75" customHeight="1">
      <c r="A300" s="236"/>
      <c r="B300" s="236"/>
      <c r="C300" s="358"/>
      <c r="D300" s="379">
        <v>294</v>
      </c>
      <c r="E300" s="380" t="str">
        <f t="shared" si="109"/>
        <v>#REF!</v>
      </c>
      <c r="F300" s="57" t="str">
        <f t="shared" si="110"/>
        <v>#REF!</v>
      </c>
      <c r="G300" s="57" t="str">
        <f t="shared" si="111"/>
        <v>#REF!</v>
      </c>
      <c r="H300" s="381" t="str">
        <f t="shared" si="112"/>
        <v>#REF!</v>
      </c>
      <c r="I300" s="380" t="str">
        <f t="shared" si="113"/>
        <v>#REF!</v>
      </c>
      <c r="J300" s="396" t="str">
        <f t="shared" si="117"/>
        <v>#REF!</v>
      </c>
      <c r="K300" s="382" t="b">
        <v>0</v>
      </c>
      <c r="L300" s="364" t="str">
        <f t="shared" si="114"/>
        <v>#REF!</v>
      </c>
      <c r="M300" s="361" t="str">
        <f t="shared" si="115"/>
        <v>#REF!</v>
      </c>
      <c r="N300" s="361" t="b">
        <v>0</v>
      </c>
      <c r="O300" s="24" t="b">
        <v>0</v>
      </c>
      <c r="P300" s="365" t="str">
        <f t="shared" si="116"/>
        <v>#REF!</v>
      </c>
      <c r="Q300" s="383"/>
      <c r="R300" s="367"/>
      <c r="S300" s="384" t="str">
        <f/>
        <v/>
      </c>
      <c r="T300" s="385">
        <v>47150</v>
      </c>
      <c r="U300" s="386" t="str">
        <f/>
        <v/>
      </c>
      <c r="V300" s="385">
        <v>47365</v>
      </c>
      <c r="W300" s="387" t="str">
        <f/>
        <v/>
      </c>
      <c r="X300" s="381" t="str">
        <f/>
        <v/>
      </c>
      <c r="Y300" s="381"/>
      <c r="Z300" s="381">
        <v>47423</v>
      </c>
      <c r="AA300" s="388"/>
      <c r="AB300" s="381"/>
      <c r="AC300" s="381"/>
      <c r="AD300" s="381"/>
      <c r="AE300" s="388"/>
      <c r="AF300" s="381"/>
      <c r="AG300" s="381"/>
      <c r="AH300" s="389"/>
      <c r="AI300" s="386"/>
      <c r="AJ300" s="381"/>
      <c r="AK300" s="381"/>
      <c r="AL300" s="383"/>
      <c r="AM300" s="374"/>
      <c r="AN300" s="384">
        <v>48094</v>
      </c>
      <c r="AO300" s="381">
        <v>48169</v>
      </c>
      <c r="AP300" s="383"/>
      <c r="AQ300" s="374"/>
      <c r="AR300" s="384" t="str">
        <f/>
        <v/>
      </c>
      <c r="AS300" s="381">
        <v>47435</v>
      </c>
      <c r="AT300" s="381" t="str">
        <f/>
        <v/>
      </c>
      <c r="AU300" s="389"/>
      <c r="AV300" s="390" t="str">
        <f/>
        <v/>
      </c>
      <c r="AW300" s="57" t="str">
        <f/>
        <v/>
      </c>
      <c r="AX300" s="381"/>
      <c r="AY300" s="381" t="str">
        <f/>
        <v/>
      </c>
      <c r="AZ300" s="381"/>
      <c r="BA300" s="381" t="str">
        <f/>
        <v/>
      </c>
      <c r="BB300" s="385"/>
      <c r="BC300" s="390" t="str">
        <f/>
        <v/>
      </c>
      <c r="BD300" s="381" t="str">
        <f/>
        <v/>
      </c>
      <c r="BE300" s="381"/>
      <c r="BF300" s="381" t="str">
        <f/>
        <v/>
      </c>
      <c r="BG300" s="391"/>
      <c r="BH300" s="392"/>
      <c r="BI300" s="378"/>
    </row>
    <row r="301" ht="15.75" customHeight="1">
      <c r="A301" s="236"/>
      <c r="B301" s="236"/>
      <c r="C301" s="358"/>
      <c r="D301" s="379">
        <v>295</v>
      </c>
      <c r="E301" s="380" t="str">
        <f t="shared" si="109"/>
        <v>#REF!</v>
      </c>
      <c r="F301" s="57" t="str">
        <f t="shared" si="110"/>
        <v>#REF!</v>
      </c>
      <c r="G301" s="57" t="str">
        <f t="shared" si="111"/>
        <v>#REF!</v>
      </c>
      <c r="H301" s="381" t="str">
        <f t="shared" si="112"/>
        <v>#REF!</v>
      </c>
      <c r="I301" s="380" t="str">
        <f t="shared" si="113"/>
        <v>#REF!</v>
      </c>
      <c r="J301" s="396" t="str">
        <f t="shared" si="117"/>
        <v>#REF!</v>
      </c>
      <c r="K301" s="382" t="b">
        <v>0</v>
      </c>
      <c r="L301" s="364" t="str">
        <f t="shared" si="114"/>
        <v>#REF!</v>
      </c>
      <c r="M301" s="361" t="str">
        <f t="shared" si="115"/>
        <v>#REF!</v>
      </c>
      <c r="N301" s="361" t="b">
        <v>0</v>
      </c>
      <c r="O301" s="24" t="b">
        <v>0</v>
      </c>
      <c r="P301" s="365" t="str">
        <f t="shared" si="116"/>
        <v>#REF!</v>
      </c>
      <c r="Q301" s="383"/>
      <c r="R301" s="367"/>
      <c r="S301" s="384" t="str">
        <f/>
        <v/>
      </c>
      <c r="T301" s="385">
        <v>47453</v>
      </c>
      <c r="U301" s="386" t="str">
        <f/>
        <v/>
      </c>
      <c r="V301" s="385">
        <v>47668</v>
      </c>
      <c r="W301" s="387" t="str">
        <f/>
        <v/>
      </c>
      <c r="X301" s="381" t="str">
        <f/>
        <v/>
      </c>
      <c r="Y301" s="381"/>
      <c r="Z301" s="381">
        <v>47727</v>
      </c>
      <c r="AA301" s="388"/>
      <c r="AB301" s="381"/>
      <c r="AC301" s="381"/>
      <c r="AD301" s="381"/>
      <c r="AE301" s="388"/>
      <c r="AF301" s="381"/>
      <c r="AG301" s="381"/>
      <c r="AH301" s="389"/>
      <c r="AI301" s="386"/>
      <c r="AJ301" s="381"/>
      <c r="AK301" s="381"/>
      <c r="AL301" s="383"/>
      <c r="AM301" s="374"/>
      <c r="AN301" s="384">
        <v>48400</v>
      </c>
      <c r="AO301" s="381">
        <v>48473</v>
      </c>
      <c r="AP301" s="383"/>
      <c r="AQ301" s="374"/>
      <c r="AR301" s="384" t="str">
        <f/>
        <v/>
      </c>
      <c r="AS301" s="381">
        <v>47738</v>
      </c>
      <c r="AT301" s="381" t="str">
        <f/>
        <v/>
      </c>
      <c r="AU301" s="389"/>
      <c r="AV301" s="390" t="str">
        <f/>
        <v/>
      </c>
      <c r="AW301" s="57" t="str">
        <f/>
        <v/>
      </c>
      <c r="AX301" s="381"/>
      <c r="AY301" s="381" t="str">
        <f/>
        <v/>
      </c>
      <c r="AZ301" s="381"/>
      <c r="BA301" s="381" t="str">
        <f/>
        <v/>
      </c>
      <c r="BB301" s="385"/>
      <c r="BC301" s="390" t="str">
        <f/>
        <v/>
      </c>
      <c r="BD301" s="381" t="str">
        <f/>
        <v/>
      </c>
      <c r="BE301" s="381"/>
      <c r="BF301" s="381" t="str">
        <f/>
        <v/>
      </c>
      <c r="BG301" s="391"/>
      <c r="BH301" s="392"/>
      <c r="BI301" s="378"/>
    </row>
    <row r="302" ht="15.75" customHeight="1">
      <c r="A302" s="236"/>
      <c r="B302" s="236"/>
      <c r="C302" s="358"/>
      <c r="D302" s="379">
        <v>296</v>
      </c>
      <c r="E302" s="380" t="str">
        <f t="shared" si="109"/>
        <v>#REF!</v>
      </c>
      <c r="F302" s="57" t="str">
        <f t="shared" si="110"/>
        <v>#REF!</v>
      </c>
      <c r="G302" s="57" t="str">
        <f t="shared" si="111"/>
        <v>#REF!</v>
      </c>
      <c r="H302" s="381" t="str">
        <f t="shared" si="112"/>
        <v>#REF!</v>
      </c>
      <c r="I302" s="380" t="str">
        <f t="shared" si="113"/>
        <v>#REF!</v>
      </c>
      <c r="J302" s="396" t="str">
        <f t="shared" si="117"/>
        <v>#REF!</v>
      </c>
      <c r="K302" s="382" t="b">
        <v>0</v>
      </c>
      <c r="L302" s="364" t="str">
        <f t="shared" si="114"/>
        <v>#REF!</v>
      </c>
      <c r="M302" s="361" t="str">
        <f t="shared" si="115"/>
        <v>#REF!</v>
      </c>
      <c r="N302" s="361" t="b">
        <v>0</v>
      </c>
      <c r="O302" s="24" t="b">
        <v>0</v>
      </c>
      <c r="P302" s="365" t="str">
        <f t="shared" si="116"/>
        <v>#REF!</v>
      </c>
      <c r="Q302" s="383"/>
      <c r="R302" s="367"/>
      <c r="S302" s="384" t="str">
        <f/>
        <v/>
      </c>
      <c r="T302" s="385">
        <v>47453</v>
      </c>
      <c r="U302" s="386" t="str">
        <f/>
        <v/>
      </c>
      <c r="V302" s="385">
        <v>47668</v>
      </c>
      <c r="W302" s="387" t="str">
        <f/>
        <v/>
      </c>
      <c r="X302" s="381" t="str">
        <f/>
        <v/>
      </c>
      <c r="Y302" s="381"/>
      <c r="Z302" s="381">
        <v>47727</v>
      </c>
      <c r="AA302" s="388"/>
      <c r="AB302" s="381"/>
      <c r="AC302" s="381"/>
      <c r="AD302" s="381"/>
      <c r="AE302" s="388"/>
      <c r="AF302" s="381"/>
      <c r="AG302" s="381"/>
      <c r="AH302" s="389"/>
      <c r="AI302" s="386"/>
      <c r="AJ302" s="381"/>
      <c r="AK302" s="381"/>
      <c r="AL302" s="383"/>
      <c r="AM302" s="374"/>
      <c r="AN302" s="384">
        <v>48400</v>
      </c>
      <c r="AO302" s="381">
        <v>48473</v>
      </c>
      <c r="AP302" s="383"/>
      <c r="AQ302" s="374"/>
      <c r="AR302" s="384" t="str">
        <f/>
        <v/>
      </c>
      <c r="AS302" s="381">
        <v>47738</v>
      </c>
      <c r="AT302" s="381" t="str">
        <f/>
        <v/>
      </c>
      <c r="AU302" s="389"/>
      <c r="AV302" s="390" t="str">
        <f/>
        <v/>
      </c>
      <c r="AW302" s="57" t="str">
        <f/>
        <v/>
      </c>
      <c r="AX302" s="381"/>
      <c r="AY302" s="381" t="str">
        <f/>
        <v/>
      </c>
      <c r="AZ302" s="381"/>
      <c r="BA302" s="381" t="str">
        <f/>
        <v/>
      </c>
      <c r="BB302" s="385"/>
      <c r="BC302" s="390" t="str">
        <f/>
        <v/>
      </c>
      <c r="BD302" s="381" t="str">
        <f/>
        <v/>
      </c>
      <c r="BE302" s="381"/>
      <c r="BF302" s="381" t="str">
        <f/>
        <v/>
      </c>
      <c r="BG302" s="391"/>
      <c r="BH302" s="392"/>
      <c r="BI302" s="378"/>
    </row>
    <row r="303" ht="15.75" customHeight="1">
      <c r="A303" s="236"/>
      <c r="B303" s="236"/>
      <c r="C303" s="358"/>
      <c r="D303" s="379">
        <v>297</v>
      </c>
      <c r="E303" s="380" t="str">
        <f t="shared" si="109"/>
        <v>#REF!</v>
      </c>
      <c r="F303" s="57" t="str">
        <f t="shared" si="110"/>
        <v>#REF!</v>
      </c>
      <c r="G303" s="57" t="str">
        <f t="shared" si="111"/>
        <v>#REF!</v>
      </c>
      <c r="H303" s="381" t="str">
        <f t="shared" si="112"/>
        <v>#REF!</v>
      </c>
      <c r="I303" s="380" t="str">
        <f t="shared" si="113"/>
        <v>#REF!</v>
      </c>
      <c r="J303" s="396" t="str">
        <f t="shared" si="117"/>
        <v>#REF!</v>
      </c>
      <c r="K303" s="382" t="b">
        <v>0</v>
      </c>
      <c r="L303" s="364" t="str">
        <f t="shared" si="114"/>
        <v>#REF!</v>
      </c>
      <c r="M303" s="361" t="str">
        <f t="shared" si="115"/>
        <v>#REF!</v>
      </c>
      <c r="N303" s="361" t="b">
        <v>0</v>
      </c>
      <c r="O303" s="24" t="b">
        <v>0</v>
      </c>
      <c r="P303" s="365" t="str">
        <f t="shared" si="116"/>
        <v>#REF!</v>
      </c>
      <c r="Q303" s="383"/>
      <c r="R303" s="367"/>
      <c r="S303" s="384" t="str">
        <f/>
        <v/>
      </c>
      <c r="T303" s="385">
        <v>47453</v>
      </c>
      <c r="U303" s="386" t="str">
        <f/>
        <v/>
      </c>
      <c r="V303" s="385">
        <v>47668</v>
      </c>
      <c r="W303" s="387" t="str">
        <f/>
        <v/>
      </c>
      <c r="X303" s="381" t="str">
        <f/>
        <v/>
      </c>
      <c r="Y303" s="381"/>
      <c r="Z303" s="381">
        <v>47727</v>
      </c>
      <c r="AA303" s="388"/>
      <c r="AB303" s="381"/>
      <c r="AC303" s="381"/>
      <c r="AD303" s="381"/>
      <c r="AE303" s="388"/>
      <c r="AF303" s="381"/>
      <c r="AG303" s="381"/>
      <c r="AH303" s="389"/>
      <c r="AI303" s="386"/>
      <c r="AJ303" s="381"/>
      <c r="AK303" s="381"/>
      <c r="AL303" s="383"/>
      <c r="AM303" s="374"/>
      <c r="AN303" s="384">
        <v>48400</v>
      </c>
      <c r="AO303" s="381">
        <v>48473</v>
      </c>
      <c r="AP303" s="383"/>
      <c r="AQ303" s="374"/>
      <c r="AR303" s="384" t="str">
        <f/>
        <v/>
      </c>
      <c r="AS303" s="381">
        <v>47738</v>
      </c>
      <c r="AT303" s="381" t="str">
        <f/>
        <v/>
      </c>
      <c r="AU303" s="389"/>
      <c r="AV303" s="390" t="str">
        <f/>
        <v/>
      </c>
      <c r="AW303" s="57" t="str">
        <f/>
        <v/>
      </c>
      <c r="AX303" s="381"/>
      <c r="AY303" s="381" t="str">
        <f/>
        <v/>
      </c>
      <c r="AZ303" s="381"/>
      <c r="BA303" s="381" t="str">
        <f/>
        <v/>
      </c>
      <c r="BB303" s="385"/>
      <c r="BC303" s="390" t="str">
        <f/>
        <v/>
      </c>
      <c r="BD303" s="381" t="str">
        <f/>
        <v/>
      </c>
      <c r="BE303" s="381"/>
      <c r="BF303" s="381" t="str">
        <f/>
        <v/>
      </c>
      <c r="BG303" s="391"/>
      <c r="BH303" s="392"/>
      <c r="BI303" s="378"/>
    </row>
    <row r="304" ht="15.75" customHeight="1">
      <c r="A304" s="236"/>
      <c r="B304" s="236"/>
      <c r="C304" s="358"/>
      <c r="D304" s="379">
        <v>298</v>
      </c>
      <c r="E304" s="380" t="str">
        <f t="shared" si="109"/>
        <v>#REF!</v>
      </c>
      <c r="F304" s="57" t="str">
        <f t="shared" si="110"/>
        <v>#REF!</v>
      </c>
      <c r="G304" s="57" t="str">
        <f t="shared" si="111"/>
        <v>#REF!</v>
      </c>
      <c r="H304" s="381" t="str">
        <f t="shared" si="112"/>
        <v>#REF!</v>
      </c>
      <c r="I304" s="380" t="str">
        <f t="shared" si="113"/>
        <v>#REF!</v>
      </c>
      <c r="J304" s="396" t="str">
        <f t="shared" si="117"/>
        <v>#REF!</v>
      </c>
      <c r="K304" s="382" t="b">
        <v>0</v>
      </c>
      <c r="L304" s="364" t="str">
        <f t="shared" si="114"/>
        <v>#REF!</v>
      </c>
      <c r="M304" s="361" t="str">
        <f t="shared" si="115"/>
        <v>#REF!</v>
      </c>
      <c r="N304" s="361" t="b">
        <v>0</v>
      </c>
      <c r="O304" s="24" t="b">
        <v>0</v>
      </c>
      <c r="P304" s="365" t="str">
        <f t="shared" si="116"/>
        <v>#REF!</v>
      </c>
      <c r="Q304" s="383"/>
      <c r="R304" s="367"/>
      <c r="S304" s="384" t="str">
        <f/>
        <v/>
      </c>
      <c r="T304" s="385">
        <v>47027</v>
      </c>
      <c r="U304" s="386" t="str">
        <f/>
        <v/>
      </c>
      <c r="V304" s="385">
        <v>47092</v>
      </c>
      <c r="W304" s="387" t="str">
        <f/>
        <v/>
      </c>
      <c r="X304" s="381" t="str">
        <f/>
        <v/>
      </c>
      <c r="Y304" s="381"/>
      <c r="Z304" s="381">
        <v>47150</v>
      </c>
      <c r="AA304" s="388"/>
      <c r="AB304" s="381"/>
      <c r="AC304" s="381"/>
      <c r="AD304" s="381"/>
      <c r="AE304" s="388"/>
      <c r="AF304" s="381"/>
      <c r="AG304" s="381"/>
      <c r="AH304" s="389"/>
      <c r="AI304" s="386"/>
      <c r="AJ304" s="381"/>
      <c r="AK304" s="381"/>
      <c r="AL304" s="383"/>
      <c r="AM304" s="374"/>
      <c r="AN304" s="384">
        <v>47211</v>
      </c>
      <c r="AO304" s="381">
        <v>47284</v>
      </c>
      <c r="AP304" s="383"/>
      <c r="AQ304" s="374"/>
      <c r="AR304" s="384" t="str">
        <f/>
        <v/>
      </c>
      <c r="AS304" s="381">
        <v>47162</v>
      </c>
      <c r="AT304" s="381" t="str">
        <f/>
        <v/>
      </c>
      <c r="AU304" s="389"/>
      <c r="AV304" s="390" t="str">
        <f/>
        <v/>
      </c>
      <c r="AW304" s="57" t="str">
        <f/>
        <v/>
      </c>
      <c r="AX304" s="381"/>
      <c r="AY304" s="381" t="str">
        <f/>
        <v/>
      </c>
      <c r="AZ304" s="381"/>
      <c r="BA304" s="381" t="str">
        <f/>
        <v/>
      </c>
      <c r="BB304" s="385"/>
      <c r="BC304" s="390" t="str">
        <f/>
        <v/>
      </c>
      <c r="BD304" s="381" t="str">
        <f/>
        <v/>
      </c>
      <c r="BE304" s="381"/>
      <c r="BF304" s="381" t="str">
        <f/>
        <v/>
      </c>
      <c r="BG304" s="391"/>
      <c r="BH304" s="392"/>
      <c r="BI304" s="378"/>
    </row>
    <row r="305" ht="15.75" customHeight="1">
      <c r="A305" s="236"/>
      <c r="B305" s="236"/>
      <c r="C305" s="358"/>
      <c r="D305" s="379">
        <v>299</v>
      </c>
      <c r="E305" s="380" t="str">
        <f t="shared" si="109"/>
        <v>#REF!</v>
      </c>
      <c r="F305" s="57" t="str">
        <f t="shared" si="110"/>
        <v>#REF!</v>
      </c>
      <c r="G305" s="57" t="str">
        <f t="shared" si="111"/>
        <v>#REF!</v>
      </c>
      <c r="H305" s="381" t="str">
        <f t="shared" si="112"/>
        <v>#REF!</v>
      </c>
      <c r="I305" s="380" t="str">
        <f t="shared" si="113"/>
        <v>#REF!</v>
      </c>
      <c r="J305" s="396" t="str">
        <f t="shared" si="117"/>
        <v>#REF!</v>
      </c>
      <c r="K305" s="382" t="b">
        <v>0</v>
      </c>
      <c r="L305" s="364" t="str">
        <f t="shared" si="114"/>
        <v>#REF!</v>
      </c>
      <c r="M305" s="361" t="str">
        <f t="shared" si="115"/>
        <v>#REF!</v>
      </c>
      <c r="N305" s="361" t="b">
        <v>0</v>
      </c>
      <c r="O305" s="24" t="b">
        <v>0</v>
      </c>
      <c r="P305" s="365" t="str">
        <f t="shared" si="116"/>
        <v>#REF!</v>
      </c>
      <c r="Q305" s="383"/>
      <c r="R305" s="367"/>
      <c r="S305" s="384" t="str">
        <f/>
        <v/>
      </c>
      <c r="T305" s="385">
        <v>47453</v>
      </c>
      <c r="U305" s="386" t="str">
        <f/>
        <v/>
      </c>
      <c r="V305" s="385">
        <v>47514</v>
      </c>
      <c r="W305" s="387" t="str">
        <f/>
        <v/>
      </c>
      <c r="X305" s="381" t="str">
        <f/>
        <v/>
      </c>
      <c r="Y305" s="381"/>
      <c r="Z305" s="381">
        <v>47574</v>
      </c>
      <c r="AA305" s="388"/>
      <c r="AB305" s="381"/>
      <c r="AC305" s="381"/>
      <c r="AD305" s="381"/>
      <c r="AE305" s="388"/>
      <c r="AF305" s="381"/>
      <c r="AG305" s="381"/>
      <c r="AH305" s="389"/>
      <c r="AI305" s="386"/>
      <c r="AJ305" s="381"/>
      <c r="AK305" s="381"/>
      <c r="AL305" s="383"/>
      <c r="AM305" s="374"/>
      <c r="AN305" s="384">
        <v>47637</v>
      </c>
      <c r="AO305" s="381">
        <v>47710</v>
      </c>
      <c r="AP305" s="383"/>
      <c r="AQ305" s="374"/>
      <c r="AR305" s="384" t="str">
        <f/>
        <v/>
      </c>
      <c r="AS305" s="381">
        <v>47584</v>
      </c>
      <c r="AT305" s="381" t="str">
        <f/>
        <v/>
      </c>
      <c r="AU305" s="389"/>
      <c r="AV305" s="390" t="str">
        <f/>
        <v/>
      </c>
      <c r="AW305" s="57" t="str">
        <f/>
        <v/>
      </c>
      <c r="AX305" s="381"/>
      <c r="AY305" s="381" t="str">
        <f/>
        <v/>
      </c>
      <c r="AZ305" s="381"/>
      <c r="BA305" s="381" t="str">
        <f/>
        <v/>
      </c>
      <c r="BB305" s="385"/>
      <c r="BC305" s="390" t="str">
        <f/>
        <v/>
      </c>
      <c r="BD305" s="381" t="str">
        <f/>
        <v/>
      </c>
      <c r="BE305" s="381"/>
      <c r="BF305" s="381" t="str">
        <f/>
        <v/>
      </c>
      <c r="BG305" s="391"/>
      <c r="BH305" s="392"/>
      <c r="BI305" s="378"/>
    </row>
    <row r="306" ht="15.75" customHeight="1">
      <c r="A306" s="236"/>
      <c r="B306" s="236"/>
      <c r="C306" s="358"/>
      <c r="D306" s="379">
        <v>300</v>
      </c>
      <c r="E306" s="380" t="str">
        <f t="shared" si="109"/>
        <v>#REF!</v>
      </c>
      <c r="F306" s="57" t="str">
        <f t="shared" si="110"/>
        <v>#REF!</v>
      </c>
      <c r="G306" s="57" t="str">
        <f t="shared" si="111"/>
        <v>#REF!</v>
      </c>
      <c r="H306" s="381" t="str">
        <f t="shared" si="112"/>
        <v>#REF!</v>
      </c>
      <c r="I306" s="380" t="str">
        <f t="shared" si="113"/>
        <v>#REF!</v>
      </c>
      <c r="J306" s="396" t="str">
        <f t="shared" si="117"/>
        <v>#REF!</v>
      </c>
      <c r="K306" s="382" t="b">
        <v>0</v>
      </c>
      <c r="L306" s="364" t="str">
        <f t="shared" si="114"/>
        <v>#REF!</v>
      </c>
      <c r="M306" s="361" t="str">
        <f t="shared" si="115"/>
        <v>#REF!</v>
      </c>
      <c r="N306" s="361" t="b">
        <v>0</v>
      </c>
      <c r="O306" s="24" t="b">
        <v>0</v>
      </c>
      <c r="P306" s="365" t="str">
        <f t="shared" si="116"/>
        <v>#REF!</v>
      </c>
      <c r="Q306" s="383"/>
      <c r="R306" s="367"/>
      <c r="S306" s="384" t="str">
        <f/>
        <v/>
      </c>
      <c r="T306" s="385">
        <v>47453</v>
      </c>
      <c r="U306" s="386" t="str">
        <f/>
        <v/>
      </c>
      <c r="V306" s="385">
        <v>47514</v>
      </c>
      <c r="W306" s="387" t="str">
        <f/>
        <v/>
      </c>
      <c r="X306" s="381" t="str">
        <f/>
        <v/>
      </c>
      <c r="Y306" s="381"/>
      <c r="Z306" s="381">
        <v>47574</v>
      </c>
      <c r="AA306" s="388"/>
      <c r="AB306" s="381"/>
      <c r="AC306" s="381"/>
      <c r="AD306" s="381"/>
      <c r="AE306" s="388"/>
      <c r="AF306" s="381"/>
      <c r="AG306" s="381"/>
      <c r="AH306" s="389"/>
      <c r="AI306" s="386"/>
      <c r="AJ306" s="381"/>
      <c r="AK306" s="381"/>
      <c r="AL306" s="383"/>
      <c r="AM306" s="374"/>
      <c r="AN306" s="384">
        <v>47637</v>
      </c>
      <c r="AO306" s="381">
        <v>47710</v>
      </c>
      <c r="AP306" s="383"/>
      <c r="AQ306" s="374"/>
      <c r="AR306" s="384" t="str">
        <f/>
        <v/>
      </c>
      <c r="AS306" s="381">
        <v>47584</v>
      </c>
      <c r="AT306" s="381" t="str">
        <f/>
        <v/>
      </c>
      <c r="AU306" s="389"/>
      <c r="AV306" s="390" t="str">
        <f/>
        <v/>
      </c>
      <c r="AW306" s="57" t="str">
        <f/>
        <v/>
      </c>
      <c r="AX306" s="381"/>
      <c r="AY306" s="381" t="str">
        <f/>
        <v/>
      </c>
      <c r="AZ306" s="381"/>
      <c r="BA306" s="381" t="str">
        <f/>
        <v/>
      </c>
      <c r="BB306" s="385"/>
      <c r="BC306" s="390" t="str">
        <f/>
        <v/>
      </c>
      <c r="BD306" s="381" t="str">
        <f/>
        <v/>
      </c>
      <c r="BE306" s="381"/>
      <c r="BF306" s="381" t="str">
        <f/>
        <v/>
      </c>
      <c r="BG306" s="391"/>
      <c r="BH306" s="392"/>
      <c r="BI306" s="378"/>
    </row>
    <row r="307" ht="15.75" customHeight="1">
      <c r="A307" s="236"/>
      <c r="B307" s="236"/>
      <c r="C307" s="358"/>
      <c r="D307" s="379">
        <v>301</v>
      </c>
      <c r="E307" s="380" t="str">
        <f t="shared" si="109"/>
        <v>#REF!</v>
      </c>
      <c r="F307" s="57" t="str">
        <f t="shared" si="110"/>
        <v>#REF!</v>
      </c>
      <c r="G307" s="57" t="str">
        <f t="shared" si="111"/>
        <v>#REF!</v>
      </c>
      <c r="H307" s="381" t="str">
        <f t="shared" si="112"/>
        <v>#REF!</v>
      </c>
      <c r="I307" s="380" t="str">
        <f t="shared" si="113"/>
        <v>#REF!</v>
      </c>
      <c r="J307" s="396" t="str">
        <f t="shared" si="117"/>
        <v>#REF!</v>
      </c>
      <c r="K307" s="382" t="b">
        <v>0</v>
      </c>
      <c r="L307" s="364" t="str">
        <f t="shared" si="114"/>
        <v>#REF!</v>
      </c>
      <c r="M307" s="361" t="str">
        <f t="shared" si="115"/>
        <v>#REF!</v>
      </c>
      <c r="N307" s="361" t="b">
        <v>0</v>
      </c>
      <c r="O307" s="24" t="b">
        <v>0</v>
      </c>
      <c r="P307" s="365" t="str">
        <f t="shared" si="116"/>
        <v>#REF!</v>
      </c>
      <c r="Q307" s="383"/>
      <c r="R307" s="367"/>
      <c r="S307" s="384" t="str">
        <f/>
        <v/>
      </c>
      <c r="T307" s="385">
        <v>47453</v>
      </c>
      <c r="U307" s="386" t="str">
        <f/>
        <v/>
      </c>
      <c r="V307" s="385">
        <v>47514</v>
      </c>
      <c r="W307" s="387" t="str">
        <f/>
        <v/>
      </c>
      <c r="X307" s="381" t="str">
        <f/>
        <v/>
      </c>
      <c r="Y307" s="381"/>
      <c r="Z307" s="381">
        <v>47574</v>
      </c>
      <c r="AA307" s="388"/>
      <c r="AB307" s="381"/>
      <c r="AC307" s="381"/>
      <c r="AD307" s="381"/>
      <c r="AE307" s="388"/>
      <c r="AF307" s="381"/>
      <c r="AG307" s="381"/>
      <c r="AH307" s="389"/>
      <c r="AI307" s="386"/>
      <c r="AJ307" s="381"/>
      <c r="AK307" s="381"/>
      <c r="AL307" s="383"/>
      <c r="AM307" s="374"/>
      <c r="AN307" s="384">
        <v>47637</v>
      </c>
      <c r="AO307" s="381">
        <v>47710</v>
      </c>
      <c r="AP307" s="383"/>
      <c r="AQ307" s="374"/>
      <c r="AR307" s="384" t="str">
        <f/>
        <v/>
      </c>
      <c r="AS307" s="381">
        <v>47584</v>
      </c>
      <c r="AT307" s="381" t="str">
        <f/>
        <v/>
      </c>
      <c r="AU307" s="389"/>
      <c r="AV307" s="390" t="str">
        <f/>
        <v/>
      </c>
      <c r="AW307" s="57" t="str">
        <f/>
        <v/>
      </c>
      <c r="AX307" s="381"/>
      <c r="AY307" s="381" t="str">
        <f/>
        <v/>
      </c>
      <c r="AZ307" s="381"/>
      <c r="BA307" s="381" t="str">
        <f/>
        <v/>
      </c>
      <c r="BB307" s="385"/>
      <c r="BC307" s="390" t="str">
        <f/>
        <v/>
      </c>
      <c r="BD307" s="381" t="str">
        <f/>
        <v/>
      </c>
      <c r="BE307" s="381"/>
      <c r="BF307" s="381" t="str">
        <f/>
        <v/>
      </c>
      <c r="BG307" s="391"/>
      <c r="BH307" s="392"/>
      <c r="BI307" s="378"/>
    </row>
    <row r="308" ht="15.75" customHeight="1">
      <c r="A308" s="236"/>
      <c r="B308" s="236"/>
      <c r="C308" s="358"/>
      <c r="D308" s="379">
        <v>302</v>
      </c>
      <c r="E308" s="380" t="str">
        <f t="shared" si="109"/>
        <v>#REF!</v>
      </c>
      <c r="F308" s="57" t="str">
        <f t="shared" si="110"/>
        <v>#REF!</v>
      </c>
      <c r="G308" s="57" t="str">
        <f t="shared" si="111"/>
        <v>#REF!</v>
      </c>
      <c r="H308" s="381" t="str">
        <f t="shared" si="112"/>
        <v>#REF!</v>
      </c>
      <c r="I308" s="380" t="str">
        <f t="shared" si="113"/>
        <v>#REF!</v>
      </c>
      <c r="J308" s="396" t="str">
        <f t="shared" si="117"/>
        <v>#REF!</v>
      </c>
      <c r="K308" s="382" t="b">
        <v>0</v>
      </c>
      <c r="L308" s="364" t="str">
        <f t="shared" si="114"/>
        <v>#REF!</v>
      </c>
      <c r="M308" s="361" t="str">
        <f t="shared" si="115"/>
        <v>#REF!</v>
      </c>
      <c r="N308" s="361" t="b">
        <v>0</v>
      </c>
      <c r="O308" s="24" t="b">
        <v>0</v>
      </c>
      <c r="P308" s="365" t="str">
        <f t="shared" si="116"/>
        <v>#REF!</v>
      </c>
      <c r="Q308" s="383"/>
      <c r="R308" s="367"/>
      <c r="S308" s="384" t="str">
        <f/>
        <v/>
      </c>
      <c r="T308" s="385">
        <v>47574</v>
      </c>
      <c r="U308" s="386" t="str">
        <f/>
        <v/>
      </c>
      <c r="V308" s="385">
        <v>47791</v>
      </c>
      <c r="W308" s="387" t="str">
        <f/>
        <v/>
      </c>
      <c r="X308" s="381" t="str">
        <f/>
        <v/>
      </c>
      <c r="Y308" s="381"/>
      <c r="Z308" s="381">
        <v>47849</v>
      </c>
      <c r="AA308" s="388"/>
      <c r="AB308" s="381"/>
      <c r="AC308" s="381"/>
      <c r="AD308" s="381"/>
      <c r="AE308" s="388"/>
      <c r="AF308" s="381"/>
      <c r="AG308" s="381"/>
      <c r="AH308" s="389"/>
      <c r="AI308" s="386"/>
      <c r="AJ308" s="381"/>
      <c r="AK308" s="381"/>
      <c r="AL308" s="383"/>
      <c r="AM308" s="374"/>
      <c r="AN308" s="384">
        <v>48519</v>
      </c>
      <c r="AO308" s="381">
        <v>48592</v>
      </c>
      <c r="AP308" s="383"/>
      <c r="AQ308" s="374"/>
      <c r="AR308" s="384" t="str">
        <f/>
        <v/>
      </c>
      <c r="AS308" s="381">
        <v>47861</v>
      </c>
      <c r="AT308" s="381" t="str">
        <f/>
        <v/>
      </c>
      <c r="AU308" s="389"/>
      <c r="AV308" s="390" t="str">
        <f/>
        <v/>
      </c>
      <c r="AW308" s="57" t="str">
        <f/>
        <v/>
      </c>
      <c r="AX308" s="381"/>
      <c r="AY308" s="381" t="str">
        <f/>
        <v/>
      </c>
      <c r="AZ308" s="381"/>
      <c r="BA308" s="381" t="str">
        <f/>
        <v/>
      </c>
      <c r="BB308" s="385"/>
      <c r="BC308" s="390" t="str">
        <f/>
        <v/>
      </c>
      <c r="BD308" s="381" t="str">
        <f/>
        <v/>
      </c>
      <c r="BE308" s="381"/>
      <c r="BF308" s="381" t="str">
        <f/>
        <v/>
      </c>
      <c r="BG308" s="391"/>
      <c r="BH308" s="392"/>
      <c r="BI308" s="378"/>
    </row>
    <row r="309" ht="15.75" customHeight="1">
      <c r="A309" s="236"/>
      <c r="B309" s="236"/>
      <c r="C309" s="358"/>
      <c r="D309" s="379">
        <v>303</v>
      </c>
      <c r="E309" s="380" t="str">
        <f t="shared" si="109"/>
        <v>#REF!</v>
      </c>
      <c r="F309" s="57" t="str">
        <f t="shared" si="110"/>
        <v>#REF!</v>
      </c>
      <c r="G309" s="57" t="str">
        <f t="shared" si="111"/>
        <v>#REF!</v>
      </c>
      <c r="H309" s="381" t="str">
        <f t="shared" si="112"/>
        <v>#REF!</v>
      </c>
      <c r="I309" s="380" t="str">
        <f t="shared" si="113"/>
        <v>#REF!</v>
      </c>
      <c r="J309" s="396" t="str">
        <f t="shared" si="117"/>
        <v>#REF!</v>
      </c>
      <c r="K309" s="382" t="b">
        <v>0</v>
      </c>
      <c r="L309" s="364" t="str">
        <f t="shared" si="114"/>
        <v>#REF!</v>
      </c>
      <c r="M309" s="361" t="str">
        <f t="shared" si="115"/>
        <v>#REF!</v>
      </c>
      <c r="N309" s="361" t="b">
        <v>0</v>
      </c>
      <c r="O309" s="24" t="b">
        <v>0</v>
      </c>
      <c r="P309" s="365" t="str">
        <f t="shared" si="116"/>
        <v>#REF!</v>
      </c>
      <c r="Q309" s="383"/>
      <c r="R309" s="367"/>
      <c r="S309" s="384" t="str">
        <f/>
        <v/>
      </c>
      <c r="T309" s="385">
        <v>47574</v>
      </c>
      <c r="U309" s="386" t="str">
        <f/>
        <v/>
      </c>
      <c r="V309" s="385">
        <v>47791</v>
      </c>
      <c r="W309" s="387" t="str">
        <f/>
        <v/>
      </c>
      <c r="X309" s="381" t="str">
        <f/>
        <v/>
      </c>
      <c r="Y309" s="381"/>
      <c r="Z309" s="381">
        <v>47849</v>
      </c>
      <c r="AA309" s="388"/>
      <c r="AB309" s="381"/>
      <c r="AC309" s="381"/>
      <c r="AD309" s="381"/>
      <c r="AE309" s="388"/>
      <c r="AF309" s="381"/>
      <c r="AG309" s="381"/>
      <c r="AH309" s="389"/>
      <c r="AI309" s="386"/>
      <c r="AJ309" s="381"/>
      <c r="AK309" s="381"/>
      <c r="AL309" s="383"/>
      <c r="AM309" s="374"/>
      <c r="AN309" s="384">
        <v>48519</v>
      </c>
      <c r="AO309" s="381">
        <v>48592</v>
      </c>
      <c r="AP309" s="383"/>
      <c r="AQ309" s="374"/>
      <c r="AR309" s="384" t="str">
        <f/>
        <v/>
      </c>
      <c r="AS309" s="381">
        <v>47861</v>
      </c>
      <c r="AT309" s="381" t="str">
        <f/>
        <v/>
      </c>
      <c r="AU309" s="389"/>
      <c r="AV309" s="390" t="str">
        <f/>
        <v/>
      </c>
      <c r="AW309" s="57" t="str">
        <f/>
        <v/>
      </c>
      <c r="AX309" s="381"/>
      <c r="AY309" s="381" t="str">
        <f/>
        <v/>
      </c>
      <c r="AZ309" s="381"/>
      <c r="BA309" s="381" t="str">
        <f/>
        <v/>
      </c>
      <c r="BB309" s="385"/>
      <c r="BC309" s="390" t="str">
        <f/>
        <v/>
      </c>
      <c r="BD309" s="381" t="str">
        <f/>
        <v/>
      </c>
      <c r="BE309" s="381"/>
      <c r="BF309" s="381" t="str">
        <f/>
        <v/>
      </c>
      <c r="BG309" s="391"/>
      <c r="BH309" s="392"/>
      <c r="BI309" s="378"/>
    </row>
    <row r="310" ht="15.75" customHeight="1">
      <c r="A310" s="236"/>
      <c r="B310" s="236"/>
      <c r="C310" s="358"/>
      <c r="D310" s="379">
        <v>304</v>
      </c>
      <c r="E310" s="380" t="str">
        <f t="shared" si="109"/>
        <v>#REF!</v>
      </c>
      <c r="F310" s="57" t="str">
        <f t="shared" si="110"/>
        <v>#REF!</v>
      </c>
      <c r="G310" s="57" t="str">
        <f t="shared" si="111"/>
        <v>#REF!</v>
      </c>
      <c r="H310" s="381" t="str">
        <f t="shared" si="112"/>
        <v>#REF!</v>
      </c>
      <c r="I310" s="380" t="str">
        <f t="shared" si="113"/>
        <v>#REF!</v>
      </c>
      <c r="J310" s="396" t="str">
        <f t="shared" si="117"/>
        <v>#REF!</v>
      </c>
      <c r="K310" s="382" t="b">
        <v>0</v>
      </c>
      <c r="L310" s="364" t="str">
        <f t="shared" si="114"/>
        <v>#REF!</v>
      </c>
      <c r="M310" s="361" t="str">
        <f t="shared" si="115"/>
        <v>#REF!</v>
      </c>
      <c r="N310" s="361" t="b">
        <v>0</v>
      </c>
      <c r="O310" s="24" t="b">
        <v>0</v>
      </c>
      <c r="P310" s="365" t="str">
        <f t="shared" si="116"/>
        <v>#REF!</v>
      </c>
      <c r="Q310" s="383"/>
      <c r="R310" s="367"/>
      <c r="S310" s="384" t="str">
        <f/>
        <v/>
      </c>
      <c r="T310" s="385">
        <v>47574</v>
      </c>
      <c r="U310" s="386" t="str">
        <f/>
        <v/>
      </c>
      <c r="V310" s="385">
        <v>47791</v>
      </c>
      <c r="W310" s="387" t="str">
        <f/>
        <v/>
      </c>
      <c r="X310" s="381" t="str">
        <f/>
        <v/>
      </c>
      <c r="Y310" s="381"/>
      <c r="Z310" s="381">
        <v>47849</v>
      </c>
      <c r="AA310" s="388"/>
      <c r="AB310" s="381"/>
      <c r="AC310" s="381"/>
      <c r="AD310" s="381"/>
      <c r="AE310" s="388"/>
      <c r="AF310" s="381"/>
      <c r="AG310" s="381"/>
      <c r="AH310" s="389"/>
      <c r="AI310" s="386"/>
      <c r="AJ310" s="381"/>
      <c r="AK310" s="381"/>
      <c r="AL310" s="383"/>
      <c r="AM310" s="374"/>
      <c r="AN310" s="384">
        <v>48519</v>
      </c>
      <c r="AO310" s="381">
        <v>48592</v>
      </c>
      <c r="AP310" s="383"/>
      <c r="AQ310" s="374"/>
      <c r="AR310" s="384" t="str">
        <f/>
        <v/>
      </c>
      <c r="AS310" s="381">
        <v>47861</v>
      </c>
      <c r="AT310" s="381" t="str">
        <f/>
        <v/>
      </c>
      <c r="AU310" s="389"/>
      <c r="AV310" s="390" t="str">
        <f/>
        <v/>
      </c>
      <c r="AW310" s="57" t="str">
        <f/>
        <v/>
      </c>
      <c r="AX310" s="381"/>
      <c r="AY310" s="381" t="str">
        <f/>
        <v/>
      </c>
      <c r="AZ310" s="381"/>
      <c r="BA310" s="381" t="str">
        <f/>
        <v/>
      </c>
      <c r="BB310" s="385"/>
      <c r="BC310" s="390" t="str">
        <f/>
        <v/>
      </c>
      <c r="BD310" s="381" t="str">
        <f/>
        <v/>
      </c>
      <c r="BE310" s="381"/>
      <c r="BF310" s="381" t="str">
        <f/>
        <v/>
      </c>
      <c r="BG310" s="391"/>
      <c r="BH310" s="392"/>
      <c r="BI310" s="378"/>
    </row>
    <row r="311" ht="15.75" customHeight="1">
      <c r="A311" s="236"/>
      <c r="B311" s="236"/>
      <c r="C311" s="358"/>
      <c r="D311" s="379">
        <v>305</v>
      </c>
      <c r="E311" s="380" t="str">
        <f t="shared" si="109"/>
        <v>#REF!</v>
      </c>
      <c r="F311" s="57" t="str">
        <f t="shared" si="110"/>
        <v>#REF!</v>
      </c>
      <c r="G311" s="57" t="str">
        <f t="shared" si="111"/>
        <v>#REF!</v>
      </c>
      <c r="H311" s="381" t="str">
        <f t="shared" si="112"/>
        <v>#REF!</v>
      </c>
      <c r="I311" s="380" t="str">
        <f t="shared" si="113"/>
        <v>#REF!</v>
      </c>
      <c r="J311" s="396" t="str">
        <f t="shared" si="117"/>
        <v>#REF!</v>
      </c>
      <c r="K311" s="382" t="b">
        <v>0</v>
      </c>
      <c r="L311" s="364" t="str">
        <f t="shared" si="114"/>
        <v>#REF!</v>
      </c>
      <c r="M311" s="361" t="str">
        <f t="shared" si="115"/>
        <v>#REF!</v>
      </c>
      <c r="N311" s="361" t="b">
        <v>0</v>
      </c>
      <c r="O311" s="24" t="b">
        <v>0</v>
      </c>
      <c r="P311" s="365" t="str">
        <f t="shared" si="116"/>
        <v>#REF!</v>
      </c>
      <c r="Q311" s="383"/>
      <c r="R311" s="367"/>
      <c r="S311" s="384" t="str">
        <f/>
        <v/>
      </c>
      <c r="T311" s="385">
        <v>47574</v>
      </c>
      <c r="U311" s="386" t="str">
        <f/>
        <v/>
      </c>
      <c r="V311" s="385">
        <v>47791</v>
      </c>
      <c r="W311" s="387" t="str">
        <f/>
        <v/>
      </c>
      <c r="X311" s="381" t="str">
        <f/>
        <v/>
      </c>
      <c r="Y311" s="381"/>
      <c r="Z311" s="381">
        <v>47849</v>
      </c>
      <c r="AA311" s="388"/>
      <c r="AB311" s="381"/>
      <c r="AC311" s="381"/>
      <c r="AD311" s="381"/>
      <c r="AE311" s="388"/>
      <c r="AF311" s="381"/>
      <c r="AG311" s="381"/>
      <c r="AH311" s="389"/>
      <c r="AI311" s="386"/>
      <c r="AJ311" s="381"/>
      <c r="AK311" s="381"/>
      <c r="AL311" s="383"/>
      <c r="AM311" s="374"/>
      <c r="AN311" s="384">
        <v>48519</v>
      </c>
      <c r="AO311" s="381">
        <v>48592</v>
      </c>
      <c r="AP311" s="383"/>
      <c r="AQ311" s="374"/>
      <c r="AR311" s="384" t="str">
        <f/>
        <v/>
      </c>
      <c r="AS311" s="381">
        <v>47861</v>
      </c>
      <c r="AT311" s="381" t="str">
        <f/>
        <v/>
      </c>
      <c r="AU311" s="389"/>
      <c r="AV311" s="390" t="str">
        <f/>
        <v/>
      </c>
      <c r="AW311" s="57" t="str">
        <f/>
        <v/>
      </c>
      <c r="AX311" s="381"/>
      <c r="AY311" s="381" t="str">
        <f/>
        <v/>
      </c>
      <c r="AZ311" s="381"/>
      <c r="BA311" s="381" t="str">
        <f/>
        <v/>
      </c>
      <c r="BB311" s="385"/>
      <c r="BC311" s="390" t="str">
        <f/>
        <v/>
      </c>
      <c r="BD311" s="381" t="str">
        <f/>
        <v/>
      </c>
      <c r="BE311" s="381"/>
      <c r="BF311" s="381" t="str">
        <f/>
        <v/>
      </c>
      <c r="BG311" s="391"/>
      <c r="BH311" s="392"/>
      <c r="BI311" s="378"/>
    </row>
    <row r="312" ht="15.75" customHeight="1">
      <c r="A312" s="236"/>
      <c r="B312" s="236"/>
      <c r="C312" s="358"/>
      <c r="D312" s="379">
        <v>306</v>
      </c>
      <c r="E312" s="380" t="str">
        <f t="shared" si="109"/>
        <v>#REF!</v>
      </c>
      <c r="F312" s="57" t="str">
        <f t="shared" si="110"/>
        <v>#REF!</v>
      </c>
      <c r="G312" s="57" t="str">
        <f t="shared" si="111"/>
        <v>#REF!</v>
      </c>
      <c r="H312" s="381" t="str">
        <f t="shared" si="112"/>
        <v>#REF!</v>
      </c>
      <c r="I312" s="380" t="str">
        <f t="shared" si="113"/>
        <v>#REF!</v>
      </c>
      <c r="J312" s="396" t="str">
        <f t="shared" si="117"/>
        <v>#REF!</v>
      </c>
      <c r="K312" s="382" t="b">
        <v>0</v>
      </c>
      <c r="L312" s="364" t="str">
        <f t="shared" si="114"/>
        <v>#REF!</v>
      </c>
      <c r="M312" s="361" t="str">
        <f t="shared" si="115"/>
        <v>#REF!</v>
      </c>
      <c r="N312" s="361" t="b">
        <v>0</v>
      </c>
      <c r="O312" s="24" t="b">
        <v>0</v>
      </c>
      <c r="P312" s="365" t="str">
        <f t="shared" si="116"/>
        <v>#REF!</v>
      </c>
      <c r="Q312" s="383"/>
      <c r="R312" s="367"/>
      <c r="S312" s="384" t="str">
        <f/>
        <v/>
      </c>
      <c r="T312" s="385">
        <v>48122</v>
      </c>
      <c r="U312" s="386" t="str">
        <f/>
        <v/>
      </c>
      <c r="V312" s="385">
        <v>48338</v>
      </c>
      <c r="W312" s="387" t="str">
        <f/>
        <v/>
      </c>
      <c r="X312" s="381" t="str">
        <f/>
        <v/>
      </c>
      <c r="Y312" s="381"/>
      <c r="Z312" s="381">
        <v>48396</v>
      </c>
      <c r="AA312" s="388"/>
      <c r="AB312" s="381"/>
      <c r="AC312" s="381"/>
      <c r="AD312" s="381"/>
      <c r="AE312" s="388"/>
      <c r="AF312" s="381"/>
      <c r="AG312" s="381"/>
      <c r="AH312" s="389"/>
      <c r="AI312" s="386"/>
      <c r="AJ312" s="381"/>
      <c r="AK312" s="381"/>
      <c r="AL312" s="383"/>
      <c r="AM312" s="374"/>
      <c r="AN312" s="384">
        <v>49068</v>
      </c>
      <c r="AO312" s="381">
        <v>49143</v>
      </c>
      <c r="AP312" s="383"/>
      <c r="AQ312" s="374"/>
      <c r="AR312" s="384" t="str">
        <f/>
        <v/>
      </c>
      <c r="AS312" s="381">
        <v>48408</v>
      </c>
      <c r="AT312" s="381" t="str">
        <f/>
        <v/>
      </c>
      <c r="AU312" s="389"/>
      <c r="AV312" s="390" t="str">
        <f/>
        <v/>
      </c>
      <c r="AW312" s="57" t="str">
        <f/>
        <v/>
      </c>
      <c r="AX312" s="381"/>
      <c r="AY312" s="381" t="str">
        <f/>
        <v/>
      </c>
      <c r="AZ312" s="381"/>
      <c r="BA312" s="381" t="str">
        <f/>
        <v/>
      </c>
      <c r="BB312" s="385"/>
      <c r="BC312" s="390" t="str">
        <f/>
        <v/>
      </c>
      <c r="BD312" s="381" t="str">
        <f/>
        <v/>
      </c>
      <c r="BE312" s="381"/>
      <c r="BF312" s="381" t="str">
        <f/>
        <v/>
      </c>
      <c r="BG312" s="391"/>
      <c r="BH312" s="392"/>
      <c r="BI312" s="378"/>
    </row>
    <row r="313" ht="15.75" customHeight="1">
      <c r="A313" s="236"/>
      <c r="B313" s="236"/>
      <c r="C313" s="358"/>
      <c r="D313" s="379">
        <v>307</v>
      </c>
      <c r="E313" s="380" t="str">
        <f t="shared" si="109"/>
        <v>#REF!</v>
      </c>
      <c r="F313" s="57" t="str">
        <f t="shared" si="110"/>
        <v>#REF!</v>
      </c>
      <c r="G313" s="57" t="str">
        <f t="shared" si="111"/>
        <v>#REF!</v>
      </c>
      <c r="H313" s="381" t="str">
        <f t="shared" si="112"/>
        <v>#REF!</v>
      </c>
      <c r="I313" s="380" t="str">
        <f t="shared" si="113"/>
        <v>#REF!</v>
      </c>
      <c r="J313" s="396" t="str">
        <f t="shared" si="117"/>
        <v>#REF!</v>
      </c>
      <c r="K313" s="382" t="b">
        <v>0</v>
      </c>
      <c r="L313" s="364" t="str">
        <f t="shared" si="114"/>
        <v>#REF!</v>
      </c>
      <c r="M313" s="361" t="str">
        <f t="shared" si="115"/>
        <v>#REF!</v>
      </c>
      <c r="N313" s="361" t="b">
        <v>0</v>
      </c>
      <c r="O313" s="24" t="b">
        <v>0</v>
      </c>
      <c r="P313" s="365" t="str">
        <f t="shared" si="116"/>
        <v>#REF!</v>
      </c>
      <c r="Q313" s="383"/>
      <c r="R313" s="367"/>
      <c r="S313" s="384" t="str">
        <f/>
        <v/>
      </c>
      <c r="T313" s="385">
        <v>48122</v>
      </c>
      <c r="U313" s="386" t="str">
        <f/>
        <v/>
      </c>
      <c r="V313" s="385">
        <v>48338</v>
      </c>
      <c r="W313" s="387" t="str">
        <f/>
        <v/>
      </c>
      <c r="X313" s="381" t="str">
        <f/>
        <v/>
      </c>
      <c r="Y313" s="381"/>
      <c r="Z313" s="381">
        <v>48396</v>
      </c>
      <c r="AA313" s="388"/>
      <c r="AB313" s="381"/>
      <c r="AC313" s="381"/>
      <c r="AD313" s="381"/>
      <c r="AE313" s="388"/>
      <c r="AF313" s="381"/>
      <c r="AG313" s="381"/>
      <c r="AH313" s="389"/>
      <c r="AI313" s="386"/>
      <c r="AJ313" s="381"/>
      <c r="AK313" s="381"/>
      <c r="AL313" s="383"/>
      <c r="AM313" s="374"/>
      <c r="AN313" s="384">
        <v>49068</v>
      </c>
      <c r="AO313" s="381">
        <v>49143</v>
      </c>
      <c r="AP313" s="383"/>
      <c r="AQ313" s="374"/>
      <c r="AR313" s="384" t="str">
        <f/>
        <v/>
      </c>
      <c r="AS313" s="381">
        <v>48408</v>
      </c>
      <c r="AT313" s="381" t="str">
        <f/>
        <v/>
      </c>
      <c r="AU313" s="389"/>
      <c r="AV313" s="390" t="str">
        <f/>
        <v/>
      </c>
      <c r="AW313" s="57" t="str">
        <f/>
        <v/>
      </c>
      <c r="AX313" s="381"/>
      <c r="AY313" s="381" t="str">
        <f/>
        <v/>
      </c>
      <c r="AZ313" s="381"/>
      <c r="BA313" s="381" t="str">
        <f/>
        <v/>
      </c>
      <c r="BB313" s="385"/>
      <c r="BC313" s="390" t="str">
        <f/>
        <v/>
      </c>
      <c r="BD313" s="381" t="str">
        <f/>
        <v/>
      </c>
      <c r="BE313" s="381"/>
      <c r="BF313" s="381" t="str">
        <f/>
        <v/>
      </c>
      <c r="BG313" s="391"/>
      <c r="BH313" s="392"/>
      <c r="BI313" s="378"/>
    </row>
    <row r="314" ht="15.75" customHeight="1">
      <c r="A314" s="236"/>
      <c r="B314" s="236"/>
      <c r="C314" s="358"/>
      <c r="D314" s="379">
        <v>308</v>
      </c>
      <c r="E314" s="380" t="str">
        <f t="shared" si="109"/>
        <v>#REF!</v>
      </c>
      <c r="F314" s="57" t="str">
        <f t="shared" si="110"/>
        <v>#REF!</v>
      </c>
      <c r="G314" s="57" t="str">
        <f t="shared" si="111"/>
        <v>#REF!</v>
      </c>
      <c r="H314" s="381" t="str">
        <f t="shared" si="112"/>
        <v>#REF!</v>
      </c>
      <c r="I314" s="380" t="str">
        <f t="shared" si="113"/>
        <v>#REF!</v>
      </c>
      <c r="J314" s="396" t="str">
        <f t="shared" si="117"/>
        <v>#REF!</v>
      </c>
      <c r="K314" s="382" t="b">
        <v>0</v>
      </c>
      <c r="L314" s="364" t="str">
        <f t="shared" si="114"/>
        <v>#REF!</v>
      </c>
      <c r="M314" s="361" t="str">
        <f t="shared" si="115"/>
        <v>#REF!</v>
      </c>
      <c r="N314" s="361" t="b">
        <v>0</v>
      </c>
      <c r="O314" s="24" t="b">
        <v>0</v>
      </c>
      <c r="P314" s="365" t="str">
        <f t="shared" si="116"/>
        <v>#REF!</v>
      </c>
      <c r="Q314" s="383"/>
      <c r="R314" s="367"/>
      <c r="S314" s="384" t="str">
        <f/>
        <v/>
      </c>
      <c r="T314" s="385">
        <v>48214</v>
      </c>
      <c r="U314" s="386" t="str">
        <f/>
        <v/>
      </c>
      <c r="V314" s="385">
        <v>48430</v>
      </c>
      <c r="W314" s="387" t="str">
        <f/>
        <v/>
      </c>
      <c r="X314" s="381" t="str">
        <f/>
        <v/>
      </c>
      <c r="Y314" s="381"/>
      <c r="Z314" s="381">
        <v>48488</v>
      </c>
      <c r="AA314" s="388"/>
      <c r="AB314" s="381"/>
      <c r="AC314" s="381"/>
      <c r="AD314" s="381"/>
      <c r="AE314" s="388"/>
      <c r="AF314" s="381"/>
      <c r="AG314" s="381"/>
      <c r="AH314" s="389"/>
      <c r="AI314" s="386"/>
      <c r="AJ314" s="381"/>
      <c r="AK314" s="381"/>
      <c r="AL314" s="383"/>
      <c r="AM314" s="374"/>
      <c r="AN314" s="384">
        <v>49159</v>
      </c>
      <c r="AO314" s="381">
        <v>49234</v>
      </c>
      <c r="AP314" s="383"/>
      <c r="AQ314" s="374"/>
      <c r="AR314" s="384" t="str">
        <f/>
        <v/>
      </c>
      <c r="AS314" s="381">
        <v>48500</v>
      </c>
      <c r="AT314" s="381" t="str">
        <f/>
        <v/>
      </c>
      <c r="AU314" s="389"/>
      <c r="AV314" s="390" t="str">
        <f/>
        <v/>
      </c>
      <c r="AW314" s="57" t="str">
        <f/>
        <v/>
      </c>
      <c r="AX314" s="381"/>
      <c r="AY314" s="381" t="str">
        <f/>
        <v/>
      </c>
      <c r="AZ314" s="381"/>
      <c r="BA314" s="381" t="str">
        <f/>
        <v/>
      </c>
      <c r="BB314" s="385"/>
      <c r="BC314" s="390" t="str">
        <f/>
        <v/>
      </c>
      <c r="BD314" s="381" t="str">
        <f/>
        <v/>
      </c>
      <c r="BE314" s="381"/>
      <c r="BF314" s="381" t="str">
        <f/>
        <v/>
      </c>
      <c r="BG314" s="391"/>
      <c r="BH314" s="392"/>
      <c r="BI314" s="378"/>
    </row>
    <row r="315" ht="15.75" customHeight="1">
      <c r="A315" s="236"/>
      <c r="B315" s="236"/>
      <c r="C315" s="358"/>
      <c r="D315" s="379">
        <v>309</v>
      </c>
      <c r="E315" s="380" t="str">
        <f t="shared" si="109"/>
        <v>#REF!</v>
      </c>
      <c r="F315" s="57" t="str">
        <f t="shared" si="110"/>
        <v>#REF!</v>
      </c>
      <c r="G315" s="57" t="str">
        <f t="shared" si="111"/>
        <v>#REF!</v>
      </c>
      <c r="H315" s="381" t="str">
        <f t="shared" si="112"/>
        <v>#REF!</v>
      </c>
      <c r="I315" s="380" t="str">
        <f t="shared" si="113"/>
        <v>#REF!</v>
      </c>
      <c r="J315" s="396" t="str">
        <f t="shared" si="117"/>
        <v>#REF!</v>
      </c>
      <c r="K315" s="382" t="b">
        <v>0</v>
      </c>
      <c r="L315" s="364" t="str">
        <f t="shared" si="114"/>
        <v>#REF!</v>
      </c>
      <c r="M315" s="361" t="str">
        <f t="shared" si="115"/>
        <v>#REF!</v>
      </c>
      <c r="N315" s="361" t="b">
        <v>0</v>
      </c>
      <c r="O315" s="24" t="b">
        <v>0</v>
      </c>
      <c r="P315" s="365" t="str">
        <f t="shared" si="116"/>
        <v>#REF!</v>
      </c>
      <c r="Q315" s="383"/>
      <c r="R315" s="367"/>
      <c r="S315" s="384" t="str">
        <f/>
        <v/>
      </c>
      <c r="T315" s="385">
        <v>48214</v>
      </c>
      <c r="U315" s="386" t="str">
        <f/>
        <v/>
      </c>
      <c r="V315" s="385">
        <v>48430</v>
      </c>
      <c r="W315" s="387" t="str">
        <f/>
        <v/>
      </c>
      <c r="X315" s="381" t="str">
        <f/>
        <v/>
      </c>
      <c r="Y315" s="381"/>
      <c r="Z315" s="381">
        <v>48488</v>
      </c>
      <c r="AA315" s="388"/>
      <c r="AB315" s="381"/>
      <c r="AC315" s="381"/>
      <c r="AD315" s="381"/>
      <c r="AE315" s="388"/>
      <c r="AF315" s="381"/>
      <c r="AG315" s="381"/>
      <c r="AH315" s="389"/>
      <c r="AI315" s="386"/>
      <c r="AJ315" s="381"/>
      <c r="AK315" s="381"/>
      <c r="AL315" s="383"/>
      <c r="AM315" s="374"/>
      <c r="AN315" s="384">
        <v>49159</v>
      </c>
      <c r="AO315" s="381">
        <v>49234</v>
      </c>
      <c r="AP315" s="383"/>
      <c r="AQ315" s="374"/>
      <c r="AR315" s="384" t="str">
        <f/>
        <v/>
      </c>
      <c r="AS315" s="381">
        <v>48500</v>
      </c>
      <c r="AT315" s="381" t="str">
        <f/>
        <v/>
      </c>
      <c r="AU315" s="389"/>
      <c r="AV315" s="390" t="str">
        <f/>
        <v/>
      </c>
      <c r="AW315" s="57" t="str">
        <f/>
        <v/>
      </c>
      <c r="AX315" s="381"/>
      <c r="AY315" s="381" t="str">
        <f/>
        <v/>
      </c>
      <c r="AZ315" s="381"/>
      <c r="BA315" s="381" t="str">
        <f/>
        <v/>
      </c>
      <c r="BB315" s="385"/>
      <c r="BC315" s="390" t="str">
        <f/>
        <v/>
      </c>
      <c r="BD315" s="381" t="str">
        <f/>
        <v/>
      </c>
      <c r="BE315" s="381"/>
      <c r="BF315" s="381" t="str">
        <f/>
        <v/>
      </c>
      <c r="BG315" s="391"/>
      <c r="BH315" s="392"/>
      <c r="BI315" s="378"/>
    </row>
    <row r="316" ht="15.75" customHeight="1">
      <c r="A316" s="236"/>
      <c r="B316" s="236"/>
      <c r="C316" s="358"/>
      <c r="D316" s="379">
        <v>310</v>
      </c>
      <c r="E316" s="380" t="str">
        <f t="shared" si="109"/>
        <v>#REF!</v>
      </c>
      <c r="F316" s="57" t="str">
        <f t="shared" si="110"/>
        <v>#REF!</v>
      </c>
      <c r="G316" s="57" t="str">
        <f t="shared" si="111"/>
        <v>#REF!</v>
      </c>
      <c r="H316" s="381" t="str">
        <f t="shared" si="112"/>
        <v>#REF!</v>
      </c>
      <c r="I316" s="380" t="str">
        <f t="shared" si="113"/>
        <v>#REF!</v>
      </c>
      <c r="J316" s="396" t="str">
        <f t="shared" si="117"/>
        <v>#REF!</v>
      </c>
      <c r="K316" s="382" t="b">
        <v>0</v>
      </c>
      <c r="L316" s="364" t="str">
        <f t="shared" si="114"/>
        <v>#REF!</v>
      </c>
      <c r="M316" s="361" t="str">
        <f t="shared" si="115"/>
        <v>#REF!</v>
      </c>
      <c r="N316" s="361" t="b">
        <v>0</v>
      </c>
      <c r="O316" s="24" t="b">
        <v>0</v>
      </c>
      <c r="P316" s="365" t="str">
        <f t="shared" si="116"/>
        <v>#REF!</v>
      </c>
      <c r="Q316" s="383"/>
      <c r="R316" s="367"/>
      <c r="S316" s="384" t="str">
        <f/>
        <v/>
      </c>
      <c r="T316" s="385">
        <v>48214</v>
      </c>
      <c r="U316" s="386" t="str">
        <f/>
        <v/>
      </c>
      <c r="V316" s="385">
        <v>48430</v>
      </c>
      <c r="W316" s="387" t="str">
        <f/>
        <v/>
      </c>
      <c r="X316" s="381" t="str">
        <f/>
        <v/>
      </c>
      <c r="Y316" s="381"/>
      <c r="Z316" s="381">
        <v>48488</v>
      </c>
      <c r="AA316" s="388"/>
      <c r="AB316" s="381"/>
      <c r="AC316" s="381"/>
      <c r="AD316" s="381"/>
      <c r="AE316" s="388"/>
      <c r="AF316" s="381"/>
      <c r="AG316" s="381"/>
      <c r="AH316" s="389"/>
      <c r="AI316" s="386"/>
      <c r="AJ316" s="381"/>
      <c r="AK316" s="381"/>
      <c r="AL316" s="383"/>
      <c r="AM316" s="374"/>
      <c r="AN316" s="384">
        <v>49159</v>
      </c>
      <c r="AO316" s="381">
        <v>49234</v>
      </c>
      <c r="AP316" s="383"/>
      <c r="AQ316" s="374"/>
      <c r="AR316" s="384" t="str">
        <f/>
        <v/>
      </c>
      <c r="AS316" s="381">
        <v>48500</v>
      </c>
      <c r="AT316" s="381" t="str">
        <f/>
        <v/>
      </c>
      <c r="AU316" s="389"/>
      <c r="AV316" s="390" t="str">
        <f/>
        <v/>
      </c>
      <c r="AW316" s="57" t="str">
        <f/>
        <v/>
      </c>
      <c r="AX316" s="381"/>
      <c r="AY316" s="381" t="str">
        <f/>
        <v/>
      </c>
      <c r="AZ316" s="381"/>
      <c r="BA316" s="381" t="str">
        <f/>
        <v/>
      </c>
      <c r="BB316" s="385"/>
      <c r="BC316" s="390" t="str">
        <f/>
        <v/>
      </c>
      <c r="BD316" s="381" t="str">
        <f/>
        <v/>
      </c>
      <c r="BE316" s="381"/>
      <c r="BF316" s="381" t="str">
        <f/>
        <v/>
      </c>
      <c r="BG316" s="391"/>
      <c r="BH316" s="392"/>
      <c r="BI316" s="378"/>
    </row>
    <row r="317" ht="15.75" customHeight="1">
      <c r="A317" s="236"/>
      <c r="B317" s="236"/>
      <c r="C317" s="358"/>
      <c r="D317" s="379">
        <v>311</v>
      </c>
      <c r="E317" s="380" t="str">
        <f t="shared" si="109"/>
        <v>#REF!</v>
      </c>
      <c r="F317" s="57" t="str">
        <f t="shared" si="110"/>
        <v>#REF!</v>
      </c>
      <c r="G317" s="57" t="str">
        <f t="shared" si="111"/>
        <v>#REF!</v>
      </c>
      <c r="H317" s="381" t="str">
        <f t="shared" si="112"/>
        <v>#REF!</v>
      </c>
      <c r="I317" s="380" t="str">
        <f t="shared" si="113"/>
        <v>#REF!</v>
      </c>
      <c r="J317" s="396" t="str">
        <f t="shared" si="117"/>
        <v>#REF!</v>
      </c>
      <c r="K317" s="382" t="b">
        <v>0</v>
      </c>
      <c r="L317" s="364" t="str">
        <f t="shared" si="114"/>
        <v>#REF!</v>
      </c>
      <c r="M317" s="361" t="str">
        <f t="shared" si="115"/>
        <v>#REF!</v>
      </c>
      <c r="N317" s="361" t="b">
        <v>0</v>
      </c>
      <c r="O317" s="24" t="b">
        <v>0</v>
      </c>
      <c r="P317" s="365" t="str">
        <f t="shared" si="116"/>
        <v>#REF!</v>
      </c>
      <c r="Q317" s="383"/>
      <c r="R317" s="367"/>
      <c r="S317" s="384" t="str">
        <f/>
        <v/>
      </c>
      <c r="T317" s="385">
        <v>48214</v>
      </c>
      <c r="U317" s="386" t="str">
        <f/>
        <v/>
      </c>
      <c r="V317" s="385">
        <v>48430</v>
      </c>
      <c r="W317" s="387" t="str">
        <f/>
        <v/>
      </c>
      <c r="X317" s="381" t="str">
        <f/>
        <v/>
      </c>
      <c r="Y317" s="381"/>
      <c r="Z317" s="381">
        <v>48488</v>
      </c>
      <c r="AA317" s="388"/>
      <c r="AB317" s="381"/>
      <c r="AC317" s="381"/>
      <c r="AD317" s="381"/>
      <c r="AE317" s="388"/>
      <c r="AF317" s="381"/>
      <c r="AG317" s="381"/>
      <c r="AH317" s="389"/>
      <c r="AI317" s="386"/>
      <c r="AJ317" s="381"/>
      <c r="AK317" s="381"/>
      <c r="AL317" s="383"/>
      <c r="AM317" s="374"/>
      <c r="AN317" s="384">
        <v>49159</v>
      </c>
      <c r="AO317" s="381">
        <v>49234</v>
      </c>
      <c r="AP317" s="383"/>
      <c r="AQ317" s="374"/>
      <c r="AR317" s="384" t="str">
        <f/>
        <v/>
      </c>
      <c r="AS317" s="381">
        <v>48500</v>
      </c>
      <c r="AT317" s="381" t="str">
        <f/>
        <v/>
      </c>
      <c r="AU317" s="389"/>
      <c r="AV317" s="390" t="str">
        <f/>
        <v/>
      </c>
      <c r="AW317" s="57" t="str">
        <f/>
        <v/>
      </c>
      <c r="AX317" s="381"/>
      <c r="AY317" s="381" t="str">
        <f/>
        <v/>
      </c>
      <c r="AZ317" s="381"/>
      <c r="BA317" s="381" t="str">
        <f/>
        <v/>
      </c>
      <c r="BB317" s="385"/>
      <c r="BC317" s="390" t="str">
        <f/>
        <v/>
      </c>
      <c r="BD317" s="381" t="str">
        <f/>
        <v/>
      </c>
      <c r="BE317" s="381"/>
      <c r="BF317" s="381" t="str">
        <f/>
        <v/>
      </c>
      <c r="BG317" s="391"/>
      <c r="BH317" s="392"/>
      <c r="BI317" s="378"/>
    </row>
    <row r="318" ht="15.75" customHeight="1">
      <c r="A318" s="236"/>
      <c r="B318" s="236"/>
      <c r="C318" s="358"/>
      <c r="D318" s="379">
        <v>312</v>
      </c>
      <c r="E318" s="380" t="str">
        <f t="shared" si="109"/>
        <v>#REF!</v>
      </c>
      <c r="F318" s="57" t="str">
        <f t="shared" si="110"/>
        <v>#REF!</v>
      </c>
      <c r="G318" s="57" t="str">
        <f t="shared" si="111"/>
        <v>#REF!</v>
      </c>
      <c r="H318" s="381" t="str">
        <f t="shared" si="112"/>
        <v>#REF!</v>
      </c>
      <c r="I318" s="380" t="str">
        <f t="shared" si="113"/>
        <v>#REF!</v>
      </c>
      <c r="J318" s="396" t="str">
        <f t="shared" si="117"/>
        <v>#REF!</v>
      </c>
      <c r="K318" s="382" t="b">
        <v>0</v>
      </c>
      <c r="L318" s="364" t="str">
        <f t="shared" si="114"/>
        <v>#REF!</v>
      </c>
      <c r="M318" s="361" t="str">
        <f t="shared" si="115"/>
        <v>#REF!</v>
      </c>
      <c r="N318" s="361" t="b">
        <v>0</v>
      </c>
      <c r="O318" s="24" t="b">
        <v>0</v>
      </c>
      <c r="P318" s="365" t="str">
        <f t="shared" si="116"/>
        <v>#REF!</v>
      </c>
      <c r="Q318" s="383"/>
      <c r="R318" s="367"/>
      <c r="S318" s="384" t="str">
        <f/>
        <v/>
      </c>
      <c r="T318" s="385">
        <v>48549</v>
      </c>
      <c r="U318" s="386" t="str">
        <f/>
        <v/>
      </c>
      <c r="V318" s="385">
        <v>48765</v>
      </c>
      <c r="W318" s="387" t="str">
        <f/>
        <v/>
      </c>
      <c r="X318" s="381" t="str">
        <f/>
        <v/>
      </c>
      <c r="Y318" s="381"/>
      <c r="Z318" s="381">
        <v>48823</v>
      </c>
      <c r="AA318" s="388"/>
      <c r="AB318" s="381"/>
      <c r="AC318" s="381"/>
      <c r="AD318" s="381"/>
      <c r="AE318" s="388"/>
      <c r="AF318" s="381"/>
      <c r="AG318" s="381"/>
      <c r="AH318" s="389"/>
      <c r="AI318" s="386"/>
      <c r="AJ318" s="381"/>
      <c r="AK318" s="381"/>
      <c r="AL318" s="383"/>
      <c r="AM318" s="374"/>
      <c r="AN318" s="384">
        <v>49494</v>
      </c>
      <c r="AO318" s="381">
        <v>49569</v>
      </c>
      <c r="AP318" s="383"/>
      <c r="AQ318" s="374"/>
      <c r="AR318" s="384" t="str">
        <f/>
        <v/>
      </c>
      <c r="AS318" s="381">
        <v>48835</v>
      </c>
      <c r="AT318" s="381" t="str">
        <f/>
        <v/>
      </c>
      <c r="AU318" s="389"/>
      <c r="AV318" s="390" t="str">
        <f/>
        <v/>
      </c>
      <c r="AW318" s="57" t="str">
        <f/>
        <v/>
      </c>
      <c r="AX318" s="381"/>
      <c r="AY318" s="381" t="str">
        <f/>
        <v/>
      </c>
      <c r="AZ318" s="381"/>
      <c r="BA318" s="381" t="str">
        <f/>
        <v/>
      </c>
      <c r="BB318" s="385"/>
      <c r="BC318" s="390" t="str">
        <f/>
        <v/>
      </c>
      <c r="BD318" s="381" t="str">
        <f/>
        <v/>
      </c>
      <c r="BE318" s="381"/>
      <c r="BF318" s="381" t="str">
        <f/>
        <v/>
      </c>
      <c r="BG318" s="391"/>
      <c r="BH318" s="392"/>
      <c r="BI318" s="378"/>
    </row>
    <row r="319" ht="15.75" customHeight="1">
      <c r="A319" s="236"/>
      <c r="B319" s="236"/>
      <c r="C319" s="358"/>
      <c r="D319" s="379">
        <v>313</v>
      </c>
      <c r="E319" s="380" t="str">
        <f t="shared" si="109"/>
        <v>#REF!</v>
      </c>
      <c r="F319" s="57" t="str">
        <f t="shared" si="110"/>
        <v>#REF!</v>
      </c>
      <c r="G319" s="57" t="str">
        <f t="shared" si="111"/>
        <v>#REF!</v>
      </c>
      <c r="H319" s="381" t="str">
        <f t="shared" si="112"/>
        <v>#REF!</v>
      </c>
      <c r="I319" s="380" t="str">
        <f t="shared" si="113"/>
        <v>#REF!</v>
      </c>
      <c r="J319" s="396" t="str">
        <f t="shared" si="117"/>
        <v>#REF!</v>
      </c>
      <c r="K319" s="382" t="b">
        <v>0</v>
      </c>
      <c r="L319" s="364" t="str">
        <f t="shared" si="114"/>
        <v>#REF!</v>
      </c>
      <c r="M319" s="361" t="str">
        <f t="shared" si="115"/>
        <v>#REF!</v>
      </c>
      <c r="N319" s="361" t="b">
        <v>0</v>
      </c>
      <c r="O319" s="24" t="b">
        <v>0</v>
      </c>
      <c r="P319" s="365" t="str">
        <f t="shared" si="116"/>
        <v>#REF!</v>
      </c>
      <c r="Q319" s="383"/>
      <c r="R319" s="367"/>
      <c r="S319" s="384" t="str">
        <f/>
        <v/>
      </c>
      <c r="T319" s="385">
        <v>48549</v>
      </c>
      <c r="U319" s="386" t="str">
        <f/>
        <v/>
      </c>
      <c r="V319" s="385">
        <v>48765</v>
      </c>
      <c r="W319" s="387" t="str">
        <f/>
        <v/>
      </c>
      <c r="X319" s="381" t="str">
        <f/>
        <v/>
      </c>
      <c r="Y319" s="381"/>
      <c r="Z319" s="381">
        <v>48823</v>
      </c>
      <c r="AA319" s="388"/>
      <c r="AB319" s="381"/>
      <c r="AC319" s="381"/>
      <c r="AD319" s="381"/>
      <c r="AE319" s="388"/>
      <c r="AF319" s="381"/>
      <c r="AG319" s="381"/>
      <c r="AH319" s="389"/>
      <c r="AI319" s="386"/>
      <c r="AJ319" s="381"/>
      <c r="AK319" s="381"/>
      <c r="AL319" s="383"/>
      <c r="AM319" s="374"/>
      <c r="AN319" s="384">
        <v>49494</v>
      </c>
      <c r="AO319" s="381">
        <v>49569</v>
      </c>
      <c r="AP319" s="383"/>
      <c r="AQ319" s="374"/>
      <c r="AR319" s="384" t="str">
        <f/>
        <v/>
      </c>
      <c r="AS319" s="381">
        <v>48835</v>
      </c>
      <c r="AT319" s="381" t="str">
        <f/>
        <v/>
      </c>
      <c r="AU319" s="389"/>
      <c r="AV319" s="390" t="str">
        <f/>
        <v/>
      </c>
      <c r="AW319" s="57" t="str">
        <f/>
        <v/>
      </c>
      <c r="AX319" s="381"/>
      <c r="AY319" s="381" t="str">
        <f/>
        <v/>
      </c>
      <c r="AZ319" s="381"/>
      <c r="BA319" s="381" t="str">
        <f/>
        <v/>
      </c>
      <c r="BB319" s="385"/>
      <c r="BC319" s="390" t="str">
        <f/>
        <v/>
      </c>
      <c r="BD319" s="381" t="str">
        <f/>
        <v/>
      </c>
      <c r="BE319" s="381"/>
      <c r="BF319" s="381" t="str">
        <f/>
        <v/>
      </c>
      <c r="BG319" s="391"/>
      <c r="BH319" s="392"/>
      <c r="BI319" s="378"/>
    </row>
    <row r="320" ht="15.75" customHeight="1">
      <c r="A320" s="236"/>
      <c r="B320" s="236"/>
      <c r="C320" s="358"/>
      <c r="D320" s="379">
        <v>314</v>
      </c>
      <c r="E320" s="380" t="str">
        <f t="shared" si="109"/>
        <v>#REF!</v>
      </c>
      <c r="F320" s="57" t="str">
        <f t="shared" si="110"/>
        <v>#REF!</v>
      </c>
      <c r="G320" s="57" t="str">
        <f t="shared" si="111"/>
        <v>#REF!</v>
      </c>
      <c r="H320" s="381" t="str">
        <f t="shared" si="112"/>
        <v>#REF!</v>
      </c>
      <c r="I320" s="380" t="str">
        <f t="shared" si="113"/>
        <v>#REF!</v>
      </c>
      <c r="J320" s="396" t="str">
        <f t="shared" si="117"/>
        <v>#REF!</v>
      </c>
      <c r="K320" s="382" t="b">
        <v>0</v>
      </c>
      <c r="L320" s="364" t="str">
        <f t="shared" si="114"/>
        <v>#REF!</v>
      </c>
      <c r="M320" s="361" t="str">
        <f t="shared" si="115"/>
        <v>#REF!</v>
      </c>
      <c r="N320" s="361" t="b">
        <v>0</v>
      </c>
      <c r="O320" s="24" t="b">
        <v>0</v>
      </c>
      <c r="P320" s="365" t="str">
        <f t="shared" si="116"/>
        <v>#REF!</v>
      </c>
      <c r="Q320" s="383"/>
      <c r="R320" s="367"/>
      <c r="S320" s="384" t="str">
        <f/>
        <v/>
      </c>
      <c r="T320" s="385">
        <v>48549</v>
      </c>
      <c r="U320" s="386" t="str">
        <f/>
        <v/>
      </c>
      <c r="V320" s="385">
        <v>48765</v>
      </c>
      <c r="W320" s="387" t="str">
        <f/>
        <v/>
      </c>
      <c r="X320" s="381" t="str">
        <f/>
        <v/>
      </c>
      <c r="Y320" s="381"/>
      <c r="Z320" s="381">
        <v>48823</v>
      </c>
      <c r="AA320" s="388"/>
      <c r="AB320" s="381"/>
      <c r="AC320" s="381"/>
      <c r="AD320" s="381"/>
      <c r="AE320" s="388"/>
      <c r="AF320" s="381"/>
      <c r="AG320" s="381"/>
      <c r="AH320" s="389"/>
      <c r="AI320" s="386"/>
      <c r="AJ320" s="381"/>
      <c r="AK320" s="381"/>
      <c r="AL320" s="383"/>
      <c r="AM320" s="374"/>
      <c r="AN320" s="384">
        <v>49494</v>
      </c>
      <c r="AO320" s="381">
        <v>49569</v>
      </c>
      <c r="AP320" s="383"/>
      <c r="AQ320" s="374"/>
      <c r="AR320" s="384" t="str">
        <f/>
        <v/>
      </c>
      <c r="AS320" s="381">
        <v>48835</v>
      </c>
      <c r="AT320" s="381" t="str">
        <f/>
        <v/>
      </c>
      <c r="AU320" s="389"/>
      <c r="AV320" s="390" t="str">
        <f/>
        <v/>
      </c>
      <c r="AW320" s="57" t="str">
        <f/>
        <v/>
      </c>
      <c r="AX320" s="381"/>
      <c r="AY320" s="381" t="str">
        <f/>
        <v/>
      </c>
      <c r="AZ320" s="381"/>
      <c r="BA320" s="381" t="str">
        <f/>
        <v/>
      </c>
      <c r="BB320" s="385"/>
      <c r="BC320" s="390" t="str">
        <f/>
        <v/>
      </c>
      <c r="BD320" s="381" t="str">
        <f/>
        <v/>
      </c>
      <c r="BE320" s="381"/>
      <c r="BF320" s="381" t="str">
        <f/>
        <v/>
      </c>
      <c r="BG320" s="391"/>
      <c r="BH320" s="392"/>
      <c r="BI320" s="378"/>
    </row>
    <row r="321" ht="15.75" customHeight="1">
      <c r="A321" s="236"/>
      <c r="B321" s="236"/>
      <c r="C321" s="358"/>
      <c r="D321" s="379">
        <v>315</v>
      </c>
      <c r="E321" s="380" t="str">
        <f t="shared" si="109"/>
        <v>#REF!</v>
      </c>
      <c r="F321" s="57" t="str">
        <f t="shared" si="110"/>
        <v>#REF!</v>
      </c>
      <c r="G321" s="57" t="str">
        <f t="shared" si="111"/>
        <v>#REF!</v>
      </c>
      <c r="H321" s="381" t="str">
        <f t="shared" si="112"/>
        <v>#REF!</v>
      </c>
      <c r="I321" s="380" t="str">
        <f t="shared" si="113"/>
        <v>#REF!</v>
      </c>
      <c r="J321" s="396" t="str">
        <f t="shared" si="117"/>
        <v>#REF!</v>
      </c>
      <c r="K321" s="382" t="b">
        <v>0</v>
      </c>
      <c r="L321" s="364" t="str">
        <f t="shared" si="114"/>
        <v>#REF!</v>
      </c>
      <c r="M321" s="361" t="str">
        <f t="shared" si="115"/>
        <v>#REF!</v>
      </c>
      <c r="N321" s="361" t="b">
        <v>0</v>
      </c>
      <c r="O321" s="24" t="b">
        <v>0</v>
      </c>
      <c r="P321" s="365" t="str">
        <f t="shared" si="116"/>
        <v>#REF!</v>
      </c>
      <c r="Q321" s="383"/>
      <c r="R321" s="367"/>
      <c r="S321" s="384" t="str">
        <f/>
        <v/>
      </c>
      <c r="T321" s="385">
        <v>48549</v>
      </c>
      <c r="U321" s="386" t="str">
        <f/>
        <v/>
      </c>
      <c r="V321" s="385">
        <v>48765</v>
      </c>
      <c r="W321" s="387" t="str">
        <f/>
        <v/>
      </c>
      <c r="X321" s="381" t="str">
        <f/>
        <v/>
      </c>
      <c r="Y321" s="381"/>
      <c r="Z321" s="381">
        <v>48823</v>
      </c>
      <c r="AA321" s="388"/>
      <c r="AB321" s="381"/>
      <c r="AC321" s="381"/>
      <c r="AD321" s="381"/>
      <c r="AE321" s="388"/>
      <c r="AF321" s="381"/>
      <c r="AG321" s="381"/>
      <c r="AH321" s="389"/>
      <c r="AI321" s="386"/>
      <c r="AJ321" s="381"/>
      <c r="AK321" s="381"/>
      <c r="AL321" s="383"/>
      <c r="AM321" s="374"/>
      <c r="AN321" s="384">
        <v>49494</v>
      </c>
      <c r="AO321" s="381">
        <v>49569</v>
      </c>
      <c r="AP321" s="383"/>
      <c r="AQ321" s="374"/>
      <c r="AR321" s="384" t="str">
        <f/>
        <v/>
      </c>
      <c r="AS321" s="381">
        <v>48835</v>
      </c>
      <c r="AT321" s="381" t="str">
        <f/>
        <v/>
      </c>
      <c r="AU321" s="389"/>
      <c r="AV321" s="390" t="str">
        <f/>
        <v/>
      </c>
      <c r="AW321" s="57" t="str">
        <f/>
        <v/>
      </c>
      <c r="AX321" s="381"/>
      <c r="AY321" s="381" t="str">
        <f/>
        <v/>
      </c>
      <c r="AZ321" s="381"/>
      <c r="BA321" s="381" t="str">
        <f/>
        <v/>
      </c>
      <c r="BB321" s="385"/>
      <c r="BC321" s="390" t="str">
        <f/>
        <v/>
      </c>
      <c r="BD321" s="381" t="str">
        <f/>
        <v/>
      </c>
      <c r="BE321" s="381"/>
      <c r="BF321" s="381" t="str">
        <f/>
        <v/>
      </c>
      <c r="BG321" s="391"/>
      <c r="BH321" s="392"/>
      <c r="BI321" s="378"/>
    </row>
    <row r="322" ht="15.75" customHeight="1">
      <c r="A322" s="236"/>
      <c r="B322" s="236"/>
      <c r="C322" s="358"/>
      <c r="D322" s="379">
        <v>316</v>
      </c>
      <c r="E322" s="380" t="str">
        <f t="shared" si="109"/>
        <v>#REF!</v>
      </c>
      <c r="F322" s="57" t="str">
        <f t="shared" si="110"/>
        <v>#REF!</v>
      </c>
      <c r="G322" s="57" t="str">
        <f t="shared" si="111"/>
        <v>#REF!</v>
      </c>
      <c r="H322" s="381" t="str">
        <f t="shared" si="112"/>
        <v>#REF!</v>
      </c>
      <c r="I322" s="380" t="str">
        <f t="shared" si="113"/>
        <v>#REF!</v>
      </c>
      <c r="J322" s="396" t="str">
        <f t="shared" si="117"/>
        <v>#REF!</v>
      </c>
      <c r="K322" s="382" t="b">
        <v>0</v>
      </c>
      <c r="L322" s="364" t="str">
        <f t="shared" si="114"/>
        <v>#REF!</v>
      </c>
      <c r="M322" s="361" t="str">
        <f t="shared" si="115"/>
        <v>#REF!</v>
      </c>
      <c r="N322" s="361" t="b">
        <v>0</v>
      </c>
      <c r="O322" s="24" t="b">
        <v>0</v>
      </c>
      <c r="P322" s="365" t="str">
        <f t="shared" si="116"/>
        <v>#REF!</v>
      </c>
      <c r="Q322" s="383"/>
      <c r="R322" s="367"/>
      <c r="S322" s="384" t="str">
        <f/>
        <v/>
      </c>
      <c r="T322" s="385">
        <v>48549</v>
      </c>
      <c r="U322" s="386" t="str">
        <f/>
        <v/>
      </c>
      <c r="V322" s="385">
        <v>48765</v>
      </c>
      <c r="W322" s="387" t="str">
        <f/>
        <v/>
      </c>
      <c r="X322" s="381" t="str">
        <f/>
        <v/>
      </c>
      <c r="Y322" s="381"/>
      <c r="Z322" s="381">
        <v>48823</v>
      </c>
      <c r="AA322" s="388"/>
      <c r="AB322" s="381"/>
      <c r="AC322" s="381"/>
      <c r="AD322" s="381"/>
      <c r="AE322" s="388"/>
      <c r="AF322" s="381"/>
      <c r="AG322" s="381"/>
      <c r="AH322" s="389"/>
      <c r="AI322" s="386"/>
      <c r="AJ322" s="381"/>
      <c r="AK322" s="381"/>
      <c r="AL322" s="383"/>
      <c r="AM322" s="374"/>
      <c r="AN322" s="384">
        <v>49494</v>
      </c>
      <c r="AO322" s="381">
        <v>49569</v>
      </c>
      <c r="AP322" s="383"/>
      <c r="AQ322" s="374"/>
      <c r="AR322" s="384" t="str">
        <f/>
        <v/>
      </c>
      <c r="AS322" s="381">
        <v>48835</v>
      </c>
      <c r="AT322" s="381" t="str">
        <f/>
        <v/>
      </c>
      <c r="AU322" s="389"/>
      <c r="AV322" s="390" t="str">
        <f/>
        <v/>
      </c>
      <c r="AW322" s="57" t="str">
        <f/>
        <v/>
      </c>
      <c r="AX322" s="381"/>
      <c r="AY322" s="381" t="str">
        <f/>
        <v/>
      </c>
      <c r="AZ322" s="381"/>
      <c r="BA322" s="381" t="str">
        <f/>
        <v/>
      </c>
      <c r="BB322" s="385"/>
      <c r="BC322" s="390" t="str">
        <f/>
        <v/>
      </c>
      <c r="BD322" s="381" t="str">
        <f/>
        <v/>
      </c>
      <c r="BE322" s="381"/>
      <c r="BF322" s="381" t="str">
        <f/>
        <v/>
      </c>
      <c r="BG322" s="391"/>
      <c r="BH322" s="392"/>
      <c r="BI322" s="378"/>
    </row>
    <row r="323" ht="15.75" customHeight="1">
      <c r="A323" s="236"/>
      <c r="B323" s="236"/>
      <c r="C323" s="358"/>
      <c r="D323" s="379">
        <v>317</v>
      </c>
      <c r="E323" s="380" t="str">
        <f t="shared" si="109"/>
        <v>#REF!</v>
      </c>
      <c r="F323" s="57" t="str">
        <f t="shared" si="110"/>
        <v>#REF!</v>
      </c>
      <c r="G323" s="57" t="str">
        <f t="shared" si="111"/>
        <v>#REF!</v>
      </c>
      <c r="H323" s="381" t="str">
        <f t="shared" si="112"/>
        <v>#REF!</v>
      </c>
      <c r="I323" s="380" t="str">
        <f t="shared" si="113"/>
        <v>#REF!</v>
      </c>
      <c r="J323" s="396" t="str">
        <f t="shared" si="117"/>
        <v>#REF!</v>
      </c>
      <c r="K323" s="382" t="b">
        <v>0</v>
      </c>
      <c r="L323" s="364" t="str">
        <f t="shared" si="114"/>
        <v>#REF!</v>
      </c>
      <c r="M323" s="361" t="str">
        <f t="shared" si="115"/>
        <v>#REF!</v>
      </c>
      <c r="N323" s="361" t="b">
        <v>0</v>
      </c>
      <c r="O323" s="24" t="b">
        <v>0</v>
      </c>
      <c r="P323" s="365" t="str">
        <f t="shared" si="116"/>
        <v>#REF!</v>
      </c>
      <c r="Q323" s="383"/>
      <c r="R323" s="367"/>
      <c r="S323" s="384" t="str">
        <f/>
        <v/>
      </c>
      <c r="T323" s="385">
        <v>48122</v>
      </c>
      <c r="U323" s="386" t="str">
        <f/>
        <v/>
      </c>
      <c r="V323" s="385">
        <v>48186</v>
      </c>
      <c r="W323" s="387" t="str">
        <f/>
        <v/>
      </c>
      <c r="X323" s="381" t="str">
        <f/>
        <v/>
      </c>
      <c r="Y323" s="381"/>
      <c r="Z323" s="381">
        <v>48245</v>
      </c>
      <c r="AA323" s="388"/>
      <c r="AB323" s="381"/>
      <c r="AC323" s="381"/>
      <c r="AD323" s="381"/>
      <c r="AE323" s="388"/>
      <c r="AF323" s="381"/>
      <c r="AG323" s="381"/>
      <c r="AH323" s="389"/>
      <c r="AI323" s="386"/>
      <c r="AJ323" s="381"/>
      <c r="AK323" s="381"/>
      <c r="AL323" s="383"/>
      <c r="AM323" s="374"/>
      <c r="AN323" s="384">
        <v>48309</v>
      </c>
      <c r="AO323" s="381">
        <v>48382</v>
      </c>
      <c r="AP323" s="383"/>
      <c r="AQ323" s="374"/>
      <c r="AR323" s="384" t="str">
        <f/>
        <v/>
      </c>
      <c r="AS323" s="381">
        <v>48256</v>
      </c>
      <c r="AT323" s="381" t="str">
        <f/>
        <v/>
      </c>
      <c r="AU323" s="389"/>
      <c r="AV323" s="390" t="str">
        <f/>
        <v/>
      </c>
      <c r="AW323" s="57" t="str">
        <f/>
        <v/>
      </c>
      <c r="AX323" s="381"/>
      <c r="AY323" s="381" t="str">
        <f/>
        <v/>
      </c>
      <c r="AZ323" s="381"/>
      <c r="BA323" s="381" t="str">
        <f/>
        <v/>
      </c>
      <c r="BB323" s="385"/>
      <c r="BC323" s="390" t="str">
        <f/>
        <v/>
      </c>
      <c r="BD323" s="381" t="str">
        <f/>
        <v/>
      </c>
      <c r="BE323" s="381"/>
      <c r="BF323" s="381" t="str">
        <f/>
        <v/>
      </c>
      <c r="BG323" s="391"/>
      <c r="BH323" s="392"/>
      <c r="BI323" s="378"/>
    </row>
    <row r="324" ht="15.75" customHeight="1">
      <c r="A324" s="236"/>
      <c r="B324" s="236"/>
      <c r="C324" s="358"/>
      <c r="D324" s="379">
        <v>318</v>
      </c>
      <c r="E324" s="380" t="str">
        <f t="shared" si="109"/>
        <v>#REF!</v>
      </c>
      <c r="F324" s="57" t="str">
        <f t="shared" si="110"/>
        <v>#REF!</v>
      </c>
      <c r="G324" s="57" t="str">
        <f t="shared" si="111"/>
        <v>#REF!</v>
      </c>
      <c r="H324" s="381" t="str">
        <f t="shared" si="112"/>
        <v>#REF!</v>
      </c>
      <c r="I324" s="380" t="str">
        <f t="shared" si="113"/>
        <v>#REF!</v>
      </c>
      <c r="J324" s="396" t="str">
        <f t="shared" si="117"/>
        <v>#REF!</v>
      </c>
      <c r="K324" s="382" t="b">
        <v>0</v>
      </c>
      <c r="L324" s="364" t="str">
        <f t="shared" si="114"/>
        <v>#REF!</v>
      </c>
      <c r="M324" s="361" t="str">
        <f t="shared" si="115"/>
        <v>#REF!</v>
      </c>
      <c r="N324" s="361" t="b">
        <v>0</v>
      </c>
      <c r="O324" s="24" t="b">
        <v>0</v>
      </c>
      <c r="P324" s="365" t="str">
        <f t="shared" si="116"/>
        <v>#REF!</v>
      </c>
      <c r="Q324" s="383"/>
      <c r="R324" s="367"/>
      <c r="S324" s="384" t="str">
        <f/>
        <v/>
      </c>
      <c r="T324" s="385">
        <v>48122</v>
      </c>
      <c r="U324" s="386" t="str">
        <f/>
        <v/>
      </c>
      <c r="V324" s="385">
        <v>48186</v>
      </c>
      <c r="W324" s="387" t="str">
        <f/>
        <v/>
      </c>
      <c r="X324" s="381" t="str">
        <f/>
        <v/>
      </c>
      <c r="Y324" s="381"/>
      <c r="Z324" s="381">
        <v>48245</v>
      </c>
      <c r="AA324" s="388"/>
      <c r="AB324" s="381"/>
      <c r="AC324" s="381"/>
      <c r="AD324" s="381"/>
      <c r="AE324" s="388"/>
      <c r="AF324" s="381"/>
      <c r="AG324" s="381"/>
      <c r="AH324" s="389"/>
      <c r="AI324" s="386"/>
      <c r="AJ324" s="381"/>
      <c r="AK324" s="381"/>
      <c r="AL324" s="383"/>
      <c r="AM324" s="374"/>
      <c r="AN324" s="384">
        <v>48309</v>
      </c>
      <c r="AO324" s="381">
        <v>48382</v>
      </c>
      <c r="AP324" s="383"/>
      <c r="AQ324" s="374"/>
      <c r="AR324" s="384" t="str">
        <f/>
        <v/>
      </c>
      <c r="AS324" s="381">
        <v>48256</v>
      </c>
      <c r="AT324" s="381" t="str">
        <f/>
        <v/>
      </c>
      <c r="AU324" s="389"/>
      <c r="AV324" s="390" t="str">
        <f/>
        <v/>
      </c>
      <c r="AW324" s="57" t="str">
        <f/>
        <v/>
      </c>
      <c r="AX324" s="381"/>
      <c r="AY324" s="381" t="str">
        <f/>
        <v/>
      </c>
      <c r="AZ324" s="381"/>
      <c r="BA324" s="381" t="str">
        <f/>
        <v/>
      </c>
      <c r="BB324" s="385"/>
      <c r="BC324" s="390" t="str">
        <f/>
        <v/>
      </c>
      <c r="BD324" s="381" t="str">
        <f/>
        <v/>
      </c>
      <c r="BE324" s="381"/>
      <c r="BF324" s="381" t="str">
        <f/>
        <v/>
      </c>
      <c r="BG324" s="391"/>
      <c r="BH324" s="392"/>
      <c r="BI324" s="378"/>
    </row>
    <row r="325" ht="15.75" customHeight="1">
      <c r="A325" s="236"/>
      <c r="B325" s="236"/>
      <c r="C325" s="358"/>
      <c r="D325" s="379">
        <v>319</v>
      </c>
      <c r="E325" s="380" t="str">
        <f t="shared" si="109"/>
        <v>#REF!</v>
      </c>
      <c r="F325" s="57" t="str">
        <f t="shared" si="110"/>
        <v>#REF!</v>
      </c>
      <c r="G325" s="57" t="str">
        <f t="shared" si="111"/>
        <v>#REF!</v>
      </c>
      <c r="H325" s="381" t="str">
        <f t="shared" si="112"/>
        <v>#REF!</v>
      </c>
      <c r="I325" s="380" t="str">
        <f t="shared" si="113"/>
        <v>#REF!</v>
      </c>
      <c r="J325" s="396" t="str">
        <f t="shared" si="117"/>
        <v>#REF!</v>
      </c>
      <c r="K325" s="382" t="b">
        <v>0</v>
      </c>
      <c r="L325" s="364" t="str">
        <f t="shared" si="114"/>
        <v>#REF!</v>
      </c>
      <c r="M325" s="361" t="str">
        <f t="shared" si="115"/>
        <v>#REF!</v>
      </c>
      <c r="N325" s="361" t="b">
        <v>0</v>
      </c>
      <c r="O325" s="24" t="b">
        <v>0</v>
      </c>
      <c r="P325" s="365" t="str">
        <f t="shared" si="116"/>
        <v>#REF!</v>
      </c>
      <c r="Q325" s="383"/>
      <c r="R325" s="367"/>
      <c r="S325" s="384" t="str">
        <f/>
        <v/>
      </c>
      <c r="T325" s="385">
        <v>48122</v>
      </c>
      <c r="U325" s="386" t="str">
        <f/>
        <v/>
      </c>
      <c r="V325" s="385">
        <v>48186</v>
      </c>
      <c r="W325" s="387" t="str">
        <f/>
        <v/>
      </c>
      <c r="X325" s="381" t="str">
        <f/>
        <v/>
      </c>
      <c r="Y325" s="381"/>
      <c r="Z325" s="381">
        <v>48245</v>
      </c>
      <c r="AA325" s="388"/>
      <c r="AB325" s="381"/>
      <c r="AC325" s="381"/>
      <c r="AD325" s="381"/>
      <c r="AE325" s="388"/>
      <c r="AF325" s="381"/>
      <c r="AG325" s="381"/>
      <c r="AH325" s="389"/>
      <c r="AI325" s="386"/>
      <c r="AJ325" s="381"/>
      <c r="AK325" s="381"/>
      <c r="AL325" s="383"/>
      <c r="AM325" s="374"/>
      <c r="AN325" s="384">
        <v>48309</v>
      </c>
      <c r="AO325" s="381">
        <v>48382</v>
      </c>
      <c r="AP325" s="383"/>
      <c r="AQ325" s="374"/>
      <c r="AR325" s="384" t="str">
        <f/>
        <v/>
      </c>
      <c r="AS325" s="381">
        <v>48256</v>
      </c>
      <c r="AT325" s="381" t="str">
        <f/>
        <v/>
      </c>
      <c r="AU325" s="389"/>
      <c r="AV325" s="390" t="str">
        <f/>
        <v/>
      </c>
      <c r="AW325" s="57" t="str">
        <f/>
        <v/>
      </c>
      <c r="AX325" s="381"/>
      <c r="AY325" s="381" t="str">
        <f/>
        <v/>
      </c>
      <c r="AZ325" s="381"/>
      <c r="BA325" s="381" t="str">
        <f/>
        <v/>
      </c>
      <c r="BB325" s="385"/>
      <c r="BC325" s="390" t="str">
        <f/>
        <v/>
      </c>
      <c r="BD325" s="381" t="str">
        <f/>
        <v/>
      </c>
      <c r="BE325" s="381"/>
      <c r="BF325" s="381" t="str">
        <f/>
        <v/>
      </c>
      <c r="BG325" s="391"/>
      <c r="BH325" s="392"/>
      <c r="BI325" s="378"/>
    </row>
    <row r="326" ht="15.75" customHeight="1">
      <c r="A326" s="236"/>
      <c r="B326" s="236"/>
      <c r="C326" s="358"/>
      <c r="D326" s="379">
        <v>320</v>
      </c>
      <c r="E326" s="380" t="str">
        <f t="shared" si="109"/>
        <v>#REF!</v>
      </c>
      <c r="F326" s="57" t="str">
        <f t="shared" si="110"/>
        <v>#REF!</v>
      </c>
      <c r="G326" s="57" t="str">
        <f t="shared" si="111"/>
        <v>#REF!</v>
      </c>
      <c r="H326" s="381" t="str">
        <f t="shared" si="112"/>
        <v>#REF!</v>
      </c>
      <c r="I326" s="380" t="str">
        <f t="shared" si="113"/>
        <v>#REF!</v>
      </c>
      <c r="J326" s="396" t="str">
        <f t="shared" si="117"/>
        <v>#REF!</v>
      </c>
      <c r="K326" s="382" t="b">
        <v>0</v>
      </c>
      <c r="L326" s="364" t="str">
        <f t="shared" si="114"/>
        <v>#REF!</v>
      </c>
      <c r="M326" s="361" t="str">
        <f t="shared" si="115"/>
        <v>#REF!</v>
      </c>
      <c r="N326" s="361" t="b">
        <v>0</v>
      </c>
      <c r="O326" s="24" t="b">
        <v>0</v>
      </c>
      <c r="P326" s="365" t="str">
        <f t="shared" si="116"/>
        <v>#REF!</v>
      </c>
      <c r="Q326" s="383"/>
      <c r="R326" s="367"/>
      <c r="S326" s="384" t="str">
        <f/>
        <v/>
      </c>
      <c r="T326" s="385">
        <v>48122</v>
      </c>
      <c r="U326" s="386" t="str">
        <f/>
        <v/>
      </c>
      <c r="V326" s="385">
        <v>48186</v>
      </c>
      <c r="W326" s="387" t="str">
        <f/>
        <v/>
      </c>
      <c r="X326" s="381" t="str">
        <f/>
        <v/>
      </c>
      <c r="Y326" s="381"/>
      <c r="Z326" s="381">
        <v>48245</v>
      </c>
      <c r="AA326" s="388"/>
      <c r="AB326" s="381"/>
      <c r="AC326" s="381"/>
      <c r="AD326" s="381"/>
      <c r="AE326" s="388"/>
      <c r="AF326" s="381"/>
      <c r="AG326" s="381"/>
      <c r="AH326" s="389"/>
      <c r="AI326" s="386"/>
      <c r="AJ326" s="381"/>
      <c r="AK326" s="381"/>
      <c r="AL326" s="383"/>
      <c r="AM326" s="374"/>
      <c r="AN326" s="384">
        <v>48309</v>
      </c>
      <c r="AO326" s="381">
        <v>48382</v>
      </c>
      <c r="AP326" s="383"/>
      <c r="AQ326" s="374"/>
      <c r="AR326" s="384" t="str">
        <f/>
        <v/>
      </c>
      <c r="AS326" s="381">
        <v>48256</v>
      </c>
      <c r="AT326" s="381" t="str">
        <f/>
        <v/>
      </c>
      <c r="AU326" s="389"/>
      <c r="AV326" s="390" t="str">
        <f/>
        <v/>
      </c>
      <c r="AW326" s="57" t="str">
        <f/>
        <v/>
      </c>
      <c r="AX326" s="381"/>
      <c r="AY326" s="381" t="str">
        <f/>
        <v/>
      </c>
      <c r="AZ326" s="381"/>
      <c r="BA326" s="381" t="str">
        <f/>
        <v/>
      </c>
      <c r="BB326" s="385"/>
      <c r="BC326" s="390" t="str">
        <f/>
        <v/>
      </c>
      <c r="BD326" s="381" t="str">
        <f/>
        <v/>
      </c>
      <c r="BE326" s="381"/>
      <c r="BF326" s="381" t="str">
        <f/>
        <v/>
      </c>
      <c r="BG326" s="391"/>
      <c r="BH326" s="392"/>
      <c r="BI326" s="378"/>
    </row>
    <row r="327" ht="15.75" customHeight="1">
      <c r="A327" s="236"/>
      <c r="B327" s="236"/>
      <c r="C327" s="358"/>
      <c r="D327" s="379">
        <v>321</v>
      </c>
      <c r="E327" s="380" t="str">
        <f t="shared" ref="E327:E390" si="118">VLOOKUP($D$7:$D1101,'Свод объектов'!$D$3:$BE1101,3,0)</f>
        <v>#REF!</v>
      </c>
      <c r="F327" s="57" t="str">
        <f t="shared" ref="F327:F390" si="119">VLOOKUP($D$7:$D1101,'Свод объектов'!$D$3:$BE1101,6,0)</f>
        <v>#REF!</v>
      </c>
      <c r="G327" s="57" t="str">
        <f t="shared" ref="G327:G390" si="120">VLOOKUP($D$7:$D1101,'Свод объектов'!$D$3:$BE1101,7,0)</f>
        <v>#REF!</v>
      </c>
      <c r="H327" s="381" t="str">
        <f t="shared" ref="H327:H390" si="121">VLOOKUP($D$7:$D1101,'Свод объектов'!$D$3:$BE1101,4,0)</f>
        <v>#REF!</v>
      </c>
      <c r="I327" s="380" t="str">
        <f t="shared" ref="I327:I390" si="122">VLOOKUP($D$7:$D1101,'Свод объектов'!$D$3:$BE1101,5,0)</f>
        <v>#REF!</v>
      </c>
      <c r="J327" s="396" t="str">
        <f t="shared" si="117"/>
        <v>#REF!</v>
      </c>
      <c r="K327" s="382" t="b">
        <v>0</v>
      </c>
      <c r="L327" s="364" t="str">
        <f t="shared" ref="L327:L390" si="123">VLOOKUP($D$7:$D1101,'Свод объектов'!$D$3:$BE1101,12,0)</f>
        <v>#REF!</v>
      </c>
      <c r="M327" s="361" t="str">
        <f t="shared" ref="M327:M390" si="124">VLOOKUP($D$7:$D1101,'Свод объектов'!$D$3:$BE1101,11,0)</f>
        <v>#REF!</v>
      </c>
      <c r="N327" s="361" t="b">
        <v>0</v>
      </c>
      <c r="O327" s="24" t="b">
        <v>0</v>
      </c>
      <c r="P327" s="365" t="str">
        <f t="shared" ref="P327:P390" si="125">VLOOKUP($D$7:$D1101,'Свод объектов'!$D$3:$BE1101,2,0)</f>
        <v>#REF!</v>
      </c>
      <c r="Q327" s="383"/>
      <c r="R327" s="367"/>
      <c r="S327" s="384" t="str">
        <f/>
        <v/>
      </c>
      <c r="T327" s="385">
        <v>48549</v>
      </c>
      <c r="U327" s="386" t="str">
        <f/>
        <v/>
      </c>
      <c r="V327" s="385">
        <v>48612</v>
      </c>
      <c r="W327" s="387" t="str">
        <f/>
        <v/>
      </c>
      <c r="X327" s="381" t="str">
        <f/>
        <v/>
      </c>
      <c r="Y327" s="381"/>
      <c r="Z327" s="381">
        <v>48670</v>
      </c>
      <c r="AA327" s="388"/>
      <c r="AB327" s="381"/>
      <c r="AC327" s="381"/>
      <c r="AD327" s="381"/>
      <c r="AE327" s="388"/>
      <c r="AF327" s="381"/>
      <c r="AG327" s="381"/>
      <c r="AH327" s="389"/>
      <c r="AI327" s="386"/>
      <c r="AJ327" s="381"/>
      <c r="AK327" s="381"/>
      <c r="AL327" s="383"/>
      <c r="AM327" s="374"/>
      <c r="AN327" s="384">
        <v>48733</v>
      </c>
      <c r="AO327" s="381">
        <v>48808</v>
      </c>
      <c r="AP327" s="383"/>
      <c r="AQ327" s="374"/>
      <c r="AR327" s="384" t="str">
        <f/>
        <v/>
      </c>
      <c r="AS327" s="381">
        <v>48682</v>
      </c>
      <c r="AT327" s="381" t="str">
        <f/>
        <v/>
      </c>
      <c r="AU327" s="389"/>
      <c r="AV327" s="390" t="str">
        <f/>
        <v/>
      </c>
      <c r="AW327" s="57" t="str">
        <f/>
        <v/>
      </c>
      <c r="AX327" s="381"/>
      <c r="AY327" s="381" t="str">
        <f/>
        <v/>
      </c>
      <c r="AZ327" s="381"/>
      <c r="BA327" s="381" t="str">
        <f/>
        <v/>
      </c>
      <c r="BB327" s="385"/>
      <c r="BC327" s="390" t="str">
        <f/>
        <v/>
      </c>
      <c r="BD327" s="381" t="str">
        <f/>
        <v/>
      </c>
      <c r="BE327" s="381"/>
      <c r="BF327" s="381" t="str">
        <f/>
        <v/>
      </c>
      <c r="BG327" s="391"/>
      <c r="BH327" s="392"/>
      <c r="BI327" s="378"/>
    </row>
    <row r="328" ht="15.75" customHeight="1">
      <c r="A328" s="236"/>
      <c r="B328" s="236"/>
      <c r="C328" s="358"/>
      <c r="D328" s="379">
        <v>322</v>
      </c>
      <c r="E328" s="380" t="str">
        <f t="shared" si="118"/>
        <v>#REF!</v>
      </c>
      <c r="F328" s="57" t="str">
        <f t="shared" si="119"/>
        <v>#REF!</v>
      </c>
      <c r="G328" s="57" t="str">
        <f t="shared" si="120"/>
        <v>#REF!</v>
      </c>
      <c r="H328" s="381" t="str">
        <f t="shared" si="121"/>
        <v>#REF!</v>
      </c>
      <c r="I328" s="380" t="str">
        <f t="shared" si="122"/>
        <v>#REF!</v>
      </c>
      <c r="J328" s="396" t="str">
        <f t="shared" si="117"/>
        <v>#REF!</v>
      </c>
      <c r="K328" s="382" t="b">
        <v>0</v>
      </c>
      <c r="L328" s="364" t="str">
        <f t="shared" si="123"/>
        <v>#REF!</v>
      </c>
      <c r="M328" s="361" t="str">
        <f t="shared" si="124"/>
        <v>#REF!</v>
      </c>
      <c r="N328" s="361" t="b">
        <v>0</v>
      </c>
      <c r="O328" s="24" t="b">
        <v>0</v>
      </c>
      <c r="P328" s="365" t="str">
        <f t="shared" si="125"/>
        <v>#REF!</v>
      </c>
      <c r="Q328" s="383"/>
      <c r="R328" s="367"/>
      <c r="S328" s="384" t="str">
        <f/>
        <v/>
      </c>
      <c r="T328" s="385">
        <v>48670</v>
      </c>
      <c r="U328" s="386" t="str">
        <f/>
        <v/>
      </c>
      <c r="V328" s="385">
        <v>48886</v>
      </c>
      <c r="W328" s="387" t="str">
        <f/>
        <v/>
      </c>
      <c r="X328" s="381" t="str">
        <f/>
        <v/>
      </c>
      <c r="Y328" s="381"/>
      <c r="Z328" s="381">
        <v>48945</v>
      </c>
      <c r="AA328" s="388"/>
      <c r="AB328" s="381"/>
      <c r="AC328" s="381"/>
      <c r="AD328" s="381"/>
      <c r="AE328" s="388"/>
      <c r="AF328" s="381"/>
      <c r="AG328" s="381"/>
      <c r="AH328" s="389"/>
      <c r="AI328" s="386"/>
      <c r="AJ328" s="381"/>
      <c r="AK328" s="381"/>
      <c r="AL328" s="383"/>
      <c r="AM328" s="374"/>
      <c r="AN328" s="384">
        <v>49615</v>
      </c>
      <c r="AO328" s="381">
        <v>49690</v>
      </c>
      <c r="AP328" s="383"/>
      <c r="AQ328" s="374"/>
      <c r="AR328" s="384" t="str">
        <f/>
        <v/>
      </c>
      <c r="AS328" s="381">
        <v>48956</v>
      </c>
      <c r="AT328" s="381" t="str">
        <f/>
        <v/>
      </c>
      <c r="AU328" s="389"/>
      <c r="AV328" s="390" t="str">
        <f/>
        <v/>
      </c>
      <c r="AW328" s="57" t="str">
        <f/>
        <v/>
      </c>
      <c r="AX328" s="381"/>
      <c r="AY328" s="381" t="str">
        <f/>
        <v/>
      </c>
      <c r="AZ328" s="381"/>
      <c r="BA328" s="381" t="str">
        <f/>
        <v/>
      </c>
      <c r="BB328" s="385"/>
      <c r="BC328" s="390" t="str">
        <f/>
        <v/>
      </c>
      <c r="BD328" s="381" t="str">
        <f/>
        <v/>
      </c>
      <c r="BE328" s="381"/>
      <c r="BF328" s="381" t="str">
        <f/>
        <v/>
      </c>
      <c r="BG328" s="391"/>
      <c r="BH328" s="392"/>
      <c r="BI328" s="378"/>
    </row>
    <row r="329" ht="15.75" customHeight="1">
      <c r="A329" s="236"/>
      <c r="B329" s="236"/>
      <c r="C329" s="358"/>
      <c r="D329" s="379">
        <v>323</v>
      </c>
      <c r="E329" s="380" t="str">
        <f t="shared" si="118"/>
        <v>#REF!</v>
      </c>
      <c r="F329" s="57" t="str">
        <f t="shared" si="119"/>
        <v>#REF!</v>
      </c>
      <c r="G329" s="57" t="str">
        <f t="shared" si="120"/>
        <v>#REF!</v>
      </c>
      <c r="H329" s="381" t="str">
        <f t="shared" si="121"/>
        <v>#REF!</v>
      </c>
      <c r="I329" s="380" t="str">
        <f t="shared" si="122"/>
        <v>#REF!</v>
      </c>
      <c r="J329" s="396" t="str">
        <f t="shared" si="117"/>
        <v>#REF!</v>
      </c>
      <c r="K329" s="382" t="b">
        <v>0</v>
      </c>
      <c r="L329" s="364" t="str">
        <f t="shared" si="123"/>
        <v>#REF!</v>
      </c>
      <c r="M329" s="361" t="str">
        <f t="shared" si="124"/>
        <v>#REF!</v>
      </c>
      <c r="N329" s="361" t="b">
        <v>0</v>
      </c>
      <c r="O329" s="24" t="b">
        <v>0</v>
      </c>
      <c r="P329" s="365" t="str">
        <f t="shared" si="125"/>
        <v>#REF!</v>
      </c>
      <c r="Q329" s="383"/>
      <c r="R329" s="367"/>
      <c r="S329" s="384" t="str">
        <f/>
        <v/>
      </c>
      <c r="T329" s="385">
        <v>48670</v>
      </c>
      <c r="U329" s="386" t="str">
        <f/>
        <v/>
      </c>
      <c r="V329" s="385">
        <v>48886</v>
      </c>
      <c r="W329" s="387" t="str">
        <f/>
        <v/>
      </c>
      <c r="X329" s="381" t="str">
        <f/>
        <v/>
      </c>
      <c r="Y329" s="381"/>
      <c r="Z329" s="381">
        <v>48945</v>
      </c>
      <c r="AA329" s="388"/>
      <c r="AB329" s="381"/>
      <c r="AC329" s="381"/>
      <c r="AD329" s="381"/>
      <c r="AE329" s="388"/>
      <c r="AF329" s="381"/>
      <c r="AG329" s="381"/>
      <c r="AH329" s="389"/>
      <c r="AI329" s="386"/>
      <c r="AJ329" s="381"/>
      <c r="AK329" s="381"/>
      <c r="AL329" s="383"/>
      <c r="AM329" s="374"/>
      <c r="AN329" s="384">
        <v>49615</v>
      </c>
      <c r="AO329" s="381">
        <v>49690</v>
      </c>
      <c r="AP329" s="383"/>
      <c r="AQ329" s="374"/>
      <c r="AR329" s="384" t="str">
        <f/>
        <v/>
      </c>
      <c r="AS329" s="381">
        <v>48956</v>
      </c>
      <c r="AT329" s="381" t="str">
        <f/>
        <v/>
      </c>
      <c r="AU329" s="389"/>
      <c r="AV329" s="390" t="str">
        <f/>
        <v/>
      </c>
      <c r="AW329" s="57" t="str">
        <f/>
        <v/>
      </c>
      <c r="AX329" s="381"/>
      <c r="AY329" s="381" t="str">
        <f/>
        <v/>
      </c>
      <c r="AZ329" s="381"/>
      <c r="BA329" s="381" t="str">
        <f/>
        <v/>
      </c>
      <c r="BB329" s="385"/>
      <c r="BC329" s="390" t="str">
        <f/>
        <v/>
      </c>
      <c r="BD329" s="381" t="str">
        <f/>
        <v/>
      </c>
      <c r="BE329" s="381"/>
      <c r="BF329" s="381" t="str">
        <f/>
        <v/>
      </c>
      <c r="BG329" s="391"/>
      <c r="BH329" s="392"/>
      <c r="BI329" s="378"/>
    </row>
    <row r="330" ht="15.75" customHeight="1">
      <c r="A330" s="236"/>
      <c r="B330" s="236"/>
      <c r="C330" s="358"/>
      <c r="D330" s="379">
        <v>324</v>
      </c>
      <c r="E330" s="380" t="str">
        <f t="shared" si="118"/>
        <v>#REF!</v>
      </c>
      <c r="F330" s="57" t="str">
        <f t="shared" si="119"/>
        <v>#REF!</v>
      </c>
      <c r="G330" s="57" t="str">
        <f t="shared" si="120"/>
        <v>#REF!</v>
      </c>
      <c r="H330" s="381" t="str">
        <f t="shared" si="121"/>
        <v>#REF!</v>
      </c>
      <c r="I330" s="380" t="str">
        <f t="shared" si="122"/>
        <v>#REF!</v>
      </c>
      <c r="J330" s="396" t="str">
        <f t="shared" si="117"/>
        <v>#REF!</v>
      </c>
      <c r="K330" s="382" t="b">
        <v>0</v>
      </c>
      <c r="L330" s="364" t="str">
        <f t="shared" si="123"/>
        <v>#REF!</v>
      </c>
      <c r="M330" s="361" t="str">
        <f t="shared" si="124"/>
        <v>#REF!</v>
      </c>
      <c r="N330" s="361" t="b">
        <v>0</v>
      </c>
      <c r="O330" s="24" t="b">
        <v>0</v>
      </c>
      <c r="P330" s="365" t="str">
        <f t="shared" si="125"/>
        <v>#REF!</v>
      </c>
      <c r="Q330" s="383"/>
      <c r="R330" s="367"/>
      <c r="S330" s="384" t="str">
        <f/>
        <v/>
      </c>
      <c r="T330" s="385">
        <v>48670</v>
      </c>
      <c r="U330" s="386" t="str">
        <f/>
        <v/>
      </c>
      <c r="V330" s="385">
        <v>48886</v>
      </c>
      <c r="W330" s="387" t="str">
        <f/>
        <v/>
      </c>
      <c r="X330" s="381" t="str">
        <f/>
        <v/>
      </c>
      <c r="Y330" s="381"/>
      <c r="Z330" s="381">
        <v>48945</v>
      </c>
      <c r="AA330" s="388"/>
      <c r="AB330" s="381"/>
      <c r="AC330" s="381"/>
      <c r="AD330" s="381"/>
      <c r="AE330" s="388"/>
      <c r="AF330" s="381"/>
      <c r="AG330" s="381"/>
      <c r="AH330" s="389"/>
      <c r="AI330" s="386"/>
      <c r="AJ330" s="381"/>
      <c r="AK330" s="381"/>
      <c r="AL330" s="383"/>
      <c r="AM330" s="374"/>
      <c r="AN330" s="384">
        <v>49615</v>
      </c>
      <c r="AO330" s="381">
        <v>49690</v>
      </c>
      <c r="AP330" s="383"/>
      <c r="AQ330" s="374"/>
      <c r="AR330" s="384" t="str">
        <f/>
        <v/>
      </c>
      <c r="AS330" s="381">
        <v>48956</v>
      </c>
      <c r="AT330" s="381" t="str">
        <f/>
        <v/>
      </c>
      <c r="AU330" s="389"/>
      <c r="AV330" s="390" t="str">
        <f/>
        <v/>
      </c>
      <c r="AW330" s="57" t="str">
        <f/>
        <v/>
      </c>
      <c r="AX330" s="381"/>
      <c r="AY330" s="381" t="str">
        <f/>
        <v/>
      </c>
      <c r="AZ330" s="381"/>
      <c r="BA330" s="381" t="str">
        <f/>
        <v/>
      </c>
      <c r="BB330" s="385"/>
      <c r="BC330" s="390" t="str">
        <f/>
        <v/>
      </c>
      <c r="BD330" s="381" t="str">
        <f/>
        <v/>
      </c>
      <c r="BE330" s="381"/>
      <c r="BF330" s="381" t="str">
        <f/>
        <v/>
      </c>
      <c r="BG330" s="391"/>
      <c r="BH330" s="392"/>
      <c r="BI330" s="378"/>
    </row>
    <row r="331" ht="15.75" customHeight="1">
      <c r="A331" s="236"/>
      <c r="B331" s="236"/>
      <c r="C331" s="358"/>
      <c r="D331" s="379">
        <v>325</v>
      </c>
      <c r="E331" s="380" t="str">
        <f t="shared" si="118"/>
        <v>#REF!</v>
      </c>
      <c r="F331" s="57" t="str">
        <f t="shared" si="119"/>
        <v>#REF!</v>
      </c>
      <c r="G331" s="57" t="str">
        <f t="shared" si="120"/>
        <v>#REF!</v>
      </c>
      <c r="H331" s="381" t="str">
        <f t="shared" si="121"/>
        <v>#REF!</v>
      </c>
      <c r="I331" s="380" t="str">
        <f t="shared" si="122"/>
        <v>#REF!</v>
      </c>
      <c r="J331" s="396" t="str">
        <f t="shared" si="117"/>
        <v>#REF!</v>
      </c>
      <c r="K331" s="382" t="b">
        <v>0</v>
      </c>
      <c r="L331" s="364" t="str">
        <f t="shared" si="123"/>
        <v>#REF!</v>
      </c>
      <c r="M331" s="361" t="str">
        <f t="shared" si="124"/>
        <v>#REF!</v>
      </c>
      <c r="N331" s="361" t="b">
        <v>0</v>
      </c>
      <c r="O331" s="24" t="b">
        <v>0</v>
      </c>
      <c r="P331" s="365" t="str">
        <f t="shared" si="125"/>
        <v>#REF!</v>
      </c>
      <c r="Q331" s="383"/>
      <c r="R331" s="367"/>
      <c r="S331" s="384" t="str">
        <f/>
        <v/>
      </c>
      <c r="T331" s="385">
        <v>48670</v>
      </c>
      <c r="U331" s="386" t="str">
        <f/>
        <v/>
      </c>
      <c r="V331" s="385">
        <v>48886</v>
      </c>
      <c r="W331" s="387" t="str">
        <f/>
        <v/>
      </c>
      <c r="X331" s="381" t="str">
        <f/>
        <v/>
      </c>
      <c r="Y331" s="381"/>
      <c r="Z331" s="381">
        <v>48945</v>
      </c>
      <c r="AA331" s="388"/>
      <c r="AB331" s="381"/>
      <c r="AC331" s="381"/>
      <c r="AD331" s="381"/>
      <c r="AE331" s="388"/>
      <c r="AF331" s="381"/>
      <c r="AG331" s="381"/>
      <c r="AH331" s="389"/>
      <c r="AI331" s="386"/>
      <c r="AJ331" s="381"/>
      <c r="AK331" s="381"/>
      <c r="AL331" s="383"/>
      <c r="AM331" s="374"/>
      <c r="AN331" s="384">
        <v>49615</v>
      </c>
      <c r="AO331" s="381">
        <v>49690</v>
      </c>
      <c r="AP331" s="383"/>
      <c r="AQ331" s="374"/>
      <c r="AR331" s="384" t="str">
        <f/>
        <v/>
      </c>
      <c r="AS331" s="381">
        <v>48956</v>
      </c>
      <c r="AT331" s="381" t="str">
        <f/>
        <v/>
      </c>
      <c r="AU331" s="389"/>
      <c r="AV331" s="390" t="str">
        <f/>
        <v/>
      </c>
      <c r="AW331" s="57" t="str">
        <f/>
        <v/>
      </c>
      <c r="AX331" s="381"/>
      <c r="AY331" s="381" t="str">
        <f/>
        <v/>
      </c>
      <c r="AZ331" s="381"/>
      <c r="BA331" s="381" t="str">
        <f/>
        <v/>
      </c>
      <c r="BB331" s="385"/>
      <c r="BC331" s="390" t="str">
        <f/>
        <v/>
      </c>
      <c r="BD331" s="381" t="str">
        <f/>
        <v/>
      </c>
      <c r="BE331" s="381"/>
      <c r="BF331" s="381" t="str">
        <f/>
        <v/>
      </c>
      <c r="BG331" s="391"/>
      <c r="BH331" s="392"/>
      <c r="BI331" s="378"/>
    </row>
    <row r="332" ht="15.75" customHeight="1">
      <c r="A332" s="236"/>
      <c r="B332" s="236"/>
      <c r="C332" s="358"/>
      <c r="D332" s="379">
        <v>326</v>
      </c>
      <c r="E332" s="380" t="str">
        <f t="shared" si="118"/>
        <v>#REF!</v>
      </c>
      <c r="F332" s="57" t="str">
        <f t="shared" si="119"/>
        <v>#REF!</v>
      </c>
      <c r="G332" s="57" t="str">
        <f t="shared" si="120"/>
        <v>#REF!</v>
      </c>
      <c r="H332" s="381" t="str">
        <f t="shared" si="121"/>
        <v>#REF!</v>
      </c>
      <c r="I332" s="380" t="str">
        <f t="shared" si="122"/>
        <v>#REF!</v>
      </c>
      <c r="J332" s="396" t="str">
        <f t="shared" si="117"/>
        <v>#REF!</v>
      </c>
      <c r="K332" s="382" t="b">
        <v>0</v>
      </c>
      <c r="L332" s="364" t="str">
        <f t="shared" si="123"/>
        <v>#REF!</v>
      </c>
      <c r="M332" s="361" t="str">
        <f t="shared" si="124"/>
        <v>#REF!</v>
      </c>
      <c r="N332" s="361" t="b">
        <v>0</v>
      </c>
      <c r="O332" s="24" t="b">
        <v>0</v>
      </c>
      <c r="P332" s="365" t="str">
        <f t="shared" si="125"/>
        <v>#REF!</v>
      </c>
      <c r="Q332" s="383"/>
      <c r="R332" s="367"/>
      <c r="S332" s="384" t="str">
        <f/>
        <v/>
      </c>
      <c r="T332" s="385">
        <v>48792</v>
      </c>
      <c r="U332" s="386" t="str">
        <f/>
        <v/>
      </c>
      <c r="V332" s="385">
        <v>48855</v>
      </c>
      <c r="W332" s="387" t="str">
        <f/>
        <v/>
      </c>
      <c r="X332" s="381" t="str">
        <f/>
        <v/>
      </c>
      <c r="Y332" s="381"/>
      <c r="Z332" s="381">
        <v>48913</v>
      </c>
      <c r="AA332" s="388"/>
      <c r="AB332" s="381"/>
      <c r="AC332" s="381"/>
      <c r="AD332" s="381"/>
      <c r="AE332" s="388"/>
      <c r="AF332" s="381"/>
      <c r="AG332" s="381"/>
      <c r="AH332" s="389"/>
      <c r="AI332" s="386"/>
      <c r="AJ332" s="381"/>
      <c r="AK332" s="381"/>
      <c r="AL332" s="383"/>
      <c r="AM332" s="374"/>
      <c r="AN332" s="384">
        <v>49068</v>
      </c>
      <c r="AO332" s="381">
        <v>49143</v>
      </c>
      <c r="AP332" s="383"/>
      <c r="AQ332" s="374"/>
      <c r="AR332" s="384" t="str">
        <f/>
        <v/>
      </c>
      <c r="AS332" s="381">
        <v>48926</v>
      </c>
      <c r="AT332" s="381" t="str">
        <f/>
        <v/>
      </c>
      <c r="AU332" s="389"/>
      <c r="AV332" s="390" t="str">
        <f/>
        <v/>
      </c>
      <c r="AW332" s="57" t="str">
        <f/>
        <v/>
      </c>
      <c r="AX332" s="381"/>
      <c r="AY332" s="381" t="str">
        <f/>
        <v/>
      </c>
      <c r="AZ332" s="381"/>
      <c r="BA332" s="381" t="str">
        <f/>
        <v/>
      </c>
      <c r="BB332" s="385"/>
      <c r="BC332" s="390" t="str">
        <f/>
        <v/>
      </c>
      <c r="BD332" s="381" t="str">
        <f/>
        <v/>
      </c>
      <c r="BE332" s="381"/>
      <c r="BF332" s="381" t="str">
        <f/>
        <v/>
      </c>
      <c r="BG332" s="391"/>
      <c r="BH332" s="392"/>
      <c r="BI332" s="378"/>
    </row>
    <row r="333" ht="15.75" customHeight="1">
      <c r="A333" s="236"/>
      <c r="B333" s="236"/>
      <c r="C333" s="358"/>
      <c r="D333" s="379">
        <v>327</v>
      </c>
      <c r="E333" s="380" t="str">
        <f t="shared" si="118"/>
        <v>#REF!</v>
      </c>
      <c r="F333" s="57" t="str">
        <f t="shared" si="119"/>
        <v>#REF!</v>
      </c>
      <c r="G333" s="57" t="str">
        <f t="shared" si="120"/>
        <v>#REF!</v>
      </c>
      <c r="H333" s="381" t="str">
        <f t="shared" si="121"/>
        <v>#REF!</v>
      </c>
      <c r="I333" s="380" t="str">
        <f t="shared" si="122"/>
        <v>#REF!</v>
      </c>
      <c r="J333" s="396" t="str">
        <f t="shared" si="117"/>
        <v>#REF!</v>
      </c>
      <c r="K333" s="382" t="b">
        <v>0</v>
      </c>
      <c r="L333" s="364" t="str">
        <f t="shared" si="123"/>
        <v>#REF!</v>
      </c>
      <c r="M333" s="361" t="str">
        <f t="shared" si="124"/>
        <v>#REF!</v>
      </c>
      <c r="N333" s="361" t="b">
        <v>0</v>
      </c>
      <c r="O333" s="24" t="b">
        <v>0</v>
      </c>
      <c r="P333" s="365" t="str">
        <f t="shared" si="125"/>
        <v>#REF!</v>
      </c>
      <c r="Q333" s="383"/>
      <c r="R333" s="367"/>
      <c r="S333" s="384" t="str">
        <f/>
        <v/>
      </c>
      <c r="T333" s="385">
        <v>48792</v>
      </c>
      <c r="U333" s="386" t="str">
        <f/>
        <v/>
      </c>
      <c r="V333" s="385">
        <v>48855</v>
      </c>
      <c r="W333" s="387" t="str">
        <f/>
        <v/>
      </c>
      <c r="X333" s="381" t="str">
        <f/>
        <v/>
      </c>
      <c r="Y333" s="381"/>
      <c r="Z333" s="381">
        <v>48913</v>
      </c>
      <c r="AA333" s="388"/>
      <c r="AB333" s="381"/>
      <c r="AC333" s="381"/>
      <c r="AD333" s="381"/>
      <c r="AE333" s="388"/>
      <c r="AF333" s="381"/>
      <c r="AG333" s="381"/>
      <c r="AH333" s="389"/>
      <c r="AI333" s="386"/>
      <c r="AJ333" s="381"/>
      <c r="AK333" s="381"/>
      <c r="AL333" s="383"/>
      <c r="AM333" s="374"/>
      <c r="AN333" s="384">
        <v>49068</v>
      </c>
      <c r="AO333" s="381">
        <v>49143</v>
      </c>
      <c r="AP333" s="383"/>
      <c r="AQ333" s="374"/>
      <c r="AR333" s="384" t="str">
        <f/>
        <v/>
      </c>
      <c r="AS333" s="381">
        <v>48926</v>
      </c>
      <c r="AT333" s="381" t="str">
        <f/>
        <v/>
      </c>
      <c r="AU333" s="389"/>
      <c r="AV333" s="390" t="str">
        <f/>
        <v/>
      </c>
      <c r="AW333" s="57" t="str">
        <f/>
        <v/>
      </c>
      <c r="AX333" s="381"/>
      <c r="AY333" s="381" t="str">
        <f/>
        <v/>
      </c>
      <c r="AZ333" s="381"/>
      <c r="BA333" s="381" t="str">
        <f/>
        <v/>
      </c>
      <c r="BB333" s="385"/>
      <c r="BC333" s="390" t="str">
        <f/>
        <v/>
      </c>
      <c r="BD333" s="381" t="str">
        <f/>
        <v/>
      </c>
      <c r="BE333" s="381"/>
      <c r="BF333" s="381" t="str">
        <f/>
        <v/>
      </c>
      <c r="BG333" s="391"/>
      <c r="BH333" s="392"/>
      <c r="BI333" s="378"/>
    </row>
    <row r="334" ht="15.75" customHeight="1">
      <c r="A334" s="236"/>
      <c r="B334" s="236"/>
      <c r="C334" s="358"/>
      <c r="D334" s="379">
        <v>328</v>
      </c>
      <c r="E334" s="380" t="str">
        <f t="shared" si="118"/>
        <v>#REF!</v>
      </c>
      <c r="F334" s="57" t="str">
        <f t="shared" si="119"/>
        <v>#REF!</v>
      </c>
      <c r="G334" s="57" t="str">
        <f t="shared" si="120"/>
        <v>#REF!</v>
      </c>
      <c r="H334" s="381" t="str">
        <f t="shared" si="121"/>
        <v>#REF!</v>
      </c>
      <c r="I334" s="380" t="str">
        <f t="shared" si="122"/>
        <v>#REF!</v>
      </c>
      <c r="J334" s="396" t="str">
        <f t="shared" si="117"/>
        <v>#REF!</v>
      </c>
      <c r="K334" s="382" t="b">
        <v>0</v>
      </c>
      <c r="L334" s="364" t="str">
        <f t="shared" si="123"/>
        <v>#REF!</v>
      </c>
      <c r="M334" s="361" t="str">
        <f t="shared" si="124"/>
        <v>#REF!</v>
      </c>
      <c r="N334" s="361" t="b">
        <v>0</v>
      </c>
      <c r="O334" s="24" t="b">
        <v>0</v>
      </c>
      <c r="P334" s="365" t="str">
        <f t="shared" si="125"/>
        <v>#REF!</v>
      </c>
      <c r="Q334" s="383"/>
      <c r="R334" s="367"/>
      <c r="S334" s="384" t="str">
        <f/>
        <v/>
      </c>
      <c r="T334" s="385">
        <v>49522</v>
      </c>
      <c r="U334" s="386" t="str">
        <f/>
        <v/>
      </c>
      <c r="V334" s="385">
        <v>49585</v>
      </c>
      <c r="W334" s="387" t="str">
        <f/>
        <v/>
      </c>
      <c r="X334" s="381" t="str">
        <f/>
        <v/>
      </c>
      <c r="Y334" s="381"/>
      <c r="Z334" s="381">
        <v>49643</v>
      </c>
      <c r="AA334" s="388"/>
      <c r="AB334" s="381"/>
      <c r="AC334" s="381"/>
      <c r="AD334" s="381"/>
      <c r="AE334" s="388"/>
      <c r="AF334" s="381"/>
      <c r="AG334" s="381"/>
      <c r="AH334" s="389"/>
      <c r="AI334" s="386"/>
      <c r="AJ334" s="381"/>
      <c r="AK334" s="381"/>
      <c r="AL334" s="383"/>
      <c r="AM334" s="374"/>
      <c r="AN334" s="384">
        <v>49800</v>
      </c>
      <c r="AO334" s="381">
        <v>49873</v>
      </c>
      <c r="AP334" s="383"/>
      <c r="AQ334" s="374"/>
      <c r="AR334" s="384" t="str">
        <f/>
        <v/>
      </c>
      <c r="AS334" s="381">
        <v>49656</v>
      </c>
      <c r="AT334" s="381" t="str">
        <f/>
        <v/>
      </c>
      <c r="AU334" s="389"/>
      <c r="AV334" s="390" t="str">
        <f/>
        <v/>
      </c>
      <c r="AW334" s="57" t="str">
        <f/>
        <v/>
      </c>
      <c r="AX334" s="381"/>
      <c r="AY334" s="381" t="str">
        <f/>
        <v/>
      </c>
      <c r="AZ334" s="381"/>
      <c r="BA334" s="381" t="str">
        <f/>
        <v/>
      </c>
      <c r="BB334" s="385"/>
      <c r="BC334" s="390" t="str">
        <f/>
        <v/>
      </c>
      <c r="BD334" s="381" t="str">
        <f/>
        <v/>
      </c>
      <c r="BE334" s="381"/>
      <c r="BF334" s="381" t="str">
        <f/>
        <v/>
      </c>
      <c r="BG334" s="391"/>
      <c r="BH334" s="392"/>
      <c r="BI334" s="378"/>
    </row>
    <row r="335" ht="15.75" customHeight="1">
      <c r="A335" s="236"/>
      <c r="B335" s="236"/>
      <c r="C335" s="358"/>
      <c r="D335" s="379">
        <v>329</v>
      </c>
      <c r="E335" s="380" t="str">
        <f t="shared" si="118"/>
        <v>#REF!</v>
      </c>
      <c r="F335" s="57" t="str">
        <f t="shared" si="119"/>
        <v>#REF!</v>
      </c>
      <c r="G335" s="57" t="str">
        <f t="shared" si="120"/>
        <v>#REF!</v>
      </c>
      <c r="H335" s="381" t="str">
        <f t="shared" si="121"/>
        <v>#REF!</v>
      </c>
      <c r="I335" s="380" t="str">
        <f t="shared" si="122"/>
        <v>#REF!</v>
      </c>
      <c r="J335" s="396" t="str">
        <f t="shared" si="117"/>
        <v>#REF!</v>
      </c>
      <c r="K335" s="382" t="b">
        <v>0</v>
      </c>
      <c r="L335" s="364" t="str">
        <f t="shared" si="123"/>
        <v>#REF!</v>
      </c>
      <c r="M335" s="361" t="str">
        <f t="shared" si="124"/>
        <v>#REF!</v>
      </c>
      <c r="N335" s="361" t="b">
        <v>0</v>
      </c>
      <c r="O335" s="24" t="b">
        <v>0</v>
      </c>
      <c r="P335" s="365" t="str">
        <f t="shared" si="125"/>
        <v>#REF!</v>
      </c>
      <c r="Q335" s="383"/>
      <c r="R335" s="367"/>
      <c r="S335" s="384" t="str">
        <f/>
        <v/>
      </c>
      <c r="T335" s="385">
        <v>48670</v>
      </c>
      <c r="U335" s="386" t="str">
        <f/>
        <v/>
      </c>
      <c r="V335" s="385">
        <v>48732</v>
      </c>
      <c r="W335" s="387" t="str">
        <f/>
        <v/>
      </c>
      <c r="X335" s="381" t="str">
        <f/>
        <v/>
      </c>
      <c r="Y335" s="381"/>
      <c r="Z335" s="381">
        <v>48792</v>
      </c>
      <c r="AA335" s="388"/>
      <c r="AB335" s="381"/>
      <c r="AC335" s="381"/>
      <c r="AD335" s="381"/>
      <c r="AE335" s="388"/>
      <c r="AF335" s="381"/>
      <c r="AG335" s="381"/>
      <c r="AH335" s="389"/>
      <c r="AI335" s="386"/>
      <c r="AJ335" s="381"/>
      <c r="AK335" s="381"/>
      <c r="AL335" s="383"/>
      <c r="AM335" s="374"/>
      <c r="AN335" s="384">
        <v>48856</v>
      </c>
      <c r="AO335" s="381">
        <v>48929</v>
      </c>
      <c r="AP335" s="383"/>
      <c r="AQ335" s="374"/>
      <c r="AR335" s="384" t="str">
        <f/>
        <v/>
      </c>
      <c r="AS335" s="381">
        <v>48802</v>
      </c>
      <c r="AT335" s="381" t="str">
        <f/>
        <v/>
      </c>
      <c r="AU335" s="389"/>
      <c r="AV335" s="390" t="str">
        <f/>
        <v/>
      </c>
      <c r="AW335" s="57" t="str">
        <f/>
        <v/>
      </c>
      <c r="AX335" s="381"/>
      <c r="AY335" s="381" t="str">
        <f/>
        <v/>
      </c>
      <c r="AZ335" s="381"/>
      <c r="BA335" s="381" t="str">
        <f/>
        <v/>
      </c>
      <c r="BB335" s="385"/>
      <c r="BC335" s="390" t="str">
        <f/>
        <v/>
      </c>
      <c r="BD335" s="381" t="str">
        <f/>
        <v/>
      </c>
      <c r="BE335" s="381"/>
      <c r="BF335" s="381" t="str">
        <f/>
        <v/>
      </c>
      <c r="BG335" s="391"/>
      <c r="BH335" s="392"/>
      <c r="BI335" s="378"/>
    </row>
    <row r="336" ht="15.75" customHeight="1">
      <c r="A336" s="236"/>
      <c r="B336" s="236"/>
      <c r="C336" s="358"/>
      <c r="D336" s="379">
        <v>330</v>
      </c>
      <c r="E336" s="380" t="str">
        <f t="shared" si="118"/>
        <v>#REF!</v>
      </c>
      <c r="F336" s="57" t="str">
        <f t="shared" si="119"/>
        <v>#REF!</v>
      </c>
      <c r="G336" s="57" t="str">
        <f t="shared" si="120"/>
        <v>#REF!</v>
      </c>
      <c r="H336" s="381" t="str">
        <f t="shared" si="121"/>
        <v>#REF!</v>
      </c>
      <c r="I336" s="380" t="str">
        <f t="shared" si="122"/>
        <v>#REF!</v>
      </c>
      <c r="J336" s="396" t="str">
        <f t="shared" si="117"/>
        <v>#REF!</v>
      </c>
      <c r="K336" s="382" t="b">
        <v>0</v>
      </c>
      <c r="L336" s="364" t="str">
        <f t="shared" si="123"/>
        <v>#REF!</v>
      </c>
      <c r="M336" s="361" t="str">
        <f t="shared" si="124"/>
        <v>#REF!</v>
      </c>
      <c r="N336" s="361" t="b">
        <v>0</v>
      </c>
      <c r="O336" s="24" t="b">
        <v>0</v>
      </c>
      <c r="P336" s="365" t="str">
        <f t="shared" si="125"/>
        <v>#REF!</v>
      </c>
      <c r="Q336" s="383"/>
      <c r="R336" s="367"/>
      <c r="S336" s="384" t="str">
        <f/>
        <v/>
      </c>
      <c r="T336" s="385">
        <v>48670</v>
      </c>
      <c r="U336" s="386" t="str">
        <f/>
        <v/>
      </c>
      <c r="V336" s="385">
        <v>48732</v>
      </c>
      <c r="W336" s="387" t="str">
        <f/>
        <v/>
      </c>
      <c r="X336" s="381" t="str">
        <f/>
        <v/>
      </c>
      <c r="Y336" s="381"/>
      <c r="Z336" s="381">
        <v>48792</v>
      </c>
      <c r="AA336" s="388"/>
      <c r="AB336" s="381"/>
      <c r="AC336" s="381"/>
      <c r="AD336" s="381"/>
      <c r="AE336" s="388"/>
      <c r="AF336" s="381"/>
      <c r="AG336" s="381"/>
      <c r="AH336" s="389"/>
      <c r="AI336" s="386"/>
      <c r="AJ336" s="381"/>
      <c r="AK336" s="381"/>
      <c r="AL336" s="383"/>
      <c r="AM336" s="374"/>
      <c r="AN336" s="384">
        <v>48856</v>
      </c>
      <c r="AO336" s="381">
        <v>48929</v>
      </c>
      <c r="AP336" s="383"/>
      <c r="AQ336" s="374"/>
      <c r="AR336" s="384" t="str">
        <f/>
        <v/>
      </c>
      <c r="AS336" s="381">
        <v>48802</v>
      </c>
      <c r="AT336" s="381" t="str">
        <f/>
        <v/>
      </c>
      <c r="AU336" s="389"/>
      <c r="AV336" s="390" t="str">
        <f/>
        <v/>
      </c>
      <c r="AW336" s="57" t="str">
        <f/>
        <v/>
      </c>
      <c r="AX336" s="381"/>
      <c r="AY336" s="381" t="str">
        <f/>
        <v/>
      </c>
      <c r="AZ336" s="381"/>
      <c r="BA336" s="381" t="str">
        <f/>
        <v/>
      </c>
      <c r="BB336" s="385"/>
      <c r="BC336" s="390" t="str">
        <f/>
        <v/>
      </c>
      <c r="BD336" s="381" t="str">
        <f/>
        <v/>
      </c>
      <c r="BE336" s="381"/>
      <c r="BF336" s="381" t="str">
        <f/>
        <v/>
      </c>
      <c r="BG336" s="391"/>
      <c r="BH336" s="392"/>
      <c r="BI336" s="378"/>
    </row>
    <row r="337" ht="15.75" customHeight="1">
      <c r="A337" s="236"/>
      <c r="B337" s="236"/>
      <c r="C337" s="358"/>
      <c r="D337" s="379">
        <v>331</v>
      </c>
      <c r="E337" s="380" t="str">
        <f t="shared" si="118"/>
        <v>#REF!</v>
      </c>
      <c r="F337" s="57" t="str">
        <f t="shared" si="119"/>
        <v>#REF!</v>
      </c>
      <c r="G337" s="57" t="str">
        <f t="shared" si="120"/>
        <v>#REF!</v>
      </c>
      <c r="H337" s="381" t="str">
        <f t="shared" si="121"/>
        <v>#REF!</v>
      </c>
      <c r="I337" s="380" t="str">
        <f t="shared" si="122"/>
        <v>#REF!</v>
      </c>
      <c r="J337" s="396" t="str">
        <f t="shared" si="117"/>
        <v>#REF!</v>
      </c>
      <c r="K337" s="382" t="b">
        <v>0</v>
      </c>
      <c r="L337" s="364" t="str">
        <f t="shared" si="123"/>
        <v>#REF!</v>
      </c>
      <c r="M337" s="361" t="str">
        <f t="shared" si="124"/>
        <v>#REF!</v>
      </c>
      <c r="N337" s="361" t="b">
        <v>0</v>
      </c>
      <c r="O337" s="24" t="b">
        <v>0</v>
      </c>
      <c r="P337" s="365" t="str">
        <f t="shared" si="125"/>
        <v>#REF!</v>
      </c>
      <c r="Q337" s="383"/>
      <c r="R337" s="367"/>
      <c r="S337" s="384" t="str">
        <f/>
        <v/>
      </c>
      <c r="T337" s="385">
        <v>49218</v>
      </c>
      <c r="U337" s="386" t="str">
        <f/>
        <v/>
      </c>
      <c r="V337" s="385">
        <v>49432</v>
      </c>
      <c r="W337" s="387" t="str">
        <f/>
        <v/>
      </c>
      <c r="X337" s="381" t="str">
        <f/>
        <v/>
      </c>
      <c r="Y337" s="381"/>
      <c r="Z337" s="381">
        <v>49491</v>
      </c>
      <c r="AA337" s="388"/>
      <c r="AB337" s="381"/>
      <c r="AC337" s="381"/>
      <c r="AD337" s="381"/>
      <c r="AE337" s="388"/>
      <c r="AF337" s="381"/>
      <c r="AG337" s="381"/>
      <c r="AH337" s="389"/>
      <c r="AI337" s="386"/>
      <c r="AJ337" s="381"/>
      <c r="AK337" s="381"/>
      <c r="AL337" s="383"/>
      <c r="AM337" s="374"/>
      <c r="AN337" s="384">
        <v>50164</v>
      </c>
      <c r="AO337" s="381">
        <v>50237</v>
      </c>
      <c r="AP337" s="383"/>
      <c r="AQ337" s="374"/>
      <c r="AR337" s="384" t="str">
        <f/>
        <v/>
      </c>
      <c r="AS337" s="381">
        <v>49502</v>
      </c>
      <c r="AT337" s="381" t="str">
        <f/>
        <v/>
      </c>
      <c r="AU337" s="389"/>
      <c r="AV337" s="390" t="str">
        <f/>
        <v/>
      </c>
      <c r="AW337" s="57" t="str">
        <f/>
        <v/>
      </c>
      <c r="AX337" s="381"/>
      <c r="AY337" s="381" t="str">
        <f/>
        <v/>
      </c>
      <c r="AZ337" s="381"/>
      <c r="BA337" s="381" t="str">
        <f/>
        <v/>
      </c>
      <c r="BB337" s="385"/>
      <c r="BC337" s="390" t="str">
        <f/>
        <v/>
      </c>
      <c r="BD337" s="381" t="str">
        <f/>
        <v/>
      </c>
      <c r="BE337" s="381"/>
      <c r="BF337" s="381" t="str">
        <f/>
        <v/>
      </c>
      <c r="BG337" s="391"/>
      <c r="BH337" s="392"/>
      <c r="BI337" s="378"/>
    </row>
    <row r="338" ht="15.75" customHeight="1">
      <c r="A338" s="236"/>
      <c r="B338" s="236"/>
      <c r="C338" s="358"/>
      <c r="D338" s="379">
        <v>332</v>
      </c>
      <c r="E338" s="380" t="str">
        <f t="shared" si="118"/>
        <v>#REF!</v>
      </c>
      <c r="F338" s="57" t="str">
        <f t="shared" si="119"/>
        <v>#REF!</v>
      </c>
      <c r="G338" s="57" t="str">
        <f t="shared" si="120"/>
        <v>#REF!</v>
      </c>
      <c r="H338" s="381" t="str">
        <f t="shared" si="121"/>
        <v>#REF!</v>
      </c>
      <c r="I338" s="380" t="str">
        <f t="shared" si="122"/>
        <v>#REF!</v>
      </c>
      <c r="J338" s="396" t="str">
        <f t="shared" si="117"/>
        <v>#REF!</v>
      </c>
      <c r="K338" s="382" t="b">
        <v>0</v>
      </c>
      <c r="L338" s="364" t="str">
        <f t="shared" si="123"/>
        <v>#REF!</v>
      </c>
      <c r="M338" s="361" t="str">
        <f t="shared" si="124"/>
        <v>#REF!</v>
      </c>
      <c r="N338" s="361" t="b">
        <v>0</v>
      </c>
      <c r="O338" s="24" t="b">
        <v>0</v>
      </c>
      <c r="P338" s="365" t="str">
        <f t="shared" si="125"/>
        <v>#REF!</v>
      </c>
      <c r="Q338" s="383"/>
      <c r="R338" s="367"/>
      <c r="S338" s="384" t="str">
        <f/>
        <v/>
      </c>
      <c r="T338" s="385">
        <v>49310</v>
      </c>
      <c r="U338" s="386" t="str">
        <f/>
        <v/>
      </c>
      <c r="V338" s="385">
        <v>49523</v>
      </c>
      <c r="W338" s="387" t="str">
        <f/>
        <v/>
      </c>
      <c r="X338" s="381" t="str">
        <f/>
        <v/>
      </c>
      <c r="Y338" s="381"/>
      <c r="Z338" s="381">
        <v>49583</v>
      </c>
      <c r="AA338" s="388"/>
      <c r="AB338" s="381"/>
      <c r="AC338" s="381"/>
      <c r="AD338" s="381"/>
      <c r="AE338" s="388"/>
      <c r="AF338" s="381"/>
      <c r="AG338" s="381"/>
      <c r="AH338" s="389"/>
      <c r="AI338" s="386"/>
      <c r="AJ338" s="381"/>
      <c r="AK338" s="381"/>
      <c r="AL338" s="383"/>
      <c r="AM338" s="374"/>
      <c r="AN338" s="384">
        <v>50255</v>
      </c>
      <c r="AO338" s="381">
        <v>50328</v>
      </c>
      <c r="AP338" s="383"/>
      <c r="AQ338" s="374"/>
      <c r="AR338" s="384" t="str">
        <f/>
        <v/>
      </c>
      <c r="AS338" s="381">
        <v>49593</v>
      </c>
      <c r="AT338" s="381" t="str">
        <f/>
        <v/>
      </c>
      <c r="AU338" s="389"/>
      <c r="AV338" s="390" t="str">
        <f/>
        <v/>
      </c>
      <c r="AW338" s="57" t="str">
        <f/>
        <v/>
      </c>
      <c r="AX338" s="381"/>
      <c r="AY338" s="381" t="str">
        <f/>
        <v/>
      </c>
      <c r="AZ338" s="381"/>
      <c r="BA338" s="381" t="str">
        <f/>
        <v/>
      </c>
      <c r="BB338" s="385"/>
      <c r="BC338" s="390" t="str">
        <f/>
        <v/>
      </c>
      <c r="BD338" s="381" t="str">
        <f/>
        <v/>
      </c>
      <c r="BE338" s="381"/>
      <c r="BF338" s="381" t="str">
        <f/>
        <v/>
      </c>
      <c r="BG338" s="391"/>
      <c r="BH338" s="392"/>
      <c r="BI338" s="378"/>
    </row>
    <row r="339" ht="15.75" customHeight="1">
      <c r="A339" s="236"/>
      <c r="B339" s="236"/>
      <c r="C339" s="358"/>
      <c r="D339" s="379">
        <v>333</v>
      </c>
      <c r="E339" s="380" t="str">
        <f t="shared" si="118"/>
        <v>#REF!</v>
      </c>
      <c r="F339" s="57" t="str">
        <f t="shared" si="119"/>
        <v>#REF!</v>
      </c>
      <c r="G339" s="57" t="str">
        <f t="shared" si="120"/>
        <v>#REF!</v>
      </c>
      <c r="H339" s="381" t="str">
        <f t="shared" si="121"/>
        <v>#REF!</v>
      </c>
      <c r="I339" s="380" t="str">
        <f t="shared" si="122"/>
        <v>#REF!</v>
      </c>
      <c r="J339" s="396" t="str">
        <f t="shared" si="117"/>
        <v>#REF!</v>
      </c>
      <c r="K339" s="382" t="b">
        <v>0</v>
      </c>
      <c r="L339" s="364" t="str">
        <f t="shared" si="123"/>
        <v>#REF!</v>
      </c>
      <c r="M339" s="361" t="str">
        <f t="shared" si="124"/>
        <v>#REF!</v>
      </c>
      <c r="N339" s="361" t="b">
        <v>0</v>
      </c>
      <c r="O339" s="24" t="b">
        <v>0</v>
      </c>
      <c r="P339" s="365" t="str">
        <f t="shared" si="125"/>
        <v>#REF!</v>
      </c>
      <c r="Q339" s="383"/>
      <c r="R339" s="367"/>
      <c r="S339" s="384" t="str">
        <f/>
        <v/>
      </c>
      <c r="T339" s="385">
        <v>49310</v>
      </c>
      <c r="U339" s="386" t="str">
        <f/>
        <v/>
      </c>
      <c r="V339" s="385">
        <v>49523</v>
      </c>
      <c r="W339" s="387" t="str">
        <f/>
        <v/>
      </c>
      <c r="X339" s="381" t="str">
        <f/>
        <v/>
      </c>
      <c r="Y339" s="381"/>
      <c r="Z339" s="381">
        <v>49583</v>
      </c>
      <c r="AA339" s="388"/>
      <c r="AB339" s="381"/>
      <c r="AC339" s="381"/>
      <c r="AD339" s="381"/>
      <c r="AE339" s="388"/>
      <c r="AF339" s="381"/>
      <c r="AG339" s="381"/>
      <c r="AH339" s="389"/>
      <c r="AI339" s="386"/>
      <c r="AJ339" s="381"/>
      <c r="AK339" s="381"/>
      <c r="AL339" s="383"/>
      <c r="AM339" s="374"/>
      <c r="AN339" s="384">
        <v>50255</v>
      </c>
      <c r="AO339" s="381">
        <v>50328</v>
      </c>
      <c r="AP339" s="383"/>
      <c r="AQ339" s="374"/>
      <c r="AR339" s="384" t="str">
        <f/>
        <v/>
      </c>
      <c r="AS339" s="381">
        <v>49593</v>
      </c>
      <c r="AT339" s="381" t="str">
        <f/>
        <v/>
      </c>
      <c r="AU339" s="389"/>
      <c r="AV339" s="390" t="str">
        <f/>
        <v/>
      </c>
      <c r="AW339" s="57" t="str">
        <f/>
        <v/>
      </c>
      <c r="AX339" s="381"/>
      <c r="AY339" s="381" t="str">
        <f/>
        <v/>
      </c>
      <c r="AZ339" s="381"/>
      <c r="BA339" s="381" t="str">
        <f/>
        <v/>
      </c>
      <c r="BB339" s="385"/>
      <c r="BC339" s="390" t="str">
        <f/>
        <v/>
      </c>
      <c r="BD339" s="381" t="str">
        <f/>
        <v/>
      </c>
      <c r="BE339" s="381"/>
      <c r="BF339" s="381" t="str">
        <f/>
        <v/>
      </c>
      <c r="BG339" s="391"/>
      <c r="BH339" s="392"/>
      <c r="BI339" s="378"/>
    </row>
    <row r="340" ht="15.75" customHeight="1">
      <c r="A340" s="236"/>
      <c r="B340" s="236"/>
      <c r="C340" s="358"/>
      <c r="D340" s="379">
        <v>334</v>
      </c>
      <c r="E340" s="380" t="str">
        <f t="shared" si="118"/>
        <v>#REF!</v>
      </c>
      <c r="F340" s="57" t="str">
        <f t="shared" si="119"/>
        <v>#REF!</v>
      </c>
      <c r="G340" s="57" t="str">
        <f t="shared" si="120"/>
        <v>#REF!</v>
      </c>
      <c r="H340" s="381" t="str">
        <f t="shared" si="121"/>
        <v>#REF!</v>
      </c>
      <c r="I340" s="380" t="str">
        <f t="shared" si="122"/>
        <v>#REF!</v>
      </c>
      <c r="J340" s="396" t="str">
        <f t="shared" si="117"/>
        <v>#REF!</v>
      </c>
      <c r="K340" s="382" t="b">
        <v>0</v>
      </c>
      <c r="L340" s="364" t="str">
        <f t="shared" si="123"/>
        <v>#REF!</v>
      </c>
      <c r="M340" s="361" t="str">
        <f t="shared" si="124"/>
        <v>#REF!</v>
      </c>
      <c r="N340" s="361" t="b">
        <v>0</v>
      </c>
      <c r="O340" s="24" t="b">
        <v>0</v>
      </c>
      <c r="P340" s="365" t="str">
        <f t="shared" si="125"/>
        <v>#REF!</v>
      </c>
      <c r="Q340" s="383"/>
      <c r="R340" s="367"/>
      <c r="S340" s="384" t="str">
        <f/>
        <v/>
      </c>
      <c r="T340" s="385">
        <v>49310</v>
      </c>
      <c r="U340" s="386" t="str">
        <f/>
        <v/>
      </c>
      <c r="V340" s="385">
        <v>49523</v>
      </c>
      <c r="W340" s="387" t="str">
        <f/>
        <v/>
      </c>
      <c r="X340" s="381" t="str">
        <f/>
        <v/>
      </c>
      <c r="Y340" s="381"/>
      <c r="Z340" s="381">
        <v>49583</v>
      </c>
      <c r="AA340" s="388"/>
      <c r="AB340" s="381"/>
      <c r="AC340" s="381"/>
      <c r="AD340" s="381"/>
      <c r="AE340" s="388"/>
      <c r="AF340" s="381"/>
      <c r="AG340" s="381"/>
      <c r="AH340" s="389"/>
      <c r="AI340" s="386"/>
      <c r="AJ340" s="381"/>
      <c r="AK340" s="381"/>
      <c r="AL340" s="383"/>
      <c r="AM340" s="374"/>
      <c r="AN340" s="384">
        <v>50255</v>
      </c>
      <c r="AO340" s="381">
        <v>50328</v>
      </c>
      <c r="AP340" s="383"/>
      <c r="AQ340" s="374"/>
      <c r="AR340" s="384" t="str">
        <f/>
        <v/>
      </c>
      <c r="AS340" s="381">
        <v>49593</v>
      </c>
      <c r="AT340" s="381" t="str">
        <f/>
        <v/>
      </c>
      <c r="AU340" s="389"/>
      <c r="AV340" s="390" t="str">
        <f/>
        <v/>
      </c>
      <c r="AW340" s="57" t="str">
        <f/>
        <v/>
      </c>
      <c r="AX340" s="381"/>
      <c r="AY340" s="381" t="str">
        <f/>
        <v/>
      </c>
      <c r="AZ340" s="381"/>
      <c r="BA340" s="381" t="str">
        <f/>
        <v/>
      </c>
      <c r="BB340" s="385"/>
      <c r="BC340" s="390" t="str">
        <f/>
        <v/>
      </c>
      <c r="BD340" s="381" t="str">
        <f/>
        <v/>
      </c>
      <c r="BE340" s="381"/>
      <c r="BF340" s="381" t="str">
        <f/>
        <v/>
      </c>
      <c r="BG340" s="391"/>
      <c r="BH340" s="392"/>
      <c r="BI340" s="378"/>
    </row>
    <row r="341" ht="15.75" customHeight="1">
      <c r="A341" s="236"/>
      <c r="B341" s="236"/>
      <c r="C341" s="358"/>
      <c r="D341" s="379">
        <v>335</v>
      </c>
      <c r="E341" s="380" t="str">
        <f t="shared" si="118"/>
        <v>#REF!</v>
      </c>
      <c r="F341" s="57" t="str">
        <f t="shared" si="119"/>
        <v>#REF!</v>
      </c>
      <c r="G341" s="57" t="str">
        <f t="shared" si="120"/>
        <v>#REF!</v>
      </c>
      <c r="H341" s="381" t="str">
        <f t="shared" si="121"/>
        <v>#REF!</v>
      </c>
      <c r="I341" s="380" t="str">
        <f t="shared" si="122"/>
        <v>#REF!</v>
      </c>
      <c r="J341" s="396" t="str">
        <f t="shared" si="117"/>
        <v>#REF!</v>
      </c>
      <c r="K341" s="382" t="b">
        <v>0</v>
      </c>
      <c r="L341" s="364" t="str">
        <f t="shared" si="123"/>
        <v>#REF!</v>
      </c>
      <c r="M341" s="361" t="str">
        <f t="shared" si="124"/>
        <v>#REF!</v>
      </c>
      <c r="N341" s="361" t="b">
        <v>0</v>
      </c>
      <c r="O341" s="24" t="b">
        <v>0</v>
      </c>
      <c r="P341" s="365" t="str">
        <f t="shared" si="125"/>
        <v>#REF!</v>
      </c>
      <c r="Q341" s="383"/>
      <c r="R341" s="367"/>
      <c r="S341" s="384" t="str">
        <f/>
        <v/>
      </c>
      <c r="T341" s="385">
        <v>49310</v>
      </c>
      <c r="U341" s="386" t="str">
        <f/>
        <v/>
      </c>
      <c r="V341" s="385">
        <v>49370</v>
      </c>
      <c r="W341" s="387" t="str">
        <f/>
        <v/>
      </c>
      <c r="X341" s="381" t="str">
        <f/>
        <v/>
      </c>
      <c r="Y341" s="381"/>
      <c r="Z341" s="381">
        <v>49430</v>
      </c>
      <c r="AA341" s="388"/>
      <c r="AB341" s="381"/>
      <c r="AC341" s="381"/>
      <c r="AD341" s="381"/>
      <c r="AE341" s="388"/>
      <c r="AF341" s="381"/>
      <c r="AG341" s="381"/>
      <c r="AH341" s="389"/>
      <c r="AI341" s="386"/>
      <c r="AJ341" s="381"/>
      <c r="AK341" s="381"/>
      <c r="AL341" s="383"/>
      <c r="AM341" s="374"/>
      <c r="AN341" s="384">
        <v>49494</v>
      </c>
      <c r="AO341" s="381">
        <v>49569</v>
      </c>
      <c r="AP341" s="383"/>
      <c r="AQ341" s="374"/>
      <c r="AR341" s="384" t="str">
        <f/>
        <v/>
      </c>
      <c r="AS341" s="381">
        <v>49442</v>
      </c>
      <c r="AT341" s="381" t="str">
        <f/>
        <v/>
      </c>
      <c r="AU341" s="389"/>
      <c r="AV341" s="390" t="str">
        <f/>
        <v/>
      </c>
      <c r="AW341" s="57" t="str">
        <f/>
        <v/>
      </c>
      <c r="AX341" s="381"/>
      <c r="AY341" s="381" t="str">
        <f/>
        <v/>
      </c>
      <c r="AZ341" s="381"/>
      <c r="BA341" s="381" t="str">
        <f/>
        <v/>
      </c>
      <c r="BB341" s="385"/>
      <c r="BC341" s="390" t="str">
        <f/>
        <v/>
      </c>
      <c r="BD341" s="381" t="str">
        <f/>
        <v/>
      </c>
      <c r="BE341" s="381"/>
      <c r="BF341" s="381" t="str">
        <f/>
        <v/>
      </c>
      <c r="BG341" s="391"/>
      <c r="BH341" s="392"/>
      <c r="BI341" s="378"/>
    </row>
    <row r="342" ht="15.75" customHeight="1">
      <c r="A342" s="236"/>
      <c r="B342" s="236"/>
      <c r="C342" s="358"/>
      <c r="D342" s="379">
        <v>336</v>
      </c>
      <c r="E342" s="380" t="str">
        <f t="shared" si="118"/>
        <v>#REF!</v>
      </c>
      <c r="F342" s="57" t="str">
        <f t="shared" si="119"/>
        <v>#REF!</v>
      </c>
      <c r="G342" s="57" t="str">
        <f t="shared" si="120"/>
        <v>#REF!</v>
      </c>
      <c r="H342" s="381" t="str">
        <f t="shared" si="121"/>
        <v>#REF!</v>
      </c>
      <c r="I342" s="380" t="str">
        <f t="shared" si="122"/>
        <v>#REF!</v>
      </c>
      <c r="J342" s="396" t="str">
        <f t="shared" si="117"/>
        <v>#REF!</v>
      </c>
      <c r="K342" s="382" t="b">
        <v>0</v>
      </c>
      <c r="L342" s="364" t="str">
        <f t="shared" si="123"/>
        <v>#REF!</v>
      </c>
      <c r="M342" s="361" t="str">
        <f t="shared" si="124"/>
        <v>#REF!</v>
      </c>
      <c r="N342" s="361" t="b">
        <v>0</v>
      </c>
      <c r="O342" s="24" t="b">
        <v>0</v>
      </c>
      <c r="P342" s="365" t="str">
        <f t="shared" si="125"/>
        <v>#REF!</v>
      </c>
      <c r="Q342" s="383"/>
      <c r="R342" s="367"/>
      <c r="S342" s="384" t="str">
        <f/>
        <v/>
      </c>
      <c r="T342" s="385">
        <v>49310</v>
      </c>
      <c r="U342" s="386" t="str">
        <f/>
        <v/>
      </c>
      <c r="V342" s="385">
        <v>49370</v>
      </c>
      <c r="W342" s="387" t="str">
        <f/>
        <v/>
      </c>
      <c r="X342" s="381" t="str">
        <f/>
        <v/>
      </c>
      <c r="Y342" s="381"/>
      <c r="Z342" s="381">
        <v>49430</v>
      </c>
      <c r="AA342" s="388"/>
      <c r="AB342" s="381"/>
      <c r="AC342" s="381"/>
      <c r="AD342" s="381"/>
      <c r="AE342" s="388"/>
      <c r="AF342" s="381"/>
      <c r="AG342" s="381"/>
      <c r="AH342" s="389"/>
      <c r="AI342" s="386"/>
      <c r="AJ342" s="381"/>
      <c r="AK342" s="381"/>
      <c r="AL342" s="383"/>
      <c r="AM342" s="374"/>
      <c r="AN342" s="384">
        <v>49494</v>
      </c>
      <c r="AO342" s="381">
        <v>49569</v>
      </c>
      <c r="AP342" s="383"/>
      <c r="AQ342" s="374"/>
      <c r="AR342" s="384" t="str">
        <f/>
        <v/>
      </c>
      <c r="AS342" s="381">
        <v>49442</v>
      </c>
      <c r="AT342" s="381" t="str">
        <f/>
        <v/>
      </c>
      <c r="AU342" s="389"/>
      <c r="AV342" s="390" t="str">
        <f/>
        <v/>
      </c>
      <c r="AW342" s="57" t="str">
        <f/>
        <v/>
      </c>
      <c r="AX342" s="381"/>
      <c r="AY342" s="381" t="str">
        <f/>
        <v/>
      </c>
      <c r="AZ342" s="381"/>
      <c r="BA342" s="381" t="str">
        <f/>
        <v/>
      </c>
      <c r="BB342" s="385"/>
      <c r="BC342" s="390" t="str">
        <f/>
        <v/>
      </c>
      <c r="BD342" s="381" t="str">
        <f/>
        <v/>
      </c>
      <c r="BE342" s="381"/>
      <c r="BF342" s="381" t="str">
        <f/>
        <v/>
      </c>
      <c r="BG342" s="391"/>
      <c r="BH342" s="392"/>
      <c r="BI342" s="378"/>
    </row>
    <row r="343" ht="15.75" customHeight="1">
      <c r="A343" s="236"/>
      <c r="B343" s="236"/>
      <c r="C343" s="358"/>
      <c r="D343" s="379">
        <v>337</v>
      </c>
      <c r="E343" s="380" t="str">
        <f t="shared" si="118"/>
        <v>#REF!</v>
      </c>
      <c r="F343" s="57" t="str">
        <f t="shared" si="119"/>
        <v>#REF!</v>
      </c>
      <c r="G343" s="57" t="str">
        <f t="shared" si="120"/>
        <v>#REF!</v>
      </c>
      <c r="H343" s="381" t="str">
        <f t="shared" si="121"/>
        <v>#REF!</v>
      </c>
      <c r="I343" s="380" t="str">
        <f t="shared" si="122"/>
        <v>#REF!</v>
      </c>
      <c r="J343" s="396" t="str">
        <f t="shared" si="117"/>
        <v>#REF!</v>
      </c>
      <c r="K343" s="382" t="b">
        <v>0</v>
      </c>
      <c r="L343" s="364" t="str">
        <f t="shared" si="123"/>
        <v>#REF!</v>
      </c>
      <c r="M343" s="361" t="str">
        <f t="shared" si="124"/>
        <v>#REF!</v>
      </c>
      <c r="N343" s="361" t="b">
        <v>0</v>
      </c>
      <c r="O343" s="24" t="b">
        <v>0</v>
      </c>
      <c r="P343" s="365" t="str">
        <f t="shared" si="125"/>
        <v>#REF!</v>
      </c>
      <c r="Q343" s="383"/>
      <c r="R343" s="367"/>
      <c r="S343" s="384" t="str">
        <f/>
        <v/>
      </c>
      <c r="T343" s="385">
        <v>49310</v>
      </c>
      <c r="U343" s="386" t="str">
        <f/>
        <v/>
      </c>
      <c r="V343" s="385">
        <v>49370</v>
      </c>
      <c r="W343" s="387" t="str">
        <f/>
        <v/>
      </c>
      <c r="X343" s="381" t="str">
        <f/>
        <v/>
      </c>
      <c r="Y343" s="381"/>
      <c r="Z343" s="381">
        <v>49430</v>
      </c>
      <c r="AA343" s="388"/>
      <c r="AB343" s="381"/>
      <c r="AC343" s="381"/>
      <c r="AD343" s="381"/>
      <c r="AE343" s="388"/>
      <c r="AF343" s="381"/>
      <c r="AG343" s="381"/>
      <c r="AH343" s="389"/>
      <c r="AI343" s="386"/>
      <c r="AJ343" s="381"/>
      <c r="AK343" s="381"/>
      <c r="AL343" s="383"/>
      <c r="AM343" s="374"/>
      <c r="AN343" s="384">
        <v>49494</v>
      </c>
      <c r="AO343" s="381">
        <v>49569</v>
      </c>
      <c r="AP343" s="383"/>
      <c r="AQ343" s="374"/>
      <c r="AR343" s="384" t="str">
        <f/>
        <v/>
      </c>
      <c r="AS343" s="381">
        <v>49442</v>
      </c>
      <c r="AT343" s="381" t="str">
        <f/>
        <v/>
      </c>
      <c r="AU343" s="389"/>
      <c r="AV343" s="390" t="str">
        <f/>
        <v/>
      </c>
      <c r="AW343" s="57" t="str">
        <f/>
        <v/>
      </c>
      <c r="AX343" s="381"/>
      <c r="AY343" s="381" t="str">
        <f/>
        <v/>
      </c>
      <c r="AZ343" s="381"/>
      <c r="BA343" s="381" t="str">
        <f/>
        <v/>
      </c>
      <c r="BB343" s="385"/>
      <c r="BC343" s="390" t="str">
        <f/>
        <v/>
      </c>
      <c r="BD343" s="381" t="str">
        <f/>
        <v/>
      </c>
      <c r="BE343" s="381"/>
      <c r="BF343" s="381" t="str">
        <f/>
        <v/>
      </c>
      <c r="BG343" s="391"/>
      <c r="BH343" s="392"/>
      <c r="BI343" s="378"/>
    </row>
    <row r="344" ht="15.75" customHeight="1">
      <c r="A344" s="236"/>
      <c r="B344" s="236"/>
      <c r="C344" s="358"/>
      <c r="D344" s="379">
        <v>338</v>
      </c>
      <c r="E344" s="380" t="str">
        <f t="shared" si="118"/>
        <v>#REF!</v>
      </c>
      <c r="F344" s="57" t="str">
        <f t="shared" si="119"/>
        <v>#REF!</v>
      </c>
      <c r="G344" s="57" t="str">
        <f t="shared" si="120"/>
        <v>#REF!</v>
      </c>
      <c r="H344" s="381" t="str">
        <f t="shared" si="121"/>
        <v>#REF!</v>
      </c>
      <c r="I344" s="380" t="str">
        <f t="shared" si="122"/>
        <v>#REF!</v>
      </c>
      <c r="J344" s="396" t="str">
        <f t="shared" si="117"/>
        <v>#REF!</v>
      </c>
      <c r="K344" s="382" t="b">
        <v>0</v>
      </c>
      <c r="L344" s="364" t="str">
        <f t="shared" si="123"/>
        <v>#REF!</v>
      </c>
      <c r="M344" s="361" t="str">
        <f t="shared" si="124"/>
        <v>#REF!</v>
      </c>
      <c r="N344" s="361" t="b">
        <v>0</v>
      </c>
      <c r="O344" s="24" t="b">
        <v>0</v>
      </c>
      <c r="P344" s="365" t="str">
        <f t="shared" si="125"/>
        <v>#REF!</v>
      </c>
      <c r="Q344" s="383"/>
      <c r="R344" s="367"/>
      <c r="S344" s="384" t="str">
        <f/>
        <v/>
      </c>
      <c r="T344" s="385">
        <v>49644</v>
      </c>
      <c r="U344" s="386" t="str">
        <f/>
        <v/>
      </c>
      <c r="V344" s="385">
        <v>49706</v>
      </c>
      <c r="W344" s="387" t="str">
        <f/>
        <v/>
      </c>
      <c r="X344" s="381" t="str">
        <f/>
        <v/>
      </c>
      <c r="Y344" s="381"/>
      <c r="Z344" s="381">
        <v>49766</v>
      </c>
      <c r="AA344" s="388"/>
      <c r="AB344" s="381"/>
      <c r="AC344" s="381"/>
      <c r="AD344" s="381"/>
      <c r="AE344" s="388"/>
      <c r="AF344" s="381"/>
      <c r="AG344" s="381"/>
      <c r="AH344" s="389"/>
      <c r="AI344" s="386"/>
      <c r="AJ344" s="381"/>
      <c r="AK344" s="381"/>
      <c r="AL344" s="383"/>
      <c r="AM344" s="374"/>
      <c r="AN344" s="384">
        <v>49829</v>
      </c>
      <c r="AO344" s="381">
        <v>49902</v>
      </c>
      <c r="AP344" s="383"/>
      <c r="AQ344" s="374"/>
      <c r="AR344" s="384" t="str">
        <f/>
        <v/>
      </c>
      <c r="AS344" s="381">
        <v>49778</v>
      </c>
      <c r="AT344" s="381" t="str">
        <f/>
        <v/>
      </c>
      <c r="AU344" s="389"/>
      <c r="AV344" s="390" t="str">
        <f/>
        <v/>
      </c>
      <c r="AW344" s="57" t="str">
        <f/>
        <v/>
      </c>
      <c r="AX344" s="381"/>
      <c r="AY344" s="381" t="str">
        <f/>
        <v/>
      </c>
      <c r="AZ344" s="381"/>
      <c r="BA344" s="381" t="str">
        <f/>
        <v/>
      </c>
      <c r="BB344" s="385"/>
      <c r="BC344" s="390" t="str">
        <f/>
        <v/>
      </c>
      <c r="BD344" s="381" t="str">
        <f/>
        <v/>
      </c>
      <c r="BE344" s="381"/>
      <c r="BF344" s="381" t="str">
        <f/>
        <v/>
      </c>
      <c r="BG344" s="391"/>
      <c r="BH344" s="392"/>
      <c r="BI344" s="378"/>
    </row>
    <row r="345" ht="15.75" customHeight="1">
      <c r="A345" s="236"/>
      <c r="B345" s="236"/>
      <c r="C345" s="358"/>
      <c r="D345" s="379">
        <v>339</v>
      </c>
      <c r="E345" s="380" t="str">
        <f t="shared" si="118"/>
        <v>#REF!</v>
      </c>
      <c r="F345" s="57" t="str">
        <f t="shared" si="119"/>
        <v>#REF!</v>
      </c>
      <c r="G345" s="57" t="str">
        <f t="shared" si="120"/>
        <v>#REF!</v>
      </c>
      <c r="H345" s="381" t="str">
        <f t="shared" si="121"/>
        <v>#REF!</v>
      </c>
      <c r="I345" s="380" t="str">
        <f t="shared" si="122"/>
        <v>#REF!</v>
      </c>
      <c r="J345" s="396" t="str">
        <f t="shared" si="117"/>
        <v>#REF!</v>
      </c>
      <c r="K345" s="382" t="b">
        <v>0</v>
      </c>
      <c r="L345" s="364" t="str">
        <f t="shared" si="123"/>
        <v>#REF!</v>
      </c>
      <c r="M345" s="361" t="str">
        <f t="shared" si="124"/>
        <v>#REF!</v>
      </c>
      <c r="N345" s="361" t="b">
        <v>0</v>
      </c>
      <c r="O345" s="24" t="b">
        <v>0</v>
      </c>
      <c r="P345" s="365" t="str">
        <f t="shared" si="125"/>
        <v>#REF!</v>
      </c>
      <c r="Q345" s="383"/>
      <c r="R345" s="367"/>
      <c r="S345" s="384" t="str">
        <f/>
        <v/>
      </c>
      <c r="T345" s="385">
        <v>49644</v>
      </c>
      <c r="U345" s="386" t="str">
        <f/>
        <v/>
      </c>
      <c r="V345" s="385">
        <v>49706</v>
      </c>
      <c r="W345" s="387" t="str">
        <f/>
        <v/>
      </c>
      <c r="X345" s="381" t="str">
        <f/>
        <v/>
      </c>
      <c r="Y345" s="381"/>
      <c r="Z345" s="381">
        <v>49766</v>
      </c>
      <c r="AA345" s="388"/>
      <c r="AB345" s="381"/>
      <c r="AC345" s="381"/>
      <c r="AD345" s="381"/>
      <c r="AE345" s="388"/>
      <c r="AF345" s="381"/>
      <c r="AG345" s="381"/>
      <c r="AH345" s="389"/>
      <c r="AI345" s="386"/>
      <c r="AJ345" s="381"/>
      <c r="AK345" s="381"/>
      <c r="AL345" s="383"/>
      <c r="AM345" s="374"/>
      <c r="AN345" s="384">
        <v>49829</v>
      </c>
      <c r="AO345" s="381">
        <v>49902</v>
      </c>
      <c r="AP345" s="383"/>
      <c r="AQ345" s="374"/>
      <c r="AR345" s="384" t="str">
        <f/>
        <v/>
      </c>
      <c r="AS345" s="381">
        <v>49778</v>
      </c>
      <c r="AT345" s="381" t="str">
        <f/>
        <v/>
      </c>
      <c r="AU345" s="389"/>
      <c r="AV345" s="390" t="str">
        <f/>
        <v/>
      </c>
      <c r="AW345" s="57" t="str">
        <f/>
        <v/>
      </c>
      <c r="AX345" s="381"/>
      <c r="AY345" s="381" t="str">
        <f/>
        <v/>
      </c>
      <c r="AZ345" s="381"/>
      <c r="BA345" s="381" t="str">
        <f/>
        <v/>
      </c>
      <c r="BB345" s="385"/>
      <c r="BC345" s="390" t="str">
        <f/>
        <v/>
      </c>
      <c r="BD345" s="381" t="str">
        <f/>
        <v/>
      </c>
      <c r="BE345" s="381"/>
      <c r="BF345" s="381" t="str">
        <f/>
        <v/>
      </c>
      <c r="BG345" s="391"/>
      <c r="BH345" s="392"/>
      <c r="BI345" s="378"/>
    </row>
    <row r="346" ht="15.75" customHeight="1">
      <c r="A346" s="236"/>
      <c r="B346" s="236"/>
      <c r="C346" s="358"/>
      <c r="D346" s="379">
        <v>340</v>
      </c>
      <c r="E346" s="380" t="str">
        <f t="shared" si="118"/>
        <v>#REF!</v>
      </c>
      <c r="F346" s="57" t="str">
        <f t="shared" si="119"/>
        <v>#REF!</v>
      </c>
      <c r="G346" s="57" t="str">
        <f t="shared" si="120"/>
        <v>#REF!</v>
      </c>
      <c r="H346" s="381" t="str">
        <f t="shared" si="121"/>
        <v>#REF!</v>
      </c>
      <c r="I346" s="380" t="str">
        <f t="shared" si="122"/>
        <v>#REF!</v>
      </c>
      <c r="J346" s="396" t="str">
        <f t="shared" si="117"/>
        <v>#REF!</v>
      </c>
      <c r="K346" s="382" t="b">
        <v>0</v>
      </c>
      <c r="L346" s="364" t="str">
        <f t="shared" si="123"/>
        <v>#REF!</v>
      </c>
      <c r="M346" s="361" t="str">
        <f t="shared" si="124"/>
        <v>#REF!</v>
      </c>
      <c r="N346" s="361" t="b">
        <v>0</v>
      </c>
      <c r="O346" s="24" t="b">
        <v>0</v>
      </c>
      <c r="P346" s="365" t="str">
        <f t="shared" si="125"/>
        <v>#REF!</v>
      </c>
      <c r="Q346" s="383"/>
      <c r="R346" s="367"/>
      <c r="S346" s="384" t="str">
        <f/>
        <v/>
      </c>
      <c r="T346" s="385">
        <v>50406</v>
      </c>
      <c r="U346" s="386" t="str">
        <f/>
        <v/>
      </c>
      <c r="V346" s="385">
        <v>50468</v>
      </c>
      <c r="W346" s="387" t="str">
        <f/>
        <v/>
      </c>
      <c r="X346" s="381" t="str">
        <f/>
        <v/>
      </c>
      <c r="Y346" s="381"/>
      <c r="Z346" s="381">
        <v>50526</v>
      </c>
      <c r="AA346" s="388"/>
      <c r="AB346" s="381"/>
      <c r="AC346" s="381"/>
      <c r="AD346" s="381"/>
      <c r="AE346" s="388"/>
      <c r="AF346" s="381"/>
      <c r="AG346" s="381"/>
      <c r="AH346" s="389"/>
      <c r="AI346" s="386"/>
      <c r="AJ346" s="381"/>
      <c r="AK346" s="381"/>
      <c r="AL346" s="383"/>
      <c r="AM346" s="374"/>
      <c r="AN346" s="384">
        <v>50591</v>
      </c>
      <c r="AO346" s="381">
        <v>50664</v>
      </c>
      <c r="AP346" s="383"/>
      <c r="AQ346" s="374"/>
      <c r="AR346" s="384" t="str">
        <f/>
        <v/>
      </c>
      <c r="AS346" s="381">
        <v>50538</v>
      </c>
      <c r="AT346" s="381" t="str">
        <f/>
        <v/>
      </c>
      <c r="AU346" s="389"/>
      <c r="AV346" s="390" t="str">
        <f/>
        <v/>
      </c>
      <c r="AW346" s="57" t="str">
        <f/>
        <v/>
      </c>
      <c r="AX346" s="381"/>
      <c r="AY346" s="381" t="str">
        <f/>
        <v/>
      </c>
      <c r="AZ346" s="381"/>
      <c r="BA346" s="381" t="str">
        <f/>
        <v/>
      </c>
      <c r="BB346" s="385"/>
      <c r="BC346" s="390" t="str">
        <f/>
        <v/>
      </c>
      <c r="BD346" s="381" t="str">
        <f/>
        <v/>
      </c>
      <c r="BE346" s="381"/>
      <c r="BF346" s="381" t="str">
        <f/>
        <v/>
      </c>
      <c r="BG346" s="391"/>
      <c r="BH346" s="392"/>
      <c r="BI346" s="378"/>
    </row>
    <row r="347" ht="15.75" customHeight="1">
      <c r="A347" s="236"/>
      <c r="B347" s="236"/>
      <c r="C347" s="358"/>
      <c r="D347" s="379">
        <v>341</v>
      </c>
      <c r="E347" s="380" t="str">
        <f t="shared" si="118"/>
        <v>#REF!</v>
      </c>
      <c r="F347" s="57" t="str">
        <f t="shared" si="119"/>
        <v>#REF!</v>
      </c>
      <c r="G347" s="57" t="str">
        <f t="shared" si="120"/>
        <v>#REF!</v>
      </c>
      <c r="H347" s="381" t="str">
        <f t="shared" si="121"/>
        <v>#REF!</v>
      </c>
      <c r="I347" s="380" t="str">
        <f t="shared" si="122"/>
        <v>#REF!</v>
      </c>
      <c r="J347" s="396" t="str">
        <f t="shared" si="117"/>
        <v>#REF!</v>
      </c>
      <c r="K347" s="382" t="b">
        <v>0</v>
      </c>
      <c r="L347" s="364" t="str">
        <f t="shared" si="123"/>
        <v>#REF!</v>
      </c>
      <c r="M347" s="361" t="str">
        <f t="shared" si="124"/>
        <v>#REF!</v>
      </c>
      <c r="N347" s="361" t="b">
        <v>0</v>
      </c>
      <c r="O347" s="24" t="b">
        <v>0</v>
      </c>
      <c r="P347" s="365" t="str">
        <f t="shared" si="125"/>
        <v>#REF!</v>
      </c>
      <c r="Q347" s="383"/>
      <c r="R347" s="367"/>
      <c r="S347" s="384" t="str">
        <f/>
        <v/>
      </c>
      <c r="T347" s="385">
        <v>50406</v>
      </c>
      <c r="U347" s="386" t="str">
        <f/>
        <v/>
      </c>
      <c r="V347" s="385">
        <v>50468</v>
      </c>
      <c r="W347" s="387" t="str">
        <f/>
        <v/>
      </c>
      <c r="X347" s="381" t="str">
        <f/>
        <v/>
      </c>
      <c r="Y347" s="381"/>
      <c r="Z347" s="381">
        <v>50526</v>
      </c>
      <c r="AA347" s="388"/>
      <c r="AB347" s="381"/>
      <c r="AC347" s="381"/>
      <c r="AD347" s="381"/>
      <c r="AE347" s="388"/>
      <c r="AF347" s="381"/>
      <c r="AG347" s="381"/>
      <c r="AH347" s="389"/>
      <c r="AI347" s="386"/>
      <c r="AJ347" s="381"/>
      <c r="AK347" s="381"/>
      <c r="AL347" s="383"/>
      <c r="AM347" s="374"/>
      <c r="AN347" s="384">
        <v>50591</v>
      </c>
      <c r="AO347" s="381">
        <v>50664</v>
      </c>
      <c r="AP347" s="383"/>
      <c r="AQ347" s="374"/>
      <c r="AR347" s="384" t="str">
        <f/>
        <v/>
      </c>
      <c r="AS347" s="381">
        <v>50538</v>
      </c>
      <c r="AT347" s="381" t="str">
        <f/>
        <v/>
      </c>
      <c r="AU347" s="389"/>
      <c r="AV347" s="390" t="str">
        <f/>
        <v/>
      </c>
      <c r="AW347" s="57" t="str">
        <f/>
        <v/>
      </c>
      <c r="AX347" s="381"/>
      <c r="AY347" s="381" t="str">
        <f/>
        <v/>
      </c>
      <c r="AZ347" s="381"/>
      <c r="BA347" s="381" t="str">
        <f/>
        <v/>
      </c>
      <c r="BB347" s="385"/>
      <c r="BC347" s="390" t="str">
        <f/>
        <v/>
      </c>
      <c r="BD347" s="381" t="str">
        <f/>
        <v/>
      </c>
      <c r="BE347" s="381"/>
      <c r="BF347" s="381" t="str">
        <f/>
        <v/>
      </c>
      <c r="BG347" s="391"/>
      <c r="BH347" s="392"/>
      <c r="BI347" s="378"/>
    </row>
    <row r="348" ht="15.75" customHeight="1">
      <c r="A348" s="414"/>
      <c r="B348" s="236"/>
      <c r="C348" s="358"/>
      <c r="D348" s="379">
        <v>342</v>
      </c>
      <c r="E348" s="380" t="str">
        <f t="shared" si="118"/>
        <v>#REF!</v>
      </c>
      <c r="F348" s="57" t="str">
        <f t="shared" si="119"/>
        <v>#REF!</v>
      </c>
      <c r="G348" s="57" t="str">
        <f t="shared" si="120"/>
        <v>#REF!</v>
      </c>
      <c r="H348" s="381" t="str">
        <f t="shared" si="121"/>
        <v>#REF!</v>
      </c>
      <c r="I348" s="380" t="str">
        <f t="shared" si="122"/>
        <v>#REF!</v>
      </c>
      <c r="J348" s="380" t="str">
        <f t="shared" si="117"/>
        <v>#REF!</v>
      </c>
      <c r="K348" s="382" t="b">
        <v>0</v>
      </c>
      <c r="L348" s="364" t="str">
        <f t="shared" si="123"/>
        <v>#REF!</v>
      </c>
      <c r="M348" s="361" t="str">
        <f t="shared" si="124"/>
        <v>#REF!</v>
      </c>
      <c r="N348" s="361" t="b">
        <v>0</v>
      </c>
      <c r="O348" s="24" t="b">
        <v>0</v>
      </c>
      <c r="P348" s="365" t="str">
        <f t="shared" si="125"/>
        <v>#REF!</v>
      </c>
      <c r="Q348" s="383"/>
      <c r="R348" s="367"/>
      <c r="S348" s="384" t="str">
        <f/>
        <v/>
      </c>
      <c r="T348" s="385">
        <v>44440</v>
      </c>
      <c r="U348" s="386" t="str">
        <f/>
        <v/>
      </c>
      <c r="V348" s="385">
        <v>44865</v>
      </c>
      <c r="W348" s="387" t="str">
        <f/>
        <v/>
      </c>
      <c r="X348" s="381" t="str">
        <f/>
        <v/>
      </c>
      <c r="Y348" s="381">
        <v>44834</v>
      </c>
      <c r="Z348" s="381">
        <v>44865</v>
      </c>
      <c r="AA348" s="388"/>
      <c r="AB348" s="57">
        <v>20</v>
      </c>
      <c r="AC348" s="381"/>
      <c r="AD348" s="381"/>
      <c r="AE348" s="380" t="s">
        <v>518</v>
      </c>
      <c r="AF348" s="381"/>
      <c r="AG348" s="381"/>
      <c r="AH348" s="391"/>
      <c r="AI348" s="386">
        <v>44986</v>
      </c>
      <c r="AJ348" s="381">
        <v>45077</v>
      </c>
      <c r="AK348" s="381"/>
      <c r="AL348" s="383" t="s">
        <v>519</v>
      </c>
      <c r="AM348" s="374"/>
      <c r="AN348" s="384">
        <v>45278</v>
      </c>
      <c r="AO348" s="381">
        <v>45351</v>
      </c>
      <c r="AP348" s="383"/>
      <c r="AQ348" s="374"/>
      <c r="AR348" s="384" t="str">
        <f/>
        <v/>
      </c>
      <c r="AS348" s="381">
        <v>44864</v>
      </c>
      <c r="AT348" s="381" t="str">
        <f/>
        <v/>
      </c>
      <c r="AU348" s="389"/>
      <c r="AV348" s="390" t="str">
        <f/>
        <v/>
      </c>
      <c r="AW348" s="57" t="str">
        <f/>
        <v/>
      </c>
      <c r="AX348" s="381"/>
      <c r="AY348" s="381" t="str">
        <f/>
        <v/>
      </c>
      <c r="AZ348" s="381"/>
      <c r="BA348" s="381" t="str">
        <f/>
        <v/>
      </c>
      <c r="BB348" s="385"/>
      <c r="BC348" s="390" t="str">
        <f/>
        <v/>
      </c>
      <c r="BD348" s="381" t="str">
        <f/>
        <v/>
      </c>
      <c r="BE348" s="381"/>
      <c r="BF348" s="381" t="str">
        <f/>
        <v/>
      </c>
      <c r="BG348" s="391"/>
      <c r="BH348" s="392"/>
      <c r="BI348" s="378"/>
    </row>
    <row r="349" ht="15.75" customHeight="1">
      <c r="A349" s="414"/>
      <c r="B349" s="236"/>
      <c r="C349" s="358"/>
      <c r="D349" s="379">
        <v>343</v>
      </c>
      <c r="E349" s="380" t="str">
        <f t="shared" si="118"/>
        <v>#REF!</v>
      </c>
      <c r="F349" s="57" t="str">
        <f t="shared" si="119"/>
        <v>#REF!</v>
      </c>
      <c r="G349" s="57" t="str">
        <f t="shared" si="120"/>
        <v>#REF!</v>
      </c>
      <c r="H349" s="381" t="str">
        <f t="shared" si="121"/>
        <v>#REF!</v>
      </c>
      <c r="I349" s="380" t="str">
        <f t="shared" si="122"/>
        <v>#REF!</v>
      </c>
      <c r="J349" s="380" t="str">
        <f t="shared" si="117"/>
        <v>#REF!</v>
      </c>
      <c r="K349" s="382" t="b">
        <v>0</v>
      </c>
      <c r="L349" s="364" t="str">
        <f t="shared" si="123"/>
        <v>#REF!</v>
      </c>
      <c r="M349" s="361" t="str">
        <f t="shared" si="124"/>
        <v>#REF!</v>
      </c>
      <c r="N349" s="361" t="b">
        <v>0</v>
      </c>
      <c r="O349" s="24" t="b">
        <v>0</v>
      </c>
      <c r="P349" s="365" t="str">
        <f t="shared" si="125"/>
        <v>#REF!</v>
      </c>
      <c r="Q349" s="383"/>
      <c r="R349" s="367"/>
      <c r="S349" s="384" t="str">
        <f/>
        <v/>
      </c>
      <c r="T349" s="385">
        <v>44440</v>
      </c>
      <c r="U349" s="386" t="str">
        <f/>
        <v/>
      </c>
      <c r="V349" s="385">
        <v>44865</v>
      </c>
      <c r="W349" s="387" t="str">
        <f/>
        <v/>
      </c>
      <c r="X349" s="381" t="str">
        <f/>
        <v/>
      </c>
      <c r="Y349" s="381">
        <v>44834</v>
      </c>
      <c r="Z349" s="381">
        <v>44865</v>
      </c>
      <c r="AA349" s="388"/>
      <c r="AB349" s="57">
        <v>28</v>
      </c>
      <c r="AC349" s="381"/>
      <c r="AD349" s="381"/>
      <c r="AE349" s="380" t="s">
        <v>518</v>
      </c>
      <c r="AF349" s="381"/>
      <c r="AG349" s="381"/>
      <c r="AH349" s="391"/>
      <c r="AI349" s="386">
        <v>44986</v>
      </c>
      <c r="AJ349" s="381">
        <v>45077</v>
      </c>
      <c r="AK349" s="381"/>
      <c r="AL349" s="383" t="s">
        <v>519</v>
      </c>
      <c r="AM349" s="374"/>
      <c r="AN349" s="384">
        <v>45551</v>
      </c>
      <c r="AO349" s="381">
        <v>45624</v>
      </c>
      <c r="AP349" s="383"/>
      <c r="AQ349" s="374"/>
      <c r="AR349" s="384" t="str">
        <f/>
        <v/>
      </c>
      <c r="AS349" s="381">
        <v>44864</v>
      </c>
      <c r="AT349" s="381" t="str">
        <f/>
        <v/>
      </c>
      <c r="AU349" s="389"/>
      <c r="AV349" s="390" t="str">
        <f/>
        <v/>
      </c>
      <c r="AW349" s="57" t="str">
        <f/>
        <v/>
      </c>
      <c r="AX349" s="381"/>
      <c r="AY349" s="381" t="str">
        <f/>
        <v/>
      </c>
      <c r="AZ349" s="381"/>
      <c r="BA349" s="381" t="str">
        <f/>
        <v/>
      </c>
      <c r="BB349" s="385"/>
      <c r="BC349" s="390" t="str">
        <f/>
        <v/>
      </c>
      <c r="BD349" s="381" t="str">
        <f/>
        <v/>
      </c>
      <c r="BE349" s="381"/>
      <c r="BF349" s="381" t="str">
        <f/>
        <v/>
      </c>
      <c r="BG349" s="391"/>
      <c r="BH349" s="392"/>
      <c r="BI349" s="378"/>
    </row>
    <row r="350" ht="15.75" customHeight="1">
      <c r="A350" s="236"/>
      <c r="B350" s="236"/>
      <c r="C350" s="358"/>
      <c r="D350" s="379">
        <v>344</v>
      </c>
      <c r="E350" s="380" t="str">
        <f t="shared" si="118"/>
        <v>#REF!</v>
      </c>
      <c r="F350" s="57" t="str">
        <f t="shared" si="119"/>
        <v>#REF!</v>
      </c>
      <c r="G350" s="57" t="str">
        <f t="shared" si="120"/>
        <v>#REF!</v>
      </c>
      <c r="H350" s="381" t="str">
        <f t="shared" si="121"/>
        <v>#REF!</v>
      </c>
      <c r="I350" s="380" t="str">
        <f t="shared" si="122"/>
        <v>#REF!</v>
      </c>
      <c r="J350" s="380" t="str">
        <f t="shared" si="117"/>
        <v>#REF!</v>
      </c>
      <c r="K350" s="382" t="b">
        <v>0</v>
      </c>
      <c r="L350" s="364" t="str">
        <f t="shared" si="123"/>
        <v>#REF!</v>
      </c>
      <c r="M350" s="361" t="str">
        <f t="shared" si="124"/>
        <v>#REF!</v>
      </c>
      <c r="N350" s="361" t="b">
        <v>0</v>
      </c>
      <c r="O350" s="24" t="b">
        <v>0</v>
      </c>
      <c r="P350" s="365" t="str">
        <f t="shared" si="125"/>
        <v>#REF!</v>
      </c>
      <c r="Q350" s="383"/>
      <c r="R350" s="367"/>
      <c r="S350" s="384" t="str">
        <f/>
        <v/>
      </c>
      <c r="T350" s="385">
        <v>44470</v>
      </c>
      <c r="U350" s="386" t="str">
        <f/>
        <v/>
      </c>
      <c r="V350" s="385">
        <v>44865</v>
      </c>
      <c r="W350" s="387" t="str">
        <f/>
        <v/>
      </c>
      <c r="X350" s="381" t="str">
        <f/>
        <v/>
      </c>
      <c r="Y350" s="381">
        <v>44865</v>
      </c>
      <c r="Z350" s="381">
        <v>44865</v>
      </c>
      <c r="AA350" s="388"/>
      <c r="AB350" s="57">
        <v>29</v>
      </c>
      <c r="AC350" s="381"/>
      <c r="AD350" s="381"/>
      <c r="AE350" s="380" t="s">
        <v>518</v>
      </c>
      <c r="AF350" s="381"/>
      <c r="AG350" s="381"/>
      <c r="AH350" s="391"/>
      <c r="AI350" s="386">
        <v>45017</v>
      </c>
      <c r="AJ350" s="381">
        <v>45107</v>
      </c>
      <c r="AK350" s="381"/>
      <c r="AL350" s="383" t="s">
        <v>519</v>
      </c>
      <c r="AM350" s="374"/>
      <c r="AN350" s="384">
        <v>45516</v>
      </c>
      <c r="AO350" s="381">
        <v>45589</v>
      </c>
      <c r="AP350" s="383"/>
      <c r="AQ350" s="374"/>
      <c r="AR350" s="384" t="str">
        <f/>
        <v/>
      </c>
      <c r="AS350" s="381">
        <v>44880</v>
      </c>
      <c r="AT350" s="381" t="str">
        <f/>
        <v/>
      </c>
      <c r="AU350" s="389"/>
      <c r="AV350" s="390" t="str">
        <f/>
        <v/>
      </c>
      <c r="AW350" s="57" t="str">
        <f/>
        <v/>
      </c>
      <c r="AX350" s="381"/>
      <c r="AY350" s="381" t="str">
        <f/>
        <v/>
      </c>
      <c r="AZ350" s="381"/>
      <c r="BA350" s="381" t="str">
        <f/>
        <v/>
      </c>
      <c r="BB350" s="385"/>
      <c r="BC350" s="390" t="str">
        <f/>
        <v/>
      </c>
      <c r="BD350" s="381" t="str">
        <f/>
        <v/>
      </c>
      <c r="BE350" s="381"/>
      <c r="BF350" s="381" t="str">
        <f/>
        <v/>
      </c>
      <c r="BG350" s="391"/>
      <c r="BH350" s="392"/>
      <c r="BI350" s="378"/>
    </row>
    <row r="351" ht="15.75" customHeight="1">
      <c r="A351" s="236"/>
      <c r="B351" s="236"/>
      <c r="C351" s="358"/>
      <c r="D351" s="379">
        <v>345</v>
      </c>
      <c r="E351" s="380" t="str">
        <f t="shared" si="118"/>
        <v>#REF!</v>
      </c>
      <c r="F351" s="57" t="str">
        <f t="shared" si="119"/>
        <v>#REF!</v>
      </c>
      <c r="G351" s="57" t="str">
        <f t="shared" si="120"/>
        <v>#REF!</v>
      </c>
      <c r="H351" s="381" t="str">
        <f t="shared" si="121"/>
        <v>#REF!</v>
      </c>
      <c r="I351" s="380" t="str">
        <f t="shared" si="122"/>
        <v>#REF!</v>
      </c>
      <c r="J351" s="380" t="str">
        <f t="shared" si="117"/>
        <v>#REF!</v>
      </c>
      <c r="K351" s="382" t="b">
        <v>0</v>
      </c>
      <c r="L351" s="364" t="str">
        <f t="shared" si="123"/>
        <v>#REF!</v>
      </c>
      <c r="M351" s="361" t="str">
        <f t="shared" si="124"/>
        <v>#REF!</v>
      </c>
      <c r="N351" s="361" t="b">
        <v>0</v>
      </c>
      <c r="O351" s="24" t="b">
        <v>0</v>
      </c>
      <c r="P351" s="365" t="str">
        <f t="shared" si="125"/>
        <v>#REF!</v>
      </c>
      <c r="Q351" s="383"/>
      <c r="R351" s="367"/>
      <c r="S351" s="384" t="str">
        <f/>
        <v/>
      </c>
      <c r="T351" s="385">
        <v>44682</v>
      </c>
      <c r="U351" s="386" t="str">
        <f/>
        <v/>
      </c>
      <c r="V351" s="385">
        <v>44928</v>
      </c>
      <c r="W351" s="387" t="str">
        <f/>
        <v/>
      </c>
      <c r="X351" s="381" t="str">
        <f/>
        <v/>
      </c>
      <c r="Y351" s="381"/>
      <c r="Z351" s="381">
        <v>44986</v>
      </c>
      <c r="AA351" s="388"/>
      <c r="AB351" s="381"/>
      <c r="AC351" s="381"/>
      <c r="AD351" s="381"/>
      <c r="AE351" s="388"/>
      <c r="AF351" s="381"/>
      <c r="AG351" s="381"/>
      <c r="AH351" s="389"/>
      <c r="AI351" s="386"/>
      <c r="AJ351" s="381"/>
      <c r="AK351" s="381"/>
      <c r="AL351" s="383"/>
      <c r="AM351" s="374"/>
      <c r="AN351" s="384">
        <v>45642</v>
      </c>
      <c r="AO351" s="381">
        <v>45715</v>
      </c>
      <c r="AP351" s="383"/>
      <c r="AQ351" s="374"/>
      <c r="AR351" s="384" t="str">
        <f/>
        <v/>
      </c>
      <c r="AS351" s="381">
        <v>44999</v>
      </c>
      <c r="AT351" s="381" t="str">
        <f/>
        <v/>
      </c>
      <c r="AU351" s="389"/>
      <c r="AV351" s="390" t="str">
        <f/>
        <v/>
      </c>
      <c r="AW351" s="57" t="str">
        <f/>
        <v/>
      </c>
      <c r="AX351" s="381"/>
      <c r="AY351" s="381" t="str">
        <f/>
        <v/>
      </c>
      <c r="AZ351" s="381"/>
      <c r="BA351" s="381" t="str">
        <f/>
        <v/>
      </c>
      <c r="BB351" s="385"/>
      <c r="BC351" s="390" t="str">
        <f/>
        <v/>
      </c>
      <c r="BD351" s="381" t="str">
        <f/>
        <v/>
      </c>
      <c r="BE351" s="381"/>
      <c r="BF351" s="381" t="str">
        <f/>
        <v/>
      </c>
      <c r="BG351" s="391"/>
      <c r="BH351" s="392"/>
      <c r="BI351" s="378"/>
    </row>
    <row r="352" ht="15.75" customHeight="1">
      <c r="A352" s="414"/>
      <c r="B352" s="236"/>
      <c r="C352" s="358"/>
      <c r="D352" s="379">
        <v>346</v>
      </c>
      <c r="E352" s="380" t="str">
        <f t="shared" si="118"/>
        <v>#REF!</v>
      </c>
      <c r="F352" s="57" t="str">
        <f t="shared" si="119"/>
        <v>#REF!</v>
      </c>
      <c r="G352" s="57" t="str">
        <f t="shared" si="120"/>
        <v>#REF!</v>
      </c>
      <c r="H352" s="381" t="str">
        <f t="shared" si="121"/>
        <v>#REF!</v>
      </c>
      <c r="I352" s="380" t="str">
        <f t="shared" si="122"/>
        <v>#REF!</v>
      </c>
      <c r="J352" s="380" t="str">
        <f t="shared" ref="J352:J415" si="126">VLOOKUP(D96,'Свод объектов'!$D$3:$L1101,9,0)</f>
        <v>#REF!</v>
      </c>
      <c r="K352" s="382" t="b">
        <v>0</v>
      </c>
      <c r="L352" s="364" t="str">
        <f t="shared" si="123"/>
        <v>#REF!</v>
      </c>
      <c r="M352" s="361" t="str">
        <f t="shared" si="124"/>
        <v>#REF!</v>
      </c>
      <c r="N352" s="361" t="b">
        <v>0</v>
      </c>
      <c r="O352" s="24" t="b">
        <v>0</v>
      </c>
      <c r="P352" s="365" t="str">
        <f t="shared" si="125"/>
        <v>#REF!</v>
      </c>
      <c r="Q352" s="383"/>
      <c r="R352" s="367"/>
      <c r="S352" s="384" t="str">
        <f/>
        <v/>
      </c>
      <c r="T352" s="385">
        <v>44440</v>
      </c>
      <c r="U352" s="386" t="str">
        <f/>
        <v/>
      </c>
      <c r="V352" s="385">
        <v>44865</v>
      </c>
      <c r="W352" s="387" t="str">
        <f/>
        <v/>
      </c>
      <c r="X352" s="381" t="str">
        <f/>
        <v/>
      </c>
      <c r="Y352" s="381">
        <v>44834</v>
      </c>
      <c r="Z352" s="381">
        <v>44865</v>
      </c>
      <c r="AA352" s="388"/>
      <c r="AB352" s="57">
        <v>24</v>
      </c>
      <c r="AC352" s="381"/>
      <c r="AD352" s="381"/>
      <c r="AE352" s="380" t="s">
        <v>518</v>
      </c>
      <c r="AF352" s="381"/>
      <c r="AG352" s="381"/>
      <c r="AH352" s="391"/>
      <c r="AI352" s="386">
        <v>44986</v>
      </c>
      <c r="AJ352" s="381">
        <v>45077</v>
      </c>
      <c r="AK352" s="381"/>
      <c r="AL352" s="383" t="s">
        <v>519</v>
      </c>
      <c r="AM352" s="374"/>
      <c r="AN352" s="384">
        <v>45398</v>
      </c>
      <c r="AO352" s="381">
        <v>45471</v>
      </c>
      <c r="AP352" s="383"/>
      <c r="AQ352" s="374"/>
      <c r="AR352" s="384" t="str">
        <f/>
        <v/>
      </c>
      <c r="AS352" s="381">
        <v>44864</v>
      </c>
      <c r="AT352" s="381" t="str">
        <f/>
        <v/>
      </c>
      <c r="AU352" s="389"/>
      <c r="AV352" s="390" t="str">
        <f/>
        <v/>
      </c>
      <c r="AW352" s="57" t="str">
        <f/>
        <v/>
      </c>
      <c r="AX352" s="381"/>
      <c r="AY352" s="381" t="str">
        <f/>
        <v/>
      </c>
      <c r="AZ352" s="381"/>
      <c r="BA352" s="381" t="str">
        <f/>
        <v/>
      </c>
      <c r="BB352" s="385"/>
      <c r="BC352" s="390" t="str">
        <f/>
        <v/>
      </c>
      <c r="BD352" s="381" t="str">
        <f/>
        <v/>
      </c>
      <c r="BE352" s="381"/>
      <c r="BF352" s="381" t="str">
        <f/>
        <v/>
      </c>
      <c r="BG352" s="391"/>
      <c r="BH352" s="392"/>
      <c r="BI352" s="378"/>
    </row>
    <row r="353" ht="15.75" customHeight="1">
      <c r="A353" s="236"/>
      <c r="B353" s="236"/>
      <c r="C353" s="358"/>
      <c r="D353" s="379">
        <v>347</v>
      </c>
      <c r="E353" s="380" t="str">
        <f t="shared" si="118"/>
        <v>#REF!</v>
      </c>
      <c r="F353" s="57" t="str">
        <f t="shared" si="119"/>
        <v>#REF!</v>
      </c>
      <c r="G353" s="57" t="str">
        <f t="shared" si="120"/>
        <v>#REF!</v>
      </c>
      <c r="H353" s="381" t="str">
        <f t="shared" si="121"/>
        <v>#REF!</v>
      </c>
      <c r="I353" s="380" t="str">
        <f t="shared" si="122"/>
        <v>#REF!</v>
      </c>
      <c r="J353" s="396" t="str">
        <f t="shared" si="126"/>
        <v>#REF!</v>
      </c>
      <c r="K353" s="382" t="b">
        <v>0</v>
      </c>
      <c r="L353" s="364" t="str">
        <f t="shared" si="123"/>
        <v>#REF!</v>
      </c>
      <c r="M353" s="361" t="str">
        <f t="shared" si="124"/>
        <v>#REF!</v>
      </c>
      <c r="N353" s="361" t="b">
        <v>0</v>
      </c>
      <c r="O353" s="24" t="b">
        <v>0</v>
      </c>
      <c r="P353" s="365" t="str">
        <f t="shared" si="125"/>
        <v>#REF!</v>
      </c>
      <c r="Q353" s="383"/>
      <c r="R353" s="367"/>
      <c r="S353" s="384" t="str">
        <f/>
        <v/>
      </c>
      <c r="T353" s="385">
        <v>45627</v>
      </c>
      <c r="U353" s="386" t="str">
        <f/>
        <v/>
      </c>
      <c r="V353" s="385">
        <v>45873</v>
      </c>
      <c r="W353" s="387" t="str">
        <f/>
        <v/>
      </c>
      <c r="X353" s="381" t="str">
        <f/>
        <v/>
      </c>
      <c r="Y353" s="381"/>
      <c r="Z353" s="381">
        <v>45931</v>
      </c>
      <c r="AA353" s="388"/>
      <c r="AB353" s="57">
        <v>26</v>
      </c>
      <c r="AC353" s="381"/>
      <c r="AD353" s="381"/>
      <c r="AE353" s="388"/>
      <c r="AF353" s="381"/>
      <c r="AG353" s="381"/>
      <c r="AH353" s="389"/>
      <c r="AI353" s="386"/>
      <c r="AJ353" s="381"/>
      <c r="AK353" s="381"/>
      <c r="AL353" s="383"/>
      <c r="AM353" s="374"/>
      <c r="AN353" s="384">
        <v>46602</v>
      </c>
      <c r="AO353" s="381">
        <v>46675</v>
      </c>
      <c r="AP353" s="383"/>
      <c r="AQ353" s="374"/>
      <c r="AR353" s="384" t="str">
        <f/>
        <v/>
      </c>
      <c r="AS353" s="381">
        <v>45943</v>
      </c>
      <c r="AT353" s="381" t="str">
        <f/>
        <v/>
      </c>
      <c r="AU353" s="389"/>
      <c r="AV353" s="390" t="str">
        <f/>
        <v/>
      </c>
      <c r="AW353" s="57" t="str">
        <f/>
        <v/>
      </c>
      <c r="AX353" s="381"/>
      <c r="AY353" s="381" t="str">
        <f/>
        <v/>
      </c>
      <c r="AZ353" s="381"/>
      <c r="BA353" s="381" t="str">
        <f/>
        <v/>
      </c>
      <c r="BB353" s="385"/>
      <c r="BC353" s="390" t="str">
        <f/>
        <v/>
      </c>
      <c r="BD353" s="381" t="str">
        <f/>
        <v/>
      </c>
      <c r="BE353" s="381"/>
      <c r="BF353" s="381" t="str">
        <f/>
        <v/>
      </c>
      <c r="BG353" s="391"/>
      <c r="BH353" s="392"/>
      <c r="BI353" s="378"/>
    </row>
    <row r="354" ht="15.75" customHeight="1">
      <c r="A354" s="236"/>
      <c r="B354" s="236"/>
      <c r="C354" s="358"/>
      <c r="D354" s="379">
        <v>348</v>
      </c>
      <c r="E354" s="380" t="str">
        <f t="shared" si="118"/>
        <v>#REF!</v>
      </c>
      <c r="F354" s="57" t="str">
        <f t="shared" si="119"/>
        <v>#REF!</v>
      </c>
      <c r="G354" s="57" t="str">
        <f t="shared" si="120"/>
        <v>#REF!</v>
      </c>
      <c r="H354" s="381" t="str">
        <f t="shared" si="121"/>
        <v>#REF!</v>
      </c>
      <c r="I354" s="380" t="str">
        <f t="shared" si="122"/>
        <v>#REF!</v>
      </c>
      <c r="J354" s="396" t="str">
        <f t="shared" si="126"/>
        <v>#REF!</v>
      </c>
      <c r="K354" s="382" t="b">
        <v>0</v>
      </c>
      <c r="L354" s="364" t="str">
        <f t="shared" si="123"/>
        <v>#REF!</v>
      </c>
      <c r="M354" s="361" t="str">
        <f t="shared" si="124"/>
        <v>#REF!</v>
      </c>
      <c r="N354" s="361" t="b">
        <v>0</v>
      </c>
      <c r="O354" s="24" t="b">
        <v>0</v>
      </c>
      <c r="P354" s="365" t="str">
        <f t="shared" si="125"/>
        <v>#REF!</v>
      </c>
      <c r="Q354" s="383"/>
      <c r="R354" s="367"/>
      <c r="S354" s="384" t="str">
        <f/>
        <v/>
      </c>
      <c r="T354" s="385">
        <v>45627</v>
      </c>
      <c r="U354" s="386" t="str">
        <f/>
        <v/>
      </c>
      <c r="V354" s="385">
        <v>45873</v>
      </c>
      <c r="W354" s="387" t="str">
        <f/>
        <v/>
      </c>
      <c r="X354" s="381" t="str">
        <f/>
        <v/>
      </c>
      <c r="Y354" s="381"/>
      <c r="Z354" s="381">
        <v>45931</v>
      </c>
      <c r="AA354" s="388"/>
      <c r="AB354" s="57">
        <v>26</v>
      </c>
      <c r="AC354" s="381"/>
      <c r="AD354" s="381"/>
      <c r="AE354" s="388"/>
      <c r="AF354" s="381"/>
      <c r="AG354" s="381"/>
      <c r="AH354" s="389"/>
      <c r="AI354" s="386"/>
      <c r="AJ354" s="381"/>
      <c r="AK354" s="381"/>
      <c r="AL354" s="383"/>
      <c r="AM354" s="374"/>
      <c r="AN354" s="384">
        <v>46602</v>
      </c>
      <c r="AO354" s="381">
        <v>46675</v>
      </c>
      <c r="AP354" s="383"/>
      <c r="AQ354" s="374"/>
      <c r="AR354" s="384" t="str">
        <f/>
        <v/>
      </c>
      <c r="AS354" s="381">
        <v>45943</v>
      </c>
      <c r="AT354" s="381" t="str">
        <f/>
        <v/>
      </c>
      <c r="AU354" s="389"/>
      <c r="AV354" s="390" t="str">
        <f/>
        <v/>
      </c>
      <c r="AW354" s="57" t="str">
        <f/>
        <v/>
      </c>
      <c r="AX354" s="381"/>
      <c r="AY354" s="381" t="str">
        <f/>
        <v/>
      </c>
      <c r="AZ354" s="381"/>
      <c r="BA354" s="381" t="str">
        <f/>
        <v/>
      </c>
      <c r="BB354" s="385"/>
      <c r="BC354" s="390" t="str">
        <f/>
        <v/>
      </c>
      <c r="BD354" s="381" t="str">
        <f/>
        <v/>
      </c>
      <c r="BE354" s="381"/>
      <c r="BF354" s="381" t="str">
        <f/>
        <v/>
      </c>
      <c r="BG354" s="391"/>
      <c r="BH354" s="392"/>
      <c r="BI354" s="378"/>
    </row>
    <row r="355" ht="15.75" customHeight="1">
      <c r="A355" s="236"/>
      <c r="B355" s="236"/>
      <c r="C355" s="358"/>
      <c r="D355" s="379">
        <v>349</v>
      </c>
      <c r="E355" s="380" t="str">
        <f t="shared" si="118"/>
        <v>#REF!</v>
      </c>
      <c r="F355" s="57" t="str">
        <f t="shared" si="119"/>
        <v>#REF!</v>
      </c>
      <c r="G355" s="57" t="str">
        <f t="shared" si="120"/>
        <v>#REF!</v>
      </c>
      <c r="H355" s="381" t="str">
        <f t="shared" si="121"/>
        <v>#REF!</v>
      </c>
      <c r="I355" s="380" t="str">
        <f t="shared" si="122"/>
        <v>#REF!</v>
      </c>
      <c r="J355" s="396" t="str">
        <f t="shared" si="126"/>
        <v>#REF!</v>
      </c>
      <c r="K355" s="382" t="b">
        <v>0</v>
      </c>
      <c r="L355" s="364" t="str">
        <f t="shared" si="123"/>
        <v>#REF!</v>
      </c>
      <c r="M355" s="361" t="str">
        <f t="shared" si="124"/>
        <v>#REF!</v>
      </c>
      <c r="N355" s="361" t="b">
        <v>0</v>
      </c>
      <c r="O355" s="24" t="b">
        <v>0</v>
      </c>
      <c r="P355" s="365" t="str">
        <f t="shared" si="125"/>
        <v>#REF!</v>
      </c>
      <c r="Q355" s="383"/>
      <c r="R355" s="367"/>
      <c r="S355" s="384" t="str">
        <f/>
        <v/>
      </c>
      <c r="T355" s="385">
        <v>45627</v>
      </c>
      <c r="U355" s="386" t="str">
        <f/>
        <v/>
      </c>
      <c r="V355" s="385">
        <v>45873</v>
      </c>
      <c r="W355" s="387" t="str">
        <f/>
        <v/>
      </c>
      <c r="X355" s="381" t="str">
        <f/>
        <v/>
      </c>
      <c r="Y355" s="381"/>
      <c r="Z355" s="381">
        <v>45931</v>
      </c>
      <c r="AA355" s="388"/>
      <c r="AB355" s="57">
        <v>20</v>
      </c>
      <c r="AC355" s="381"/>
      <c r="AD355" s="381"/>
      <c r="AE355" s="388"/>
      <c r="AF355" s="381"/>
      <c r="AG355" s="381"/>
      <c r="AH355" s="389"/>
      <c r="AI355" s="386"/>
      <c r="AJ355" s="381"/>
      <c r="AK355" s="381"/>
      <c r="AL355" s="383"/>
      <c r="AM355" s="374"/>
      <c r="AN355" s="384">
        <v>46419</v>
      </c>
      <c r="AO355" s="381">
        <v>46492</v>
      </c>
      <c r="AP355" s="383"/>
      <c r="AQ355" s="374"/>
      <c r="AR355" s="384" t="str">
        <f/>
        <v/>
      </c>
      <c r="AS355" s="381">
        <v>45943</v>
      </c>
      <c r="AT355" s="381" t="str">
        <f/>
        <v/>
      </c>
      <c r="AU355" s="389"/>
      <c r="AV355" s="390" t="str">
        <f/>
        <v/>
      </c>
      <c r="AW355" s="57" t="str">
        <f/>
        <v/>
      </c>
      <c r="AX355" s="381"/>
      <c r="AY355" s="381" t="str">
        <f/>
        <v/>
      </c>
      <c r="AZ355" s="381"/>
      <c r="BA355" s="381" t="str">
        <f/>
        <v/>
      </c>
      <c r="BB355" s="385"/>
      <c r="BC355" s="390" t="str">
        <f/>
        <v/>
      </c>
      <c r="BD355" s="381" t="str">
        <f/>
        <v/>
      </c>
      <c r="BE355" s="381"/>
      <c r="BF355" s="381" t="str">
        <f/>
        <v/>
      </c>
      <c r="BG355" s="391"/>
      <c r="BH355" s="392"/>
      <c r="BI355" s="378"/>
    </row>
    <row r="356" ht="15.75" customHeight="1">
      <c r="A356" s="236"/>
      <c r="B356" s="236"/>
      <c r="C356" s="358"/>
      <c r="D356" s="379">
        <v>350</v>
      </c>
      <c r="E356" s="380" t="str">
        <f t="shared" si="118"/>
        <v>#REF!</v>
      </c>
      <c r="F356" s="57" t="str">
        <f t="shared" si="119"/>
        <v>#REF!</v>
      </c>
      <c r="G356" s="57" t="str">
        <f t="shared" si="120"/>
        <v>#REF!</v>
      </c>
      <c r="H356" s="381" t="str">
        <f t="shared" si="121"/>
        <v>#REF!</v>
      </c>
      <c r="I356" s="380" t="str">
        <f t="shared" si="122"/>
        <v>#REF!</v>
      </c>
      <c r="J356" s="396" t="str">
        <f t="shared" si="126"/>
        <v>#REF!</v>
      </c>
      <c r="K356" s="382" t="b">
        <v>0</v>
      </c>
      <c r="L356" s="364" t="str">
        <f t="shared" si="123"/>
        <v>#REF!</v>
      </c>
      <c r="M356" s="361" t="str">
        <f t="shared" si="124"/>
        <v>#REF!</v>
      </c>
      <c r="N356" s="361" t="b">
        <v>0</v>
      </c>
      <c r="O356" s="24" t="b">
        <v>0</v>
      </c>
      <c r="P356" s="365" t="str">
        <f t="shared" si="125"/>
        <v>#REF!</v>
      </c>
      <c r="Q356" s="383"/>
      <c r="R356" s="367"/>
      <c r="S356" s="384" t="str">
        <f/>
        <v/>
      </c>
      <c r="T356" s="385">
        <v>45383</v>
      </c>
      <c r="U356" s="386" t="str">
        <f/>
        <v/>
      </c>
      <c r="V356" s="385">
        <v>45631</v>
      </c>
      <c r="W356" s="387" t="str">
        <f/>
        <v/>
      </c>
      <c r="X356" s="381" t="str">
        <f/>
        <v/>
      </c>
      <c r="Y356" s="381"/>
      <c r="Z356" s="381">
        <v>45689</v>
      </c>
      <c r="AA356" s="388"/>
      <c r="AB356" s="57">
        <v>23</v>
      </c>
      <c r="AC356" s="381"/>
      <c r="AD356" s="381"/>
      <c r="AE356" s="388"/>
      <c r="AF356" s="381"/>
      <c r="AG356" s="381"/>
      <c r="AH356" s="389"/>
      <c r="AI356" s="386"/>
      <c r="AJ356" s="381"/>
      <c r="AK356" s="381"/>
      <c r="AL356" s="383"/>
      <c r="AM356" s="374"/>
      <c r="AN356" s="384">
        <v>46268</v>
      </c>
      <c r="AO356" s="381">
        <v>46343</v>
      </c>
      <c r="AP356" s="383"/>
      <c r="AQ356" s="374"/>
      <c r="AR356" s="384" t="str">
        <f/>
        <v/>
      </c>
      <c r="AS356" s="381">
        <v>45701</v>
      </c>
      <c r="AT356" s="381" t="str">
        <f/>
        <v/>
      </c>
      <c r="AU356" s="389"/>
      <c r="AV356" s="390" t="str">
        <f/>
        <v/>
      </c>
      <c r="AW356" s="57" t="str">
        <f/>
        <v/>
      </c>
      <c r="AX356" s="381"/>
      <c r="AY356" s="381" t="str">
        <f/>
        <v/>
      </c>
      <c r="AZ356" s="381"/>
      <c r="BA356" s="381" t="str">
        <f/>
        <v/>
      </c>
      <c r="BB356" s="385"/>
      <c r="BC356" s="390" t="str">
        <f/>
        <v/>
      </c>
      <c r="BD356" s="381" t="str">
        <f/>
        <v/>
      </c>
      <c r="BE356" s="381"/>
      <c r="BF356" s="381" t="str">
        <f/>
        <v/>
      </c>
      <c r="BG356" s="391"/>
      <c r="BH356" s="392"/>
      <c r="BI356" s="378"/>
    </row>
    <row r="357" ht="15.75" customHeight="1">
      <c r="A357" s="236"/>
      <c r="B357" s="236"/>
      <c r="C357" s="358"/>
      <c r="D357" s="379">
        <v>351</v>
      </c>
      <c r="E357" s="380" t="str">
        <f t="shared" si="118"/>
        <v>#REF!</v>
      </c>
      <c r="F357" s="57" t="str">
        <f t="shared" si="119"/>
        <v>#REF!</v>
      </c>
      <c r="G357" s="57" t="str">
        <f t="shared" si="120"/>
        <v>#REF!</v>
      </c>
      <c r="H357" s="381" t="str">
        <f t="shared" si="121"/>
        <v>#REF!</v>
      </c>
      <c r="I357" s="380" t="str">
        <f t="shared" si="122"/>
        <v>#REF!</v>
      </c>
      <c r="J357" s="396" t="str">
        <f t="shared" si="126"/>
        <v>#REF!</v>
      </c>
      <c r="K357" s="382" t="b">
        <v>0</v>
      </c>
      <c r="L357" s="364" t="str">
        <f t="shared" si="123"/>
        <v>#REF!</v>
      </c>
      <c r="M357" s="361" t="str">
        <f t="shared" si="124"/>
        <v>#REF!</v>
      </c>
      <c r="N357" s="361" t="b">
        <v>0</v>
      </c>
      <c r="O357" s="24" t="b">
        <v>0</v>
      </c>
      <c r="P357" s="365" t="str">
        <f t="shared" si="125"/>
        <v>#REF!</v>
      </c>
      <c r="Q357" s="383"/>
      <c r="R357" s="367"/>
      <c r="S357" s="384" t="str">
        <f/>
        <v/>
      </c>
      <c r="T357" s="385">
        <v>45505</v>
      </c>
      <c r="U357" s="386" t="str">
        <f/>
        <v/>
      </c>
      <c r="V357" s="385">
        <v>45750</v>
      </c>
      <c r="W357" s="387" t="str">
        <f/>
        <v/>
      </c>
      <c r="X357" s="381" t="str">
        <f/>
        <v/>
      </c>
      <c r="Y357" s="381"/>
      <c r="Z357" s="381">
        <v>45809</v>
      </c>
      <c r="AA357" s="388"/>
      <c r="AB357" s="57">
        <v>23</v>
      </c>
      <c r="AC357" s="381"/>
      <c r="AD357" s="381"/>
      <c r="AE357" s="388"/>
      <c r="AF357" s="381"/>
      <c r="AG357" s="381"/>
      <c r="AH357" s="389"/>
      <c r="AI357" s="386"/>
      <c r="AJ357" s="381"/>
      <c r="AK357" s="381"/>
      <c r="AL357" s="383"/>
      <c r="AM357" s="374"/>
      <c r="AN357" s="384">
        <v>46388</v>
      </c>
      <c r="AO357" s="381">
        <v>46463</v>
      </c>
      <c r="AP357" s="383"/>
      <c r="AQ357" s="374"/>
      <c r="AR357" s="384" t="str">
        <f/>
        <v/>
      </c>
      <c r="AS357" s="381">
        <v>45823</v>
      </c>
      <c r="AT357" s="381" t="str">
        <f/>
        <v/>
      </c>
      <c r="AU357" s="389"/>
      <c r="AV357" s="390" t="str">
        <f/>
        <v/>
      </c>
      <c r="AW357" s="57" t="str">
        <f/>
        <v/>
      </c>
      <c r="AX357" s="381"/>
      <c r="AY357" s="381" t="str">
        <f/>
        <v/>
      </c>
      <c r="AZ357" s="381"/>
      <c r="BA357" s="381" t="str">
        <f/>
        <v/>
      </c>
      <c r="BB357" s="385"/>
      <c r="BC357" s="390" t="str">
        <f/>
        <v/>
      </c>
      <c r="BD357" s="381" t="str">
        <f/>
        <v/>
      </c>
      <c r="BE357" s="381"/>
      <c r="BF357" s="381" t="str">
        <f/>
        <v/>
      </c>
      <c r="BG357" s="391"/>
      <c r="BH357" s="392"/>
      <c r="BI357" s="378"/>
    </row>
    <row r="358" ht="15.75" customHeight="1">
      <c r="A358" s="236"/>
      <c r="B358" s="236"/>
      <c r="C358" s="358"/>
      <c r="D358" s="379">
        <v>352</v>
      </c>
      <c r="E358" s="380" t="str">
        <f t="shared" si="118"/>
        <v>#REF!</v>
      </c>
      <c r="F358" s="57" t="str">
        <f t="shared" si="119"/>
        <v>#REF!</v>
      </c>
      <c r="G358" s="57" t="str">
        <f t="shared" si="120"/>
        <v>#REF!</v>
      </c>
      <c r="H358" s="381" t="str">
        <f t="shared" si="121"/>
        <v>#REF!</v>
      </c>
      <c r="I358" s="380" t="str">
        <f t="shared" si="122"/>
        <v>#REF!</v>
      </c>
      <c r="J358" s="396" t="str">
        <f t="shared" si="126"/>
        <v>#REF!</v>
      </c>
      <c r="K358" s="382" t="b">
        <v>0</v>
      </c>
      <c r="L358" s="364" t="str">
        <f t="shared" si="123"/>
        <v>#REF!</v>
      </c>
      <c r="M358" s="361" t="str">
        <f t="shared" si="124"/>
        <v>#REF!</v>
      </c>
      <c r="N358" s="361" t="b">
        <v>0</v>
      </c>
      <c r="O358" s="24" t="b">
        <v>0</v>
      </c>
      <c r="P358" s="365" t="str">
        <f t="shared" si="125"/>
        <v>#REF!</v>
      </c>
      <c r="Q358" s="383"/>
      <c r="R358" s="367"/>
      <c r="S358" s="384" t="str">
        <f/>
        <v/>
      </c>
      <c r="T358" s="385">
        <v>45627</v>
      </c>
      <c r="U358" s="386" t="str">
        <f/>
        <v/>
      </c>
      <c r="V358" s="385">
        <v>45873</v>
      </c>
      <c r="W358" s="387" t="str">
        <f/>
        <v/>
      </c>
      <c r="X358" s="381" t="str">
        <f/>
        <v/>
      </c>
      <c r="Y358" s="381"/>
      <c r="Z358" s="381">
        <v>45931</v>
      </c>
      <c r="AA358" s="388"/>
      <c r="AB358" s="57">
        <v>30</v>
      </c>
      <c r="AC358" s="381"/>
      <c r="AD358" s="381"/>
      <c r="AE358" s="388"/>
      <c r="AF358" s="381"/>
      <c r="AG358" s="381"/>
      <c r="AH358" s="389"/>
      <c r="AI358" s="386"/>
      <c r="AJ358" s="381"/>
      <c r="AK358" s="381"/>
      <c r="AL358" s="383"/>
      <c r="AM358" s="374"/>
      <c r="AN358" s="384">
        <v>46724</v>
      </c>
      <c r="AO358" s="381">
        <v>46799</v>
      </c>
      <c r="AP358" s="383"/>
      <c r="AQ358" s="374"/>
      <c r="AR358" s="384" t="str">
        <f/>
        <v/>
      </c>
      <c r="AS358" s="381">
        <v>45943</v>
      </c>
      <c r="AT358" s="381" t="str">
        <f/>
        <v/>
      </c>
      <c r="AU358" s="389"/>
      <c r="AV358" s="390" t="str">
        <f/>
        <v/>
      </c>
      <c r="AW358" s="57" t="str">
        <f/>
        <v/>
      </c>
      <c r="AX358" s="381"/>
      <c r="AY358" s="381" t="str">
        <f/>
        <v/>
      </c>
      <c r="AZ358" s="381"/>
      <c r="BA358" s="381" t="str">
        <f/>
        <v/>
      </c>
      <c r="BB358" s="385"/>
      <c r="BC358" s="390" t="str">
        <f/>
        <v/>
      </c>
      <c r="BD358" s="381" t="str">
        <f/>
        <v/>
      </c>
      <c r="BE358" s="381"/>
      <c r="BF358" s="381" t="str">
        <f/>
        <v/>
      </c>
      <c r="BG358" s="391"/>
      <c r="BH358" s="392"/>
      <c r="BI358" s="378"/>
    </row>
    <row r="359" ht="15.75" customHeight="1">
      <c r="A359" s="236"/>
      <c r="B359" s="236"/>
      <c r="C359" s="358"/>
      <c r="D359" s="379">
        <v>353</v>
      </c>
      <c r="E359" s="380" t="str">
        <f t="shared" si="118"/>
        <v>#REF!</v>
      </c>
      <c r="F359" s="57" t="str">
        <f t="shared" si="119"/>
        <v>#REF!</v>
      </c>
      <c r="G359" s="57" t="str">
        <f t="shared" si="120"/>
        <v>#REF!</v>
      </c>
      <c r="H359" s="381" t="str">
        <f t="shared" si="121"/>
        <v>#REF!</v>
      </c>
      <c r="I359" s="380" t="str">
        <f t="shared" si="122"/>
        <v>#REF!</v>
      </c>
      <c r="J359" s="396" t="str">
        <f t="shared" si="126"/>
        <v>#REF!</v>
      </c>
      <c r="K359" s="382" t="b">
        <v>0</v>
      </c>
      <c r="L359" s="364" t="str">
        <f t="shared" si="123"/>
        <v>#REF!</v>
      </c>
      <c r="M359" s="361" t="str">
        <f t="shared" si="124"/>
        <v>#REF!</v>
      </c>
      <c r="N359" s="361" t="b">
        <v>0</v>
      </c>
      <c r="O359" s="24" t="b">
        <v>0</v>
      </c>
      <c r="P359" s="365" t="str">
        <f t="shared" si="125"/>
        <v>#REF!</v>
      </c>
      <c r="Q359" s="383"/>
      <c r="R359" s="367"/>
      <c r="S359" s="384" t="str">
        <f/>
        <v/>
      </c>
      <c r="T359" s="385">
        <v>45748</v>
      </c>
      <c r="U359" s="386" t="str">
        <f/>
        <v/>
      </c>
      <c r="V359" s="385">
        <v>45995</v>
      </c>
      <c r="W359" s="387" t="str">
        <f/>
        <v/>
      </c>
      <c r="X359" s="381" t="str">
        <f/>
        <v/>
      </c>
      <c r="Y359" s="381"/>
      <c r="Z359" s="381">
        <v>46054</v>
      </c>
      <c r="AA359" s="388"/>
      <c r="AB359" s="57">
        <v>22</v>
      </c>
      <c r="AC359" s="381"/>
      <c r="AD359" s="381"/>
      <c r="AE359" s="388"/>
      <c r="AF359" s="381"/>
      <c r="AG359" s="381"/>
      <c r="AH359" s="389"/>
      <c r="AI359" s="386"/>
      <c r="AJ359" s="381"/>
      <c r="AK359" s="381"/>
      <c r="AL359" s="383"/>
      <c r="AM359" s="374"/>
      <c r="AN359" s="384">
        <v>46602</v>
      </c>
      <c r="AO359" s="381">
        <v>46675</v>
      </c>
      <c r="AP359" s="383"/>
      <c r="AQ359" s="374"/>
      <c r="AR359" s="384" t="str">
        <f/>
        <v/>
      </c>
      <c r="AS359" s="381">
        <v>46065</v>
      </c>
      <c r="AT359" s="381" t="str">
        <f/>
        <v/>
      </c>
      <c r="AU359" s="389"/>
      <c r="AV359" s="390" t="str">
        <f/>
        <v/>
      </c>
      <c r="AW359" s="57" t="str">
        <f/>
        <v/>
      </c>
      <c r="AX359" s="381"/>
      <c r="AY359" s="381" t="str">
        <f/>
        <v/>
      </c>
      <c r="AZ359" s="381"/>
      <c r="BA359" s="381" t="str">
        <f/>
        <v/>
      </c>
      <c r="BB359" s="385"/>
      <c r="BC359" s="390" t="str">
        <f/>
        <v/>
      </c>
      <c r="BD359" s="381" t="str">
        <f/>
        <v/>
      </c>
      <c r="BE359" s="381"/>
      <c r="BF359" s="381" t="str">
        <f/>
        <v/>
      </c>
      <c r="BG359" s="391"/>
      <c r="BH359" s="392"/>
      <c r="BI359" s="378"/>
    </row>
    <row r="360" ht="15.75" customHeight="1">
      <c r="A360" s="236"/>
      <c r="B360" s="236"/>
      <c r="C360" s="358"/>
      <c r="D360" s="379">
        <v>354</v>
      </c>
      <c r="E360" s="380" t="str">
        <f t="shared" si="118"/>
        <v>#REF!</v>
      </c>
      <c r="F360" s="57" t="str">
        <f t="shared" si="119"/>
        <v>#REF!</v>
      </c>
      <c r="G360" s="57" t="str">
        <f t="shared" si="120"/>
        <v>#REF!</v>
      </c>
      <c r="H360" s="381" t="str">
        <f t="shared" si="121"/>
        <v>#REF!</v>
      </c>
      <c r="I360" s="380" t="str">
        <f t="shared" si="122"/>
        <v>#REF!</v>
      </c>
      <c r="J360" s="396" t="str">
        <f t="shared" si="126"/>
        <v>#REF!</v>
      </c>
      <c r="K360" s="382" t="b">
        <v>0</v>
      </c>
      <c r="L360" s="364" t="str">
        <f t="shared" si="123"/>
        <v>#REF!</v>
      </c>
      <c r="M360" s="361" t="str">
        <f t="shared" si="124"/>
        <v>#REF!</v>
      </c>
      <c r="N360" s="361" t="b">
        <v>0</v>
      </c>
      <c r="O360" s="24" t="b">
        <v>0</v>
      </c>
      <c r="P360" s="365" t="str">
        <f t="shared" si="125"/>
        <v>#REF!</v>
      </c>
      <c r="Q360" s="383"/>
      <c r="R360" s="367"/>
      <c r="S360" s="384" t="str">
        <f/>
        <v/>
      </c>
      <c r="T360" s="385">
        <v>45901</v>
      </c>
      <c r="U360" s="386" t="str">
        <f/>
        <v/>
      </c>
      <c r="V360" s="385">
        <v>46146</v>
      </c>
      <c r="W360" s="387" t="str">
        <f/>
        <v/>
      </c>
      <c r="X360" s="381" t="str">
        <f/>
        <v/>
      </c>
      <c r="Y360" s="381"/>
      <c r="Z360" s="381">
        <v>46204</v>
      </c>
      <c r="AA360" s="388"/>
      <c r="AB360" s="57">
        <v>35</v>
      </c>
      <c r="AC360" s="381"/>
      <c r="AD360" s="381"/>
      <c r="AE360" s="388"/>
      <c r="AF360" s="381"/>
      <c r="AG360" s="381"/>
      <c r="AH360" s="389"/>
      <c r="AI360" s="386"/>
      <c r="AJ360" s="381"/>
      <c r="AK360" s="381"/>
      <c r="AL360" s="383"/>
      <c r="AM360" s="374"/>
      <c r="AN360" s="384">
        <v>47150</v>
      </c>
      <c r="AO360" s="381">
        <v>47225</v>
      </c>
      <c r="AP360" s="383"/>
      <c r="AQ360" s="374"/>
      <c r="AR360" s="384" t="str">
        <f/>
        <v/>
      </c>
      <c r="AS360" s="381">
        <v>46216</v>
      </c>
      <c r="AT360" s="381" t="str">
        <f/>
        <v/>
      </c>
      <c r="AU360" s="389"/>
      <c r="AV360" s="390" t="str">
        <f/>
        <v/>
      </c>
      <c r="AW360" s="57" t="str">
        <f/>
        <v/>
      </c>
      <c r="AX360" s="381"/>
      <c r="AY360" s="381" t="str">
        <f/>
        <v/>
      </c>
      <c r="AZ360" s="381"/>
      <c r="BA360" s="381" t="str">
        <f/>
        <v/>
      </c>
      <c r="BB360" s="385"/>
      <c r="BC360" s="390" t="str">
        <f/>
        <v/>
      </c>
      <c r="BD360" s="381" t="str">
        <f/>
        <v/>
      </c>
      <c r="BE360" s="381"/>
      <c r="BF360" s="381" t="str">
        <f/>
        <v/>
      </c>
      <c r="BG360" s="391"/>
      <c r="BH360" s="392"/>
      <c r="BI360" s="378"/>
    </row>
    <row r="361" ht="15.75" customHeight="1">
      <c r="A361" s="236"/>
      <c r="B361" s="236"/>
      <c r="C361" s="358"/>
      <c r="D361" s="379">
        <v>355</v>
      </c>
      <c r="E361" s="380" t="str">
        <f t="shared" si="118"/>
        <v>#REF!</v>
      </c>
      <c r="F361" s="57" t="str">
        <f t="shared" si="119"/>
        <v>#REF!</v>
      </c>
      <c r="G361" s="57" t="str">
        <f t="shared" si="120"/>
        <v>#REF!</v>
      </c>
      <c r="H361" s="381" t="str">
        <f t="shared" si="121"/>
        <v>#REF!</v>
      </c>
      <c r="I361" s="380" t="str">
        <f t="shared" si="122"/>
        <v>#REF!</v>
      </c>
      <c r="J361" s="396" t="str">
        <f t="shared" si="126"/>
        <v>#REF!</v>
      </c>
      <c r="K361" s="382" t="b">
        <v>0</v>
      </c>
      <c r="L361" s="364" t="str">
        <f t="shared" si="123"/>
        <v>#REF!</v>
      </c>
      <c r="M361" s="361" t="str">
        <f t="shared" si="124"/>
        <v>#REF!</v>
      </c>
      <c r="N361" s="361" t="b">
        <v>0</v>
      </c>
      <c r="O361" s="24" t="b">
        <v>0</v>
      </c>
      <c r="P361" s="365" t="str">
        <f t="shared" si="125"/>
        <v>#REF!</v>
      </c>
      <c r="Q361" s="383"/>
      <c r="R361" s="367"/>
      <c r="S361" s="384" t="str">
        <f/>
        <v/>
      </c>
      <c r="T361" s="385">
        <v>45505</v>
      </c>
      <c r="U361" s="386" t="str">
        <f/>
        <v/>
      </c>
      <c r="V361" s="385">
        <v>45750</v>
      </c>
      <c r="W361" s="387" t="str">
        <f/>
        <v/>
      </c>
      <c r="X361" s="381" t="str">
        <f/>
        <v/>
      </c>
      <c r="Y361" s="381"/>
      <c r="Z361" s="381">
        <v>45809</v>
      </c>
      <c r="AA361" s="388"/>
      <c r="AB361" s="57">
        <v>29</v>
      </c>
      <c r="AC361" s="381"/>
      <c r="AD361" s="381"/>
      <c r="AE361" s="388"/>
      <c r="AF361" s="381"/>
      <c r="AG361" s="381"/>
      <c r="AH361" s="389"/>
      <c r="AI361" s="386"/>
      <c r="AJ361" s="381"/>
      <c r="AK361" s="381"/>
      <c r="AL361" s="383"/>
      <c r="AM361" s="374"/>
      <c r="AN361" s="384">
        <v>46573</v>
      </c>
      <c r="AO361" s="381">
        <v>46646</v>
      </c>
      <c r="AP361" s="383"/>
      <c r="AQ361" s="374"/>
      <c r="AR361" s="384" t="str">
        <f/>
        <v/>
      </c>
      <c r="AS361" s="381">
        <v>45823</v>
      </c>
      <c r="AT361" s="381" t="str">
        <f/>
        <v/>
      </c>
      <c r="AU361" s="389"/>
      <c r="AV361" s="390" t="str">
        <f/>
        <v/>
      </c>
      <c r="AW361" s="57" t="str">
        <f/>
        <v/>
      </c>
      <c r="AX361" s="381"/>
      <c r="AY361" s="381" t="str">
        <f/>
        <v/>
      </c>
      <c r="AZ361" s="381"/>
      <c r="BA361" s="381" t="str">
        <f/>
        <v/>
      </c>
      <c r="BB361" s="385"/>
      <c r="BC361" s="390" t="str">
        <f/>
        <v/>
      </c>
      <c r="BD361" s="381" t="str">
        <f/>
        <v/>
      </c>
      <c r="BE361" s="381"/>
      <c r="BF361" s="381" t="str">
        <f/>
        <v/>
      </c>
      <c r="BG361" s="391"/>
      <c r="BH361" s="392"/>
      <c r="BI361" s="378"/>
    </row>
    <row r="362" ht="15.75" customHeight="1">
      <c r="A362" s="236"/>
      <c r="B362" s="236"/>
      <c r="C362" s="358"/>
      <c r="D362" s="379">
        <v>356</v>
      </c>
      <c r="E362" s="380" t="str">
        <f t="shared" si="118"/>
        <v>#REF!</v>
      </c>
      <c r="F362" s="57" t="str">
        <f t="shared" si="119"/>
        <v>#REF!</v>
      </c>
      <c r="G362" s="57" t="str">
        <f t="shared" si="120"/>
        <v>#REF!</v>
      </c>
      <c r="H362" s="381" t="str">
        <f t="shared" si="121"/>
        <v>#REF!</v>
      </c>
      <c r="I362" s="380" t="str">
        <f t="shared" si="122"/>
        <v>#REF!</v>
      </c>
      <c r="J362" s="396" t="str">
        <f t="shared" si="126"/>
        <v>#REF!</v>
      </c>
      <c r="K362" s="382" t="b">
        <v>0</v>
      </c>
      <c r="L362" s="364" t="str">
        <f t="shared" si="123"/>
        <v>#REF!</v>
      </c>
      <c r="M362" s="361" t="str">
        <f t="shared" si="124"/>
        <v>#REF!</v>
      </c>
      <c r="N362" s="361" t="b">
        <v>0</v>
      </c>
      <c r="O362" s="24" t="b">
        <v>0</v>
      </c>
      <c r="P362" s="365" t="str">
        <f t="shared" si="125"/>
        <v>#REF!</v>
      </c>
      <c r="Q362" s="383"/>
      <c r="R362" s="367"/>
      <c r="S362" s="384" t="str">
        <f/>
        <v/>
      </c>
      <c r="T362" s="385">
        <v>46357</v>
      </c>
      <c r="U362" s="386" t="str">
        <f/>
        <v/>
      </c>
      <c r="V362" s="385">
        <v>46603</v>
      </c>
      <c r="W362" s="387" t="str">
        <f/>
        <v/>
      </c>
      <c r="X362" s="381" t="str">
        <f/>
        <v/>
      </c>
      <c r="Y362" s="381"/>
      <c r="Z362" s="381">
        <v>46661</v>
      </c>
      <c r="AA362" s="388"/>
      <c r="AB362" s="57">
        <v>22</v>
      </c>
      <c r="AC362" s="381"/>
      <c r="AD362" s="381"/>
      <c r="AE362" s="388"/>
      <c r="AF362" s="381"/>
      <c r="AG362" s="381"/>
      <c r="AH362" s="389"/>
      <c r="AI362" s="386"/>
      <c r="AJ362" s="381"/>
      <c r="AK362" s="381"/>
      <c r="AL362" s="383"/>
      <c r="AM362" s="374"/>
      <c r="AN362" s="384">
        <v>47211</v>
      </c>
      <c r="AO362" s="381">
        <v>47284</v>
      </c>
      <c r="AP362" s="383"/>
      <c r="AQ362" s="374"/>
      <c r="AR362" s="384" t="str">
        <f/>
        <v/>
      </c>
      <c r="AS362" s="381">
        <v>46673</v>
      </c>
      <c r="AT362" s="381" t="str">
        <f/>
        <v/>
      </c>
      <c r="AU362" s="389"/>
      <c r="AV362" s="390" t="str">
        <f/>
        <v/>
      </c>
      <c r="AW362" s="57" t="str">
        <f/>
        <v/>
      </c>
      <c r="AX362" s="381"/>
      <c r="AY362" s="381" t="str">
        <f/>
        <v/>
      </c>
      <c r="AZ362" s="381"/>
      <c r="BA362" s="381" t="str">
        <f/>
        <v/>
      </c>
      <c r="BB362" s="385"/>
      <c r="BC362" s="390" t="str">
        <f/>
        <v/>
      </c>
      <c r="BD362" s="381" t="str">
        <f/>
        <v/>
      </c>
      <c r="BE362" s="381"/>
      <c r="BF362" s="381" t="str">
        <f/>
        <v/>
      </c>
      <c r="BG362" s="391"/>
      <c r="BH362" s="392"/>
      <c r="BI362" s="378"/>
    </row>
    <row r="363" ht="15.75" customHeight="1">
      <c r="A363" s="236"/>
      <c r="B363" s="236"/>
      <c r="C363" s="358"/>
      <c r="D363" s="379">
        <v>357</v>
      </c>
      <c r="E363" s="380" t="str">
        <f t="shared" si="118"/>
        <v>#REF!</v>
      </c>
      <c r="F363" s="57" t="str">
        <f t="shared" si="119"/>
        <v>#REF!</v>
      </c>
      <c r="G363" s="57" t="str">
        <f t="shared" si="120"/>
        <v>#REF!</v>
      </c>
      <c r="H363" s="381" t="str">
        <f t="shared" si="121"/>
        <v>#REF!</v>
      </c>
      <c r="I363" s="380" t="str">
        <f t="shared" si="122"/>
        <v>#REF!</v>
      </c>
      <c r="J363" s="396" t="str">
        <f t="shared" si="126"/>
        <v>#REF!</v>
      </c>
      <c r="K363" s="382" t="b">
        <v>0</v>
      </c>
      <c r="L363" s="364" t="str">
        <f t="shared" si="123"/>
        <v>#REF!</v>
      </c>
      <c r="M363" s="361" t="str">
        <f t="shared" si="124"/>
        <v>#REF!</v>
      </c>
      <c r="N363" s="361" t="b">
        <v>0</v>
      </c>
      <c r="O363" s="24" t="b">
        <v>0</v>
      </c>
      <c r="P363" s="365" t="str">
        <f t="shared" si="125"/>
        <v>#REF!</v>
      </c>
      <c r="Q363" s="383"/>
      <c r="R363" s="367"/>
      <c r="S363" s="384" t="str">
        <f/>
        <v/>
      </c>
      <c r="T363" s="385">
        <v>45383</v>
      </c>
      <c r="U363" s="386" t="str">
        <f/>
        <v/>
      </c>
      <c r="V363" s="385">
        <v>45447</v>
      </c>
      <c r="W363" s="387" t="str">
        <f/>
        <v/>
      </c>
      <c r="X363" s="381" t="str">
        <f/>
        <v/>
      </c>
      <c r="Y363" s="381"/>
      <c r="Z363" s="381">
        <v>45505</v>
      </c>
      <c r="AA363" s="388"/>
      <c r="AB363" s="57">
        <v>6</v>
      </c>
      <c r="AC363" s="381"/>
      <c r="AD363" s="381"/>
      <c r="AE363" s="388"/>
      <c r="AF363" s="381"/>
      <c r="AG363" s="381"/>
      <c r="AH363" s="389"/>
      <c r="AI363" s="386"/>
      <c r="AJ363" s="381"/>
      <c r="AK363" s="381"/>
      <c r="AL363" s="383"/>
      <c r="AM363" s="374"/>
      <c r="AN363" s="384">
        <v>45569</v>
      </c>
      <c r="AO363" s="381">
        <v>45644</v>
      </c>
      <c r="AP363" s="383"/>
      <c r="AQ363" s="374"/>
      <c r="AR363" s="384" t="str">
        <f/>
        <v/>
      </c>
      <c r="AS363" s="381">
        <v>45517</v>
      </c>
      <c r="AT363" s="381" t="str">
        <f/>
        <v/>
      </c>
      <c r="AU363" s="389"/>
      <c r="AV363" s="390" t="str">
        <f/>
        <v/>
      </c>
      <c r="AW363" s="57" t="str">
        <f/>
        <v/>
      </c>
      <c r="AX363" s="381"/>
      <c r="AY363" s="381" t="str">
        <f/>
        <v/>
      </c>
      <c r="AZ363" s="381"/>
      <c r="BA363" s="381" t="str">
        <f/>
        <v/>
      </c>
      <c r="BB363" s="385"/>
      <c r="BC363" s="390" t="str">
        <f/>
        <v/>
      </c>
      <c r="BD363" s="381" t="str">
        <f/>
        <v/>
      </c>
      <c r="BE363" s="381"/>
      <c r="BF363" s="381" t="str">
        <f/>
        <v/>
      </c>
      <c r="BG363" s="391"/>
      <c r="BH363" s="392"/>
      <c r="BI363" s="378"/>
    </row>
    <row r="364" ht="15.75" customHeight="1">
      <c r="A364" s="236"/>
      <c r="B364" s="236"/>
      <c r="C364" s="358"/>
      <c r="D364" s="379">
        <v>358</v>
      </c>
      <c r="E364" s="380" t="str">
        <f t="shared" si="118"/>
        <v>#REF!</v>
      </c>
      <c r="F364" s="57" t="str">
        <f t="shared" si="119"/>
        <v>#REF!</v>
      </c>
      <c r="G364" s="57" t="str">
        <f t="shared" si="120"/>
        <v>#REF!</v>
      </c>
      <c r="H364" s="381" t="str">
        <f t="shared" si="121"/>
        <v>#REF!</v>
      </c>
      <c r="I364" s="380" t="str">
        <f t="shared" si="122"/>
        <v>#REF!</v>
      </c>
      <c r="J364" s="396" t="str">
        <f t="shared" si="126"/>
        <v>#REF!</v>
      </c>
      <c r="K364" s="382" t="b">
        <v>0</v>
      </c>
      <c r="L364" s="364" t="str">
        <f t="shared" si="123"/>
        <v>#REF!</v>
      </c>
      <c r="M364" s="361" t="str">
        <f t="shared" si="124"/>
        <v>#REF!</v>
      </c>
      <c r="N364" s="361" t="b">
        <v>0</v>
      </c>
      <c r="O364" s="24" t="b">
        <v>0</v>
      </c>
      <c r="P364" s="365" t="str">
        <f t="shared" si="125"/>
        <v>#REF!</v>
      </c>
      <c r="Q364" s="383"/>
      <c r="R364" s="367"/>
      <c r="S364" s="384" t="str">
        <f/>
        <v/>
      </c>
      <c r="T364" s="385">
        <v>45383</v>
      </c>
      <c r="U364" s="386" t="str">
        <f/>
        <v/>
      </c>
      <c r="V364" s="385">
        <v>45447</v>
      </c>
      <c r="W364" s="387" t="str">
        <f/>
        <v/>
      </c>
      <c r="X364" s="381" t="str">
        <f/>
        <v/>
      </c>
      <c r="Y364" s="381"/>
      <c r="Z364" s="381">
        <v>45505</v>
      </c>
      <c r="AA364" s="388"/>
      <c r="AB364" s="57">
        <v>6</v>
      </c>
      <c r="AC364" s="381"/>
      <c r="AD364" s="381"/>
      <c r="AE364" s="388"/>
      <c r="AF364" s="381"/>
      <c r="AG364" s="381"/>
      <c r="AH364" s="389"/>
      <c r="AI364" s="386"/>
      <c r="AJ364" s="381"/>
      <c r="AK364" s="381"/>
      <c r="AL364" s="383"/>
      <c r="AM364" s="374"/>
      <c r="AN364" s="384">
        <v>45569</v>
      </c>
      <c r="AO364" s="381">
        <v>45644</v>
      </c>
      <c r="AP364" s="383"/>
      <c r="AQ364" s="374"/>
      <c r="AR364" s="384" t="str">
        <f/>
        <v/>
      </c>
      <c r="AS364" s="381">
        <v>45517</v>
      </c>
      <c r="AT364" s="381" t="str">
        <f/>
        <v/>
      </c>
      <c r="AU364" s="389"/>
      <c r="AV364" s="390" t="str">
        <f/>
        <v/>
      </c>
      <c r="AW364" s="57" t="str">
        <f/>
        <v/>
      </c>
      <c r="AX364" s="381"/>
      <c r="AY364" s="381" t="str">
        <f/>
        <v/>
      </c>
      <c r="AZ364" s="381"/>
      <c r="BA364" s="381" t="str">
        <f/>
        <v/>
      </c>
      <c r="BB364" s="385"/>
      <c r="BC364" s="390" t="str">
        <f/>
        <v/>
      </c>
      <c r="BD364" s="381" t="str">
        <f/>
        <v/>
      </c>
      <c r="BE364" s="381"/>
      <c r="BF364" s="381" t="str">
        <f/>
        <v/>
      </c>
      <c r="BG364" s="391"/>
      <c r="BH364" s="392"/>
      <c r="BI364" s="378"/>
    </row>
    <row r="365" ht="15.75" customHeight="1">
      <c r="A365" s="236"/>
      <c r="B365" s="236"/>
      <c r="C365" s="358"/>
      <c r="D365" s="379">
        <v>359</v>
      </c>
      <c r="E365" s="380" t="str">
        <f t="shared" si="118"/>
        <v>#REF!</v>
      </c>
      <c r="F365" s="57" t="str">
        <f t="shared" si="119"/>
        <v>#REF!</v>
      </c>
      <c r="G365" s="57" t="str">
        <f t="shared" si="120"/>
        <v>#REF!</v>
      </c>
      <c r="H365" s="381" t="str">
        <f t="shared" si="121"/>
        <v>#REF!</v>
      </c>
      <c r="I365" s="380" t="str">
        <f t="shared" si="122"/>
        <v>#REF!</v>
      </c>
      <c r="J365" s="396" t="str">
        <f t="shared" si="126"/>
        <v>#REF!</v>
      </c>
      <c r="K365" s="382" t="b">
        <v>0</v>
      </c>
      <c r="L365" s="364" t="str">
        <f t="shared" si="123"/>
        <v>#REF!</v>
      </c>
      <c r="M365" s="361" t="str">
        <f t="shared" si="124"/>
        <v>#REF!</v>
      </c>
      <c r="N365" s="361" t="b">
        <v>0</v>
      </c>
      <c r="O365" s="24" t="b">
        <v>0</v>
      </c>
      <c r="P365" s="365" t="str">
        <f t="shared" si="125"/>
        <v>#REF!</v>
      </c>
      <c r="Q365" s="383"/>
      <c r="R365" s="367"/>
      <c r="S365" s="384" t="str">
        <f/>
        <v/>
      </c>
      <c r="T365" s="385">
        <v>45383</v>
      </c>
      <c r="U365" s="386" t="str">
        <f/>
        <v/>
      </c>
      <c r="V365" s="385">
        <v>45447</v>
      </c>
      <c r="W365" s="387" t="str">
        <f/>
        <v/>
      </c>
      <c r="X365" s="381" t="str">
        <f/>
        <v/>
      </c>
      <c r="Y365" s="381"/>
      <c r="Z365" s="381">
        <v>45505</v>
      </c>
      <c r="AA365" s="388"/>
      <c r="AB365" s="57">
        <v>6</v>
      </c>
      <c r="AC365" s="381"/>
      <c r="AD365" s="381"/>
      <c r="AE365" s="388"/>
      <c r="AF365" s="381"/>
      <c r="AG365" s="381"/>
      <c r="AH365" s="389"/>
      <c r="AI365" s="386"/>
      <c r="AJ365" s="381"/>
      <c r="AK365" s="381"/>
      <c r="AL365" s="383"/>
      <c r="AM365" s="374"/>
      <c r="AN365" s="384">
        <v>45569</v>
      </c>
      <c r="AO365" s="381">
        <v>45644</v>
      </c>
      <c r="AP365" s="383"/>
      <c r="AQ365" s="374"/>
      <c r="AR365" s="384" t="str">
        <f/>
        <v/>
      </c>
      <c r="AS365" s="381">
        <v>45517</v>
      </c>
      <c r="AT365" s="381" t="str">
        <f/>
        <v/>
      </c>
      <c r="AU365" s="389"/>
      <c r="AV365" s="390" t="str">
        <f/>
        <v/>
      </c>
      <c r="AW365" s="57" t="str">
        <f/>
        <v/>
      </c>
      <c r="AX365" s="381"/>
      <c r="AY365" s="381" t="str">
        <f/>
        <v/>
      </c>
      <c r="AZ365" s="381"/>
      <c r="BA365" s="381" t="str">
        <f/>
        <v/>
      </c>
      <c r="BB365" s="385"/>
      <c r="BC365" s="390" t="str">
        <f/>
        <v/>
      </c>
      <c r="BD365" s="381" t="str">
        <f/>
        <v/>
      </c>
      <c r="BE365" s="381"/>
      <c r="BF365" s="381" t="str">
        <f/>
        <v/>
      </c>
      <c r="BG365" s="391"/>
      <c r="BH365" s="392"/>
      <c r="BI365" s="378"/>
    </row>
    <row r="366" ht="15.75" customHeight="1">
      <c r="A366" s="236"/>
      <c r="B366" s="236"/>
      <c r="C366" s="358"/>
      <c r="D366" s="379">
        <v>360</v>
      </c>
      <c r="E366" s="380" t="str">
        <f t="shared" si="118"/>
        <v>#REF!</v>
      </c>
      <c r="F366" s="57" t="str">
        <f t="shared" si="119"/>
        <v>#REF!</v>
      </c>
      <c r="G366" s="57" t="str">
        <f t="shared" si="120"/>
        <v>#REF!</v>
      </c>
      <c r="H366" s="381" t="str">
        <f t="shared" si="121"/>
        <v>#REF!</v>
      </c>
      <c r="I366" s="380" t="str">
        <f t="shared" si="122"/>
        <v>#REF!</v>
      </c>
      <c r="J366" s="396" t="str">
        <f t="shared" si="126"/>
        <v>#REF!</v>
      </c>
      <c r="K366" s="382" t="b">
        <v>0</v>
      </c>
      <c r="L366" s="364" t="str">
        <f t="shared" si="123"/>
        <v>#REF!</v>
      </c>
      <c r="M366" s="361" t="str">
        <f t="shared" si="124"/>
        <v>#REF!</v>
      </c>
      <c r="N366" s="361" t="b">
        <v>0</v>
      </c>
      <c r="O366" s="24" t="b">
        <v>0</v>
      </c>
      <c r="P366" s="365" t="str">
        <f t="shared" si="125"/>
        <v>#REF!</v>
      </c>
      <c r="Q366" s="383"/>
      <c r="R366" s="367"/>
      <c r="S366" s="384" t="str">
        <f/>
        <v/>
      </c>
      <c r="T366" s="385">
        <v>46419</v>
      </c>
      <c r="U366" s="386" t="str">
        <f/>
        <v/>
      </c>
      <c r="V366" s="385">
        <v>46664</v>
      </c>
      <c r="W366" s="387" t="str">
        <f/>
        <v/>
      </c>
      <c r="X366" s="381" t="str">
        <f/>
        <v/>
      </c>
      <c r="Y366" s="381"/>
      <c r="Z366" s="381">
        <v>46722</v>
      </c>
      <c r="AA366" s="388"/>
      <c r="AB366" s="57">
        <v>14</v>
      </c>
      <c r="AC366" s="381"/>
      <c r="AD366" s="381"/>
      <c r="AE366" s="388"/>
      <c r="AF366" s="381"/>
      <c r="AG366" s="381"/>
      <c r="AH366" s="389"/>
      <c r="AI366" s="386"/>
      <c r="AJ366" s="381"/>
      <c r="AK366" s="381"/>
      <c r="AL366" s="383"/>
      <c r="AM366" s="374"/>
      <c r="AN366" s="384">
        <v>47030</v>
      </c>
      <c r="AO366" s="381">
        <v>47105</v>
      </c>
      <c r="AP366" s="383"/>
      <c r="AQ366" s="374"/>
      <c r="AR366" s="384" t="str">
        <f/>
        <v/>
      </c>
      <c r="AS366" s="381">
        <v>46734</v>
      </c>
      <c r="AT366" s="381" t="str">
        <f/>
        <v/>
      </c>
      <c r="AU366" s="389"/>
      <c r="AV366" s="390" t="str">
        <f/>
        <v/>
      </c>
      <c r="AW366" s="57" t="str">
        <f/>
        <v/>
      </c>
      <c r="AX366" s="381"/>
      <c r="AY366" s="381" t="str">
        <f/>
        <v/>
      </c>
      <c r="AZ366" s="381"/>
      <c r="BA366" s="381" t="str">
        <f/>
        <v/>
      </c>
      <c r="BB366" s="385"/>
      <c r="BC366" s="390" t="str">
        <f/>
        <v/>
      </c>
      <c r="BD366" s="381" t="str">
        <f/>
        <v/>
      </c>
      <c r="BE366" s="381"/>
      <c r="BF366" s="381" t="str">
        <f/>
        <v/>
      </c>
      <c r="BG366" s="391"/>
      <c r="BH366" s="392"/>
      <c r="BI366" s="378"/>
    </row>
    <row r="367" ht="15.75" customHeight="1">
      <c r="A367" s="236"/>
      <c r="B367" s="236"/>
      <c r="C367" s="358"/>
      <c r="D367" s="379">
        <v>361</v>
      </c>
      <c r="E367" s="380" t="str">
        <f t="shared" si="118"/>
        <v>#REF!</v>
      </c>
      <c r="F367" s="57" t="str">
        <f t="shared" si="119"/>
        <v>#REF!</v>
      </c>
      <c r="G367" s="57" t="str">
        <f t="shared" si="120"/>
        <v>#REF!</v>
      </c>
      <c r="H367" s="381" t="str">
        <f t="shared" si="121"/>
        <v>#REF!</v>
      </c>
      <c r="I367" s="380" t="str">
        <f t="shared" si="122"/>
        <v>#REF!</v>
      </c>
      <c r="J367" s="396" t="str">
        <f t="shared" si="126"/>
        <v>#REF!</v>
      </c>
      <c r="K367" s="382" t="b">
        <v>0</v>
      </c>
      <c r="L367" s="364" t="str">
        <f t="shared" si="123"/>
        <v>#REF!</v>
      </c>
      <c r="M367" s="361" t="str">
        <f t="shared" si="124"/>
        <v>#REF!</v>
      </c>
      <c r="N367" s="361" t="b">
        <v>0</v>
      </c>
      <c r="O367" s="24" t="b">
        <v>0</v>
      </c>
      <c r="P367" s="365" t="str">
        <f t="shared" si="125"/>
        <v>#REF!</v>
      </c>
      <c r="Q367" s="383"/>
      <c r="R367" s="367"/>
      <c r="S367" s="384" t="str">
        <f/>
        <v/>
      </c>
      <c r="T367" s="385">
        <v>46419</v>
      </c>
      <c r="U367" s="386" t="str">
        <f/>
        <v/>
      </c>
      <c r="V367" s="385">
        <v>46664</v>
      </c>
      <c r="W367" s="387" t="str">
        <f/>
        <v/>
      </c>
      <c r="X367" s="381" t="str">
        <f/>
        <v/>
      </c>
      <c r="Y367" s="381"/>
      <c r="Z367" s="381">
        <v>46722</v>
      </c>
      <c r="AA367" s="388"/>
      <c r="AB367" s="57">
        <v>31</v>
      </c>
      <c r="AC367" s="381"/>
      <c r="AD367" s="381"/>
      <c r="AE367" s="388"/>
      <c r="AF367" s="381"/>
      <c r="AG367" s="381"/>
      <c r="AH367" s="389"/>
      <c r="AI367" s="386"/>
      <c r="AJ367" s="381"/>
      <c r="AK367" s="381"/>
      <c r="AL367" s="383"/>
      <c r="AM367" s="374"/>
      <c r="AN367" s="384">
        <v>47546</v>
      </c>
      <c r="AO367" s="381">
        <v>47619</v>
      </c>
      <c r="AP367" s="383"/>
      <c r="AQ367" s="374"/>
      <c r="AR367" s="384" t="str">
        <f/>
        <v/>
      </c>
      <c r="AS367" s="381">
        <v>46734</v>
      </c>
      <c r="AT367" s="381" t="str">
        <f/>
        <v/>
      </c>
      <c r="AU367" s="389"/>
      <c r="AV367" s="390" t="str">
        <f/>
        <v/>
      </c>
      <c r="AW367" s="57" t="str">
        <f/>
        <v/>
      </c>
      <c r="AX367" s="381"/>
      <c r="AY367" s="381" t="str">
        <f/>
        <v/>
      </c>
      <c r="AZ367" s="381"/>
      <c r="BA367" s="381" t="str">
        <f/>
        <v/>
      </c>
      <c r="BB367" s="385"/>
      <c r="BC367" s="390" t="str">
        <f/>
        <v/>
      </c>
      <c r="BD367" s="381" t="str">
        <f/>
        <v/>
      </c>
      <c r="BE367" s="381"/>
      <c r="BF367" s="381" t="str">
        <f/>
        <v/>
      </c>
      <c r="BG367" s="391"/>
      <c r="BH367" s="392"/>
      <c r="BI367" s="378"/>
    </row>
    <row r="368" ht="15.75" customHeight="1">
      <c r="A368" s="236"/>
      <c r="B368" s="236"/>
      <c r="C368" s="358"/>
      <c r="D368" s="379">
        <v>362</v>
      </c>
      <c r="E368" s="380" t="str">
        <f t="shared" si="118"/>
        <v>#REF!</v>
      </c>
      <c r="F368" s="57" t="str">
        <f t="shared" si="119"/>
        <v>#REF!</v>
      </c>
      <c r="G368" s="57" t="str">
        <f t="shared" si="120"/>
        <v>#REF!</v>
      </c>
      <c r="H368" s="381" t="str">
        <f t="shared" si="121"/>
        <v>#REF!</v>
      </c>
      <c r="I368" s="380" t="str">
        <f t="shared" si="122"/>
        <v>#REF!</v>
      </c>
      <c r="J368" s="396" t="str">
        <f t="shared" si="126"/>
        <v>#REF!</v>
      </c>
      <c r="K368" s="382" t="b">
        <v>0</v>
      </c>
      <c r="L368" s="364" t="str">
        <f t="shared" si="123"/>
        <v>#REF!</v>
      </c>
      <c r="M368" s="361" t="str">
        <f t="shared" si="124"/>
        <v>#REF!</v>
      </c>
      <c r="N368" s="361" t="b">
        <v>0</v>
      </c>
      <c r="O368" s="24" t="b">
        <v>0</v>
      </c>
      <c r="P368" s="365" t="str">
        <f t="shared" si="125"/>
        <v>#REF!</v>
      </c>
      <c r="Q368" s="383"/>
      <c r="R368" s="367"/>
      <c r="S368" s="384" t="str">
        <f/>
        <v/>
      </c>
      <c r="T368" s="385">
        <v>46569</v>
      </c>
      <c r="U368" s="386" t="str">
        <f/>
        <v/>
      </c>
      <c r="V368" s="385">
        <v>46814</v>
      </c>
      <c r="W368" s="387" t="str">
        <f/>
        <v/>
      </c>
      <c r="X368" s="381" t="str">
        <f/>
        <v/>
      </c>
      <c r="Y368" s="381"/>
      <c r="Z368" s="381">
        <v>46874</v>
      </c>
      <c r="AA368" s="388"/>
      <c r="AB368" s="57">
        <v>24</v>
      </c>
      <c r="AC368" s="381"/>
      <c r="AD368" s="381"/>
      <c r="AE368" s="388"/>
      <c r="AF368" s="381"/>
      <c r="AG368" s="381"/>
      <c r="AH368" s="389"/>
      <c r="AI368" s="386"/>
      <c r="AJ368" s="381"/>
      <c r="AK368" s="381"/>
      <c r="AL368" s="383"/>
      <c r="AM368" s="374"/>
      <c r="AN368" s="384">
        <v>47484</v>
      </c>
      <c r="AO368" s="381">
        <v>47557</v>
      </c>
      <c r="AP368" s="383"/>
      <c r="AQ368" s="374"/>
      <c r="AR368" s="384" t="str">
        <f/>
        <v/>
      </c>
      <c r="AS368" s="381">
        <v>46888</v>
      </c>
      <c r="AT368" s="381" t="str">
        <f/>
        <v/>
      </c>
      <c r="AU368" s="389"/>
      <c r="AV368" s="390" t="str">
        <f/>
        <v/>
      </c>
      <c r="AW368" s="57" t="str">
        <f/>
        <v/>
      </c>
      <c r="AX368" s="381"/>
      <c r="AY368" s="381" t="str">
        <f/>
        <v/>
      </c>
      <c r="AZ368" s="381"/>
      <c r="BA368" s="381" t="str">
        <f/>
        <v/>
      </c>
      <c r="BB368" s="385"/>
      <c r="BC368" s="390" t="str">
        <f/>
        <v/>
      </c>
      <c r="BD368" s="381" t="str">
        <f/>
        <v/>
      </c>
      <c r="BE368" s="381"/>
      <c r="BF368" s="381" t="str">
        <f/>
        <v/>
      </c>
      <c r="BG368" s="391"/>
      <c r="BH368" s="392"/>
      <c r="BI368" s="378"/>
    </row>
    <row r="369" ht="15.75" customHeight="1">
      <c r="A369" s="236"/>
      <c r="B369" s="236"/>
      <c r="C369" s="358"/>
      <c r="D369" s="379">
        <v>363</v>
      </c>
      <c r="E369" s="380" t="str">
        <f t="shared" si="118"/>
        <v>#REF!</v>
      </c>
      <c r="F369" s="57" t="str">
        <f t="shared" si="119"/>
        <v>#REF!</v>
      </c>
      <c r="G369" s="57" t="str">
        <f t="shared" si="120"/>
        <v>#REF!</v>
      </c>
      <c r="H369" s="381" t="str">
        <f t="shared" si="121"/>
        <v>#REF!</v>
      </c>
      <c r="I369" s="380" t="str">
        <f t="shared" si="122"/>
        <v>#REF!</v>
      </c>
      <c r="J369" s="396" t="str">
        <f t="shared" si="126"/>
        <v>#REF!</v>
      </c>
      <c r="K369" s="382" t="b">
        <v>0</v>
      </c>
      <c r="L369" s="364" t="str">
        <f t="shared" si="123"/>
        <v>#REF!</v>
      </c>
      <c r="M369" s="361" t="str">
        <f t="shared" si="124"/>
        <v>#REF!</v>
      </c>
      <c r="N369" s="361" t="b">
        <v>0</v>
      </c>
      <c r="O369" s="24" t="b">
        <v>0</v>
      </c>
      <c r="P369" s="365" t="str">
        <f t="shared" si="125"/>
        <v>#REF!</v>
      </c>
      <c r="Q369" s="383"/>
      <c r="R369" s="367"/>
      <c r="S369" s="384" t="str">
        <f/>
        <v/>
      </c>
      <c r="T369" s="385">
        <v>46722</v>
      </c>
      <c r="U369" s="386" t="str">
        <f/>
        <v/>
      </c>
      <c r="V369" s="385">
        <v>46968</v>
      </c>
      <c r="W369" s="387" t="str">
        <f/>
        <v/>
      </c>
      <c r="X369" s="381" t="str">
        <f/>
        <v/>
      </c>
      <c r="Y369" s="381"/>
      <c r="Z369" s="381">
        <v>47027</v>
      </c>
      <c r="AA369" s="388"/>
      <c r="AB369" s="57">
        <v>16</v>
      </c>
      <c r="AC369" s="381"/>
      <c r="AD369" s="381"/>
      <c r="AE369" s="388"/>
      <c r="AF369" s="381"/>
      <c r="AG369" s="381"/>
      <c r="AH369" s="389"/>
      <c r="AI369" s="386"/>
      <c r="AJ369" s="381"/>
      <c r="AK369" s="381"/>
      <c r="AL369" s="383"/>
      <c r="AM369" s="374"/>
      <c r="AN369" s="384">
        <v>47395</v>
      </c>
      <c r="AO369" s="381">
        <v>47470</v>
      </c>
      <c r="AP369" s="383"/>
      <c r="AQ369" s="374"/>
      <c r="AR369" s="384" t="str">
        <f/>
        <v/>
      </c>
      <c r="AS369" s="381">
        <v>47038</v>
      </c>
      <c r="AT369" s="381" t="str">
        <f/>
        <v/>
      </c>
      <c r="AU369" s="389"/>
      <c r="AV369" s="390" t="str">
        <f/>
        <v/>
      </c>
      <c r="AW369" s="57" t="str">
        <f/>
        <v/>
      </c>
      <c r="AX369" s="381"/>
      <c r="AY369" s="381" t="str">
        <f/>
        <v/>
      </c>
      <c r="AZ369" s="381"/>
      <c r="BA369" s="381" t="str">
        <f/>
        <v/>
      </c>
      <c r="BB369" s="385"/>
      <c r="BC369" s="390" t="str">
        <f/>
        <v/>
      </c>
      <c r="BD369" s="381" t="str">
        <f/>
        <v/>
      </c>
      <c r="BE369" s="381"/>
      <c r="BF369" s="381" t="str">
        <f/>
        <v/>
      </c>
      <c r="BG369" s="391"/>
      <c r="BH369" s="392"/>
      <c r="BI369" s="378"/>
    </row>
    <row r="370" ht="15.75" customHeight="1">
      <c r="A370" s="236"/>
      <c r="B370" s="236"/>
      <c r="C370" s="358"/>
      <c r="D370" s="379">
        <v>364</v>
      </c>
      <c r="E370" s="380" t="str">
        <f t="shared" si="118"/>
        <v>#REF!</v>
      </c>
      <c r="F370" s="57" t="str">
        <f t="shared" si="119"/>
        <v>#REF!</v>
      </c>
      <c r="G370" s="57" t="str">
        <f t="shared" si="120"/>
        <v>#REF!</v>
      </c>
      <c r="H370" s="381" t="str">
        <f t="shared" si="121"/>
        <v>#REF!</v>
      </c>
      <c r="I370" s="380" t="str">
        <f t="shared" si="122"/>
        <v>#REF!</v>
      </c>
      <c r="J370" s="396" t="str">
        <f t="shared" si="126"/>
        <v>#REF!</v>
      </c>
      <c r="K370" s="382" t="b">
        <v>0</v>
      </c>
      <c r="L370" s="364" t="str">
        <f t="shared" si="123"/>
        <v>#REF!</v>
      </c>
      <c r="M370" s="361" t="str">
        <f t="shared" si="124"/>
        <v>#REF!</v>
      </c>
      <c r="N370" s="361" t="b">
        <v>0</v>
      </c>
      <c r="O370" s="24" t="b">
        <v>0</v>
      </c>
      <c r="P370" s="365" t="str">
        <f t="shared" si="125"/>
        <v>#REF!</v>
      </c>
      <c r="Q370" s="383"/>
      <c r="R370" s="367"/>
      <c r="S370" s="384" t="str">
        <f/>
        <v/>
      </c>
      <c r="T370" s="385">
        <v>46722</v>
      </c>
      <c r="U370" s="386" t="str">
        <f/>
        <v/>
      </c>
      <c r="V370" s="385">
        <v>46968</v>
      </c>
      <c r="W370" s="387" t="str">
        <f/>
        <v/>
      </c>
      <c r="X370" s="381" t="str">
        <f/>
        <v/>
      </c>
      <c r="Y370" s="381"/>
      <c r="Z370" s="381">
        <v>47027</v>
      </c>
      <c r="AA370" s="388"/>
      <c r="AB370" s="57">
        <v>28</v>
      </c>
      <c r="AC370" s="381"/>
      <c r="AD370" s="381"/>
      <c r="AE370" s="388"/>
      <c r="AF370" s="381"/>
      <c r="AG370" s="381"/>
      <c r="AH370" s="389"/>
      <c r="AI370" s="386"/>
      <c r="AJ370" s="381"/>
      <c r="AK370" s="381"/>
      <c r="AL370" s="383"/>
      <c r="AM370" s="374"/>
      <c r="AN370" s="384">
        <v>47760</v>
      </c>
      <c r="AO370" s="381">
        <v>47835</v>
      </c>
      <c r="AP370" s="383"/>
      <c r="AQ370" s="374"/>
      <c r="AR370" s="384" t="str">
        <f/>
        <v/>
      </c>
      <c r="AS370" s="381">
        <v>47038</v>
      </c>
      <c r="AT370" s="381" t="str">
        <f/>
        <v/>
      </c>
      <c r="AU370" s="389"/>
      <c r="AV370" s="390" t="str">
        <f/>
        <v/>
      </c>
      <c r="AW370" s="57" t="str">
        <f/>
        <v/>
      </c>
      <c r="AX370" s="381"/>
      <c r="AY370" s="381" t="str">
        <f/>
        <v/>
      </c>
      <c r="AZ370" s="381"/>
      <c r="BA370" s="381" t="str">
        <f/>
        <v/>
      </c>
      <c r="BB370" s="385"/>
      <c r="BC370" s="390" t="str">
        <f/>
        <v/>
      </c>
      <c r="BD370" s="381" t="str">
        <f/>
        <v/>
      </c>
      <c r="BE370" s="381"/>
      <c r="BF370" s="381" t="str">
        <f/>
        <v/>
      </c>
      <c r="BG370" s="391"/>
      <c r="BH370" s="392"/>
      <c r="BI370" s="378"/>
    </row>
    <row r="371" ht="15.75" customHeight="1">
      <c r="A371" s="236"/>
      <c r="B371" s="236"/>
      <c r="C371" s="358"/>
      <c r="D371" s="379">
        <v>365</v>
      </c>
      <c r="E371" s="380" t="str">
        <f t="shared" si="118"/>
        <v>#REF!</v>
      </c>
      <c r="F371" s="57" t="str">
        <f t="shared" si="119"/>
        <v>#REF!</v>
      </c>
      <c r="G371" s="57" t="str">
        <f t="shared" si="120"/>
        <v>#REF!</v>
      </c>
      <c r="H371" s="381" t="str">
        <f t="shared" si="121"/>
        <v>#REF!</v>
      </c>
      <c r="I371" s="380" t="str">
        <f t="shared" si="122"/>
        <v>#REF!</v>
      </c>
      <c r="J371" s="396" t="str">
        <f t="shared" si="126"/>
        <v>#REF!</v>
      </c>
      <c r="K371" s="382" t="b">
        <v>0</v>
      </c>
      <c r="L371" s="364" t="str">
        <f t="shared" si="123"/>
        <v>#REF!</v>
      </c>
      <c r="M371" s="361" t="str">
        <f t="shared" si="124"/>
        <v>#REF!</v>
      </c>
      <c r="N371" s="361" t="b">
        <v>0</v>
      </c>
      <c r="O371" s="24" t="b">
        <v>0</v>
      </c>
      <c r="P371" s="365" t="str">
        <f t="shared" si="125"/>
        <v>#REF!</v>
      </c>
      <c r="Q371" s="383"/>
      <c r="R371" s="367"/>
      <c r="S371" s="384" t="str">
        <f/>
        <v/>
      </c>
      <c r="T371" s="385">
        <v>46722</v>
      </c>
      <c r="U371" s="386" t="str">
        <f/>
        <v/>
      </c>
      <c r="V371" s="385">
        <v>46968</v>
      </c>
      <c r="W371" s="387" t="str">
        <f/>
        <v/>
      </c>
      <c r="X371" s="381" t="str">
        <f/>
        <v/>
      </c>
      <c r="Y371" s="381"/>
      <c r="Z371" s="381">
        <v>47027</v>
      </c>
      <c r="AA371" s="388"/>
      <c r="AB371" s="57">
        <v>28</v>
      </c>
      <c r="AC371" s="381"/>
      <c r="AD371" s="381"/>
      <c r="AE371" s="388"/>
      <c r="AF371" s="381"/>
      <c r="AG371" s="381"/>
      <c r="AH371" s="389"/>
      <c r="AI371" s="386"/>
      <c r="AJ371" s="381"/>
      <c r="AK371" s="381"/>
      <c r="AL371" s="383"/>
      <c r="AM371" s="374"/>
      <c r="AN371" s="384">
        <v>47760</v>
      </c>
      <c r="AO371" s="381">
        <v>47835</v>
      </c>
      <c r="AP371" s="383"/>
      <c r="AQ371" s="374"/>
      <c r="AR371" s="384" t="str">
        <f/>
        <v/>
      </c>
      <c r="AS371" s="381">
        <v>47038</v>
      </c>
      <c r="AT371" s="381" t="str">
        <f/>
        <v/>
      </c>
      <c r="AU371" s="389"/>
      <c r="AV371" s="390" t="str">
        <f/>
        <v/>
      </c>
      <c r="AW371" s="57" t="str">
        <f/>
        <v/>
      </c>
      <c r="AX371" s="381"/>
      <c r="AY371" s="381" t="str">
        <f/>
        <v/>
      </c>
      <c r="AZ371" s="381"/>
      <c r="BA371" s="381" t="str">
        <f/>
        <v/>
      </c>
      <c r="BB371" s="385"/>
      <c r="BC371" s="390" t="str">
        <f/>
        <v/>
      </c>
      <c r="BD371" s="381" t="str">
        <f/>
        <v/>
      </c>
      <c r="BE371" s="381"/>
      <c r="BF371" s="381" t="str">
        <f/>
        <v/>
      </c>
      <c r="BG371" s="391"/>
      <c r="BH371" s="392"/>
      <c r="BI371" s="378"/>
    </row>
    <row r="372" ht="15.75" customHeight="1">
      <c r="A372" s="236"/>
      <c r="B372" s="236"/>
      <c r="C372" s="358"/>
      <c r="D372" s="379">
        <v>366</v>
      </c>
      <c r="E372" s="380" t="str">
        <f t="shared" si="118"/>
        <v>#REF!</v>
      </c>
      <c r="F372" s="57" t="str">
        <f t="shared" si="119"/>
        <v>#REF!</v>
      </c>
      <c r="G372" s="57" t="str">
        <f t="shared" si="120"/>
        <v>#REF!</v>
      </c>
      <c r="H372" s="381" t="str">
        <f t="shared" si="121"/>
        <v>#REF!</v>
      </c>
      <c r="I372" s="380" t="str">
        <f t="shared" si="122"/>
        <v>#REF!</v>
      </c>
      <c r="J372" s="396" t="str">
        <f t="shared" si="126"/>
        <v>#REF!</v>
      </c>
      <c r="K372" s="382" t="b">
        <v>0</v>
      </c>
      <c r="L372" s="364" t="str">
        <f t="shared" si="123"/>
        <v>#REF!</v>
      </c>
      <c r="M372" s="361" t="str">
        <f t="shared" si="124"/>
        <v>#REF!</v>
      </c>
      <c r="N372" s="361" t="b">
        <v>0</v>
      </c>
      <c r="O372" s="24" t="b">
        <v>0</v>
      </c>
      <c r="P372" s="365" t="str">
        <f t="shared" si="125"/>
        <v>#REF!</v>
      </c>
      <c r="Q372" s="383"/>
      <c r="R372" s="367"/>
      <c r="S372" s="384" t="str">
        <f/>
        <v/>
      </c>
      <c r="T372" s="385">
        <v>46722</v>
      </c>
      <c r="U372" s="386" t="str">
        <f/>
        <v/>
      </c>
      <c r="V372" s="385">
        <v>46968</v>
      </c>
      <c r="W372" s="387" t="str">
        <f/>
        <v/>
      </c>
      <c r="X372" s="381" t="str">
        <f/>
        <v/>
      </c>
      <c r="Y372" s="381"/>
      <c r="Z372" s="381">
        <v>47027</v>
      </c>
      <c r="AA372" s="388"/>
      <c r="AB372" s="57">
        <v>26</v>
      </c>
      <c r="AC372" s="381"/>
      <c r="AD372" s="381"/>
      <c r="AE372" s="388"/>
      <c r="AF372" s="381"/>
      <c r="AG372" s="381"/>
      <c r="AH372" s="389"/>
      <c r="AI372" s="386"/>
      <c r="AJ372" s="381"/>
      <c r="AK372" s="381"/>
      <c r="AL372" s="383"/>
      <c r="AM372" s="374"/>
      <c r="AN372" s="384">
        <v>47700</v>
      </c>
      <c r="AO372" s="381">
        <v>47773</v>
      </c>
      <c r="AP372" s="383"/>
      <c r="AQ372" s="374"/>
      <c r="AR372" s="384" t="str">
        <f/>
        <v/>
      </c>
      <c r="AS372" s="381">
        <v>47038</v>
      </c>
      <c r="AT372" s="381" t="str">
        <f/>
        <v/>
      </c>
      <c r="AU372" s="389"/>
      <c r="AV372" s="390" t="str">
        <f/>
        <v/>
      </c>
      <c r="AW372" s="57" t="str">
        <f/>
        <v/>
      </c>
      <c r="AX372" s="381"/>
      <c r="AY372" s="381" t="str">
        <f/>
        <v/>
      </c>
      <c r="AZ372" s="381"/>
      <c r="BA372" s="381" t="str">
        <f/>
        <v/>
      </c>
      <c r="BB372" s="385"/>
      <c r="BC372" s="390" t="str">
        <f/>
        <v/>
      </c>
      <c r="BD372" s="381" t="str">
        <f/>
        <v/>
      </c>
      <c r="BE372" s="381"/>
      <c r="BF372" s="381" t="str">
        <f/>
        <v/>
      </c>
      <c r="BG372" s="391"/>
      <c r="BH372" s="392"/>
      <c r="BI372" s="378"/>
    </row>
    <row r="373" ht="15.75" customHeight="1">
      <c r="A373" s="236"/>
      <c r="B373" s="236"/>
      <c r="C373" s="358"/>
      <c r="D373" s="379">
        <v>367</v>
      </c>
      <c r="E373" s="380" t="str">
        <f t="shared" si="118"/>
        <v>#REF!</v>
      </c>
      <c r="F373" s="57" t="str">
        <f t="shared" si="119"/>
        <v>#REF!</v>
      </c>
      <c r="G373" s="57" t="str">
        <f t="shared" si="120"/>
        <v>#REF!</v>
      </c>
      <c r="H373" s="381" t="str">
        <f t="shared" si="121"/>
        <v>#REF!</v>
      </c>
      <c r="I373" s="380" t="str">
        <f t="shared" si="122"/>
        <v>#REF!</v>
      </c>
      <c r="J373" s="396" t="str">
        <f t="shared" si="126"/>
        <v>#REF!</v>
      </c>
      <c r="K373" s="382" t="b">
        <v>0</v>
      </c>
      <c r="L373" s="364" t="str">
        <f t="shared" si="123"/>
        <v>#REF!</v>
      </c>
      <c r="M373" s="361" t="str">
        <f t="shared" si="124"/>
        <v>#REF!</v>
      </c>
      <c r="N373" s="361" t="b">
        <v>0</v>
      </c>
      <c r="O373" s="24" t="b">
        <v>0</v>
      </c>
      <c r="P373" s="365" t="str">
        <f t="shared" si="125"/>
        <v>#REF!</v>
      </c>
      <c r="Q373" s="383"/>
      <c r="R373" s="367"/>
      <c r="S373" s="384" t="str">
        <f/>
        <v/>
      </c>
      <c r="T373" s="385">
        <v>46762</v>
      </c>
      <c r="U373" s="386" t="str">
        <f/>
        <v/>
      </c>
      <c r="V373" s="385">
        <v>47000</v>
      </c>
      <c r="W373" s="387" t="str">
        <f/>
        <v/>
      </c>
      <c r="X373" s="381" t="str">
        <f/>
        <v/>
      </c>
      <c r="Y373" s="381"/>
      <c r="Z373" s="381">
        <v>47058</v>
      </c>
      <c r="AA373" s="388"/>
      <c r="AB373" s="57">
        <v>24</v>
      </c>
      <c r="AC373" s="381"/>
      <c r="AD373" s="381"/>
      <c r="AE373" s="388"/>
      <c r="AF373" s="381"/>
      <c r="AG373" s="381"/>
      <c r="AH373" s="389"/>
      <c r="AI373" s="386"/>
      <c r="AJ373" s="381"/>
      <c r="AK373" s="381"/>
      <c r="AL373" s="383"/>
      <c r="AM373" s="374"/>
      <c r="AN373" s="384">
        <v>47668</v>
      </c>
      <c r="AO373" s="381">
        <v>47743</v>
      </c>
      <c r="AP373" s="383"/>
      <c r="AQ373" s="374"/>
      <c r="AR373" s="384" t="str">
        <f/>
        <v/>
      </c>
      <c r="AS373" s="381">
        <v>47070</v>
      </c>
      <c r="AT373" s="381" t="str">
        <f/>
        <v/>
      </c>
      <c r="AU373" s="389"/>
      <c r="AV373" s="390" t="str">
        <f/>
        <v/>
      </c>
      <c r="AW373" s="57" t="str">
        <f/>
        <v/>
      </c>
      <c r="AX373" s="381"/>
      <c r="AY373" s="381" t="str">
        <f/>
        <v/>
      </c>
      <c r="AZ373" s="381"/>
      <c r="BA373" s="381" t="str">
        <f/>
        <v/>
      </c>
      <c r="BB373" s="385"/>
      <c r="BC373" s="390" t="str">
        <f/>
        <v/>
      </c>
      <c r="BD373" s="381" t="str">
        <f/>
        <v/>
      </c>
      <c r="BE373" s="381"/>
      <c r="BF373" s="381" t="str">
        <f/>
        <v/>
      </c>
      <c r="BG373" s="391"/>
      <c r="BH373" s="392"/>
      <c r="BI373" s="378"/>
    </row>
    <row r="374" ht="15.75" customHeight="1">
      <c r="A374" s="236"/>
      <c r="B374" s="236"/>
      <c r="C374" s="358"/>
      <c r="D374" s="379">
        <v>368</v>
      </c>
      <c r="E374" s="380" t="str">
        <f t="shared" si="118"/>
        <v>#REF!</v>
      </c>
      <c r="F374" s="57" t="str">
        <f t="shared" si="119"/>
        <v>#REF!</v>
      </c>
      <c r="G374" s="57" t="str">
        <f t="shared" si="120"/>
        <v>#REF!</v>
      </c>
      <c r="H374" s="381" t="str">
        <f t="shared" si="121"/>
        <v>#REF!</v>
      </c>
      <c r="I374" s="380" t="str">
        <f t="shared" si="122"/>
        <v>#REF!</v>
      </c>
      <c r="J374" s="396" t="str">
        <f t="shared" si="126"/>
        <v>#REF!</v>
      </c>
      <c r="K374" s="382" t="b">
        <v>0</v>
      </c>
      <c r="L374" s="364" t="str">
        <f t="shared" si="123"/>
        <v>#REF!</v>
      </c>
      <c r="M374" s="361" t="str">
        <f t="shared" si="124"/>
        <v>#REF!</v>
      </c>
      <c r="N374" s="361" t="b">
        <v>0</v>
      </c>
      <c r="O374" s="24" t="b">
        <v>0</v>
      </c>
      <c r="P374" s="365" t="str">
        <f t="shared" si="125"/>
        <v>#REF!</v>
      </c>
      <c r="Q374" s="383"/>
      <c r="R374" s="367"/>
      <c r="S374" s="384" t="str">
        <f/>
        <v/>
      </c>
      <c r="T374" s="385">
        <v>46874</v>
      </c>
      <c r="U374" s="386" t="str">
        <f/>
        <v/>
      </c>
      <c r="V374" s="385">
        <v>47120</v>
      </c>
      <c r="W374" s="387" t="str">
        <f/>
        <v/>
      </c>
      <c r="X374" s="381" t="str">
        <f/>
        <v/>
      </c>
      <c r="Y374" s="381"/>
      <c r="Z374" s="381">
        <v>47178</v>
      </c>
      <c r="AA374" s="388"/>
      <c r="AB374" s="57">
        <v>35</v>
      </c>
      <c r="AC374" s="381"/>
      <c r="AD374" s="381"/>
      <c r="AE374" s="388"/>
      <c r="AF374" s="381"/>
      <c r="AG374" s="381"/>
      <c r="AH374" s="389"/>
      <c r="AI374" s="386"/>
      <c r="AJ374" s="381"/>
      <c r="AK374" s="381"/>
      <c r="AL374" s="383"/>
      <c r="AM374" s="374"/>
      <c r="AN374" s="384">
        <v>48127</v>
      </c>
      <c r="AO374" s="381">
        <v>48200</v>
      </c>
      <c r="AP374" s="383"/>
      <c r="AQ374" s="374"/>
      <c r="AR374" s="384" t="str">
        <f/>
        <v/>
      </c>
      <c r="AS374" s="381">
        <v>47191</v>
      </c>
      <c r="AT374" s="381" t="str">
        <f/>
        <v/>
      </c>
      <c r="AU374" s="389"/>
      <c r="AV374" s="390" t="str">
        <f/>
        <v/>
      </c>
      <c r="AW374" s="57" t="str">
        <f/>
        <v/>
      </c>
      <c r="AX374" s="381"/>
      <c r="AY374" s="381" t="str">
        <f/>
        <v/>
      </c>
      <c r="AZ374" s="381"/>
      <c r="BA374" s="381" t="str">
        <f/>
        <v/>
      </c>
      <c r="BB374" s="385"/>
      <c r="BC374" s="390" t="str">
        <f/>
        <v/>
      </c>
      <c r="BD374" s="381" t="str">
        <f/>
        <v/>
      </c>
      <c r="BE374" s="381"/>
      <c r="BF374" s="381" t="str">
        <f/>
        <v/>
      </c>
      <c r="BG374" s="391"/>
      <c r="BH374" s="392"/>
      <c r="BI374" s="378"/>
    </row>
    <row r="375" ht="15.75" customHeight="1">
      <c r="A375" s="236"/>
      <c r="B375" s="236"/>
      <c r="C375" s="358"/>
      <c r="D375" s="379">
        <v>369</v>
      </c>
      <c r="E375" s="380" t="str">
        <f t="shared" si="118"/>
        <v>#REF!</v>
      </c>
      <c r="F375" s="57" t="str">
        <f t="shared" si="119"/>
        <v>#REF!</v>
      </c>
      <c r="G375" s="57" t="str">
        <f t="shared" si="120"/>
        <v>#REF!</v>
      </c>
      <c r="H375" s="381" t="str">
        <f t="shared" si="121"/>
        <v>#REF!</v>
      </c>
      <c r="I375" s="380" t="str">
        <f t="shared" si="122"/>
        <v>#REF!</v>
      </c>
      <c r="J375" s="396" t="str">
        <f t="shared" si="126"/>
        <v>#REF!</v>
      </c>
      <c r="K375" s="382" t="b">
        <v>0</v>
      </c>
      <c r="L375" s="364" t="str">
        <f t="shared" si="123"/>
        <v>#REF!</v>
      </c>
      <c r="M375" s="361" t="str">
        <f t="shared" si="124"/>
        <v>#REF!</v>
      </c>
      <c r="N375" s="361" t="b">
        <v>0</v>
      </c>
      <c r="O375" s="24" t="b">
        <v>0</v>
      </c>
      <c r="P375" s="365" t="str">
        <f t="shared" si="125"/>
        <v>#REF!</v>
      </c>
      <c r="Q375" s="383"/>
      <c r="R375" s="367"/>
      <c r="S375" s="384" t="str">
        <f/>
        <v/>
      </c>
      <c r="T375" s="385">
        <v>47362</v>
      </c>
      <c r="U375" s="386" t="str">
        <f/>
        <v/>
      </c>
      <c r="V375" s="385">
        <v>47605</v>
      </c>
      <c r="W375" s="387" t="str">
        <f/>
        <v/>
      </c>
      <c r="X375" s="381" t="str">
        <f/>
        <v/>
      </c>
      <c r="Y375" s="381"/>
      <c r="Z375" s="381">
        <v>47665</v>
      </c>
      <c r="AA375" s="388"/>
      <c r="AB375" s="57">
        <v>11</v>
      </c>
      <c r="AC375" s="381"/>
      <c r="AD375" s="381"/>
      <c r="AE375" s="388"/>
      <c r="AF375" s="381"/>
      <c r="AG375" s="381"/>
      <c r="AH375" s="389"/>
      <c r="AI375" s="386"/>
      <c r="AJ375" s="381"/>
      <c r="AK375" s="381"/>
      <c r="AL375" s="383"/>
      <c r="AM375" s="374"/>
      <c r="AN375" s="384">
        <v>47882</v>
      </c>
      <c r="AO375" s="381">
        <v>47955</v>
      </c>
      <c r="AP375" s="383"/>
      <c r="AQ375" s="374"/>
      <c r="AR375" s="384" t="str">
        <f/>
        <v/>
      </c>
      <c r="AS375" s="381">
        <v>47675</v>
      </c>
      <c r="AT375" s="381" t="str">
        <f/>
        <v/>
      </c>
      <c r="AU375" s="389"/>
      <c r="AV375" s="390" t="str">
        <f/>
        <v/>
      </c>
      <c r="AW375" s="57" t="str">
        <f/>
        <v/>
      </c>
      <c r="AX375" s="381"/>
      <c r="AY375" s="381" t="str">
        <f/>
        <v/>
      </c>
      <c r="AZ375" s="381"/>
      <c r="BA375" s="381" t="str">
        <f/>
        <v/>
      </c>
      <c r="BB375" s="385"/>
      <c r="BC375" s="390" t="str">
        <f/>
        <v/>
      </c>
      <c r="BD375" s="381" t="str">
        <f/>
        <v/>
      </c>
      <c r="BE375" s="381"/>
      <c r="BF375" s="381" t="str">
        <f/>
        <v/>
      </c>
      <c r="BG375" s="391"/>
      <c r="BH375" s="392"/>
      <c r="BI375" s="378"/>
    </row>
    <row r="376" ht="15.75" customHeight="1">
      <c r="A376" s="236"/>
      <c r="B376" s="236"/>
      <c r="C376" s="358"/>
      <c r="D376" s="379">
        <v>370</v>
      </c>
      <c r="E376" s="380" t="str">
        <f t="shared" si="118"/>
        <v>#REF!</v>
      </c>
      <c r="F376" s="57" t="str">
        <f t="shared" si="119"/>
        <v>#REF!</v>
      </c>
      <c r="G376" s="57" t="str">
        <f t="shared" si="120"/>
        <v>#REF!</v>
      </c>
      <c r="H376" s="381" t="str">
        <f t="shared" si="121"/>
        <v>#REF!</v>
      </c>
      <c r="I376" s="380" t="str">
        <f t="shared" si="122"/>
        <v>#REF!</v>
      </c>
      <c r="J376" s="396" t="str">
        <f t="shared" si="126"/>
        <v>#REF!</v>
      </c>
      <c r="K376" s="382" t="b">
        <v>0</v>
      </c>
      <c r="L376" s="364" t="str">
        <f t="shared" si="123"/>
        <v>#REF!</v>
      </c>
      <c r="M376" s="361" t="str">
        <f t="shared" si="124"/>
        <v>#REF!</v>
      </c>
      <c r="N376" s="361" t="b">
        <v>0</v>
      </c>
      <c r="O376" s="24" t="b">
        <v>0</v>
      </c>
      <c r="P376" s="365" t="str">
        <f t="shared" si="125"/>
        <v>#REF!</v>
      </c>
      <c r="Q376" s="383"/>
      <c r="R376" s="367"/>
      <c r="S376" s="384" t="str">
        <f/>
        <v/>
      </c>
      <c r="T376" s="385">
        <v>47300</v>
      </c>
      <c r="U376" s="386" t="str">
        <f/>
        <v/>
      </c>
      <c r="V376" s="385">
        <v>47546</v>
      </c>
      <c r="W376" s="387" t="str">
        <f/>
        <v/>
      </c>
      <c r="X376" s="381" t="str">
        <f/>
        <v/>
      </c>
      <c r="Y376" s="381"/>
      <c r="Z376" s="381">
        <v>47604</v>
      </c>
      <c r="AA376" s="388"/>
      <c r="AB376" s="57">
        <v>14</v>
      </c>
      <c r="AC376" s="381"/>
      <c r="AD376" s="381"/>
      <c r="AE376" s="388"/>
      <c r="AF376" s="381"/>
      <c r="AG376" s="381"/>
      <c r="AH376" s="389"/>
      <c r="AI376" s="386"/>
      <c r="AJ376" s="381"/>
      <c r="AK376" s="381"/>
      <c r="AL376" s="383"/>
      <c r="AM376" s="374"/>
      <c r="AN376" s="384">
        <v>47910</v>
      </c>
      <c r="AO376" s="381">
        <v>47983</v>
      </c>
      <c r="AP376" s="383"/>
      <c r="AQ376" s="374"/>
      <c r="AR376" s="384" t="str">
        <f/>
        <v/>
      </c>
      <c r="AS376" s="381">
        <v>47616</v>
      </c>
      <c r="AT376" s="381" t="str">
        <f/>
        <v/>
      </c>
      <c r="AU376" s="389"/>
      <c r="AV376" s="390" t="str">
        <f/>
        <v/>
      </c>
      <c r="AW376" s="57" t="str">
        <f/>
        <v/>
      </c>
      <c r="AX376" s="381"/>
      <c r="AY376" s="381" t="str">
        <f/>
        <v/>
      </c>
      <c r="AZ376" s="381"/>
      <c r="BA376" s="381" t="str">
        <f/>
        <v/>
      </c>
      <c r="BB376" s="385"/>
      <c r="BC376" s="390" t="str">
        <f/>
        <v/>
      </c>
      <c r="BD376" s="381" t="str">
        <f/>
        <v/>
      </c>
      <c r="BE376" s="381"/>
      <c r="BF376" s="381" t="str">
        <f/>
        <v/>
      </c>
      <c r="BG376" s="391"/>
      <c r="BH376" s="392"/>
      <c r="BI376" s="378"/>
    </row>
    <row r="377" ht="15.75" customHeight="1">
      <c r="A377" s="236"/>
      <c r="B377" s="236"/>
      <c r="C377" s="358"/>
      <c r="D377" s="379">
        <v>371</v>
      </c>
      <c r="E377" s="380" t="str">
        <f t="shared" si="118"/>
        <v>#REF!</v>
      </c>
      <c r="F377" s="57" t="str">
        <f t="shared" si="119"/>
        <v>#REF!</v>
      </c>
      <c r="G377" s="57" t="str">
        <f t="shared" si="120"/>
        <v>#REF!</v>
      </c>
      <c r="H377" s="381" t="str">
        <f t="shared" si="121"/>
        <v>#REF!</v>
      </c>
      <c r="I377" s="380" t="str">
        <f t="shared" si="122"/>
        <v>#REF!</v>
      </c>
      <c r="J377" s="396" t="str">
        <f t="shared" si="126"/>
        <v>#REF!</v>
      </c>
      <c r="K377" s="382" t="b">
        <v>0</v>
      </c>
      <c r="L377" s="364" t="str">
        <f t="shared" si="123"/>
        <v>#REF!</v>
      </c>
      <c r="M377" s="361" t="str">
        <f t="shared" si="124"/>
        <v>#REF!</v>
      </c>
      <c r="N377" s="361" t="b">
        <v>0</v>
      </c>
      <c r="O377" s="24" t="b">
        <v>0</v>
      </c>
      <c r="P377" s="365" t="str">
        <f t="shared" si="125"/>
        <v>#REF!</v>
      </c>
      <c r="Q377" s="383"/>
      <c r="R377" s="367"/>
      <c r="S377" s="384" t="str">
        <f/>
        <v/>
      </c>
      <c r="T377" s="385">
        <v>47300</v>
      </c>
      <c r="U377" s="386" t="str">
        <f/>
        <v/>
      </c>
      <c r="V377" s="385">
        <v>47546</v>
      </c>
      <c r="W377" s="387" t="str">
        <f/>
        <v/>
      </c>
      <c r="X377" s="381" t="str">
        <f/>
        <v/>
      </c>
      <c r="Y377" s="381"/>
      <c r="Z377" s="381">
        <v>47604</v>
      </c>
      <c r="AA377" s="388"/>
      <c r="AB377" s="57">
        <v>28</v>
      </c>
      <c r="AC377" s="381"/>
      <c r="AD377" s="381"/>
      <c r="AE377" s="388"/>
      <c r="AF377" s="381"/>
      <c r="AG377" s="381"/>
      <c r="AH377" s="389"/>
      <c r="AI377" s="386"/>
      <c r="AJ377" s="381"/>
      <c r="AK377" s="381"/>
      <c r="AL377" s="383"/>
      <c r="AM377" s="374"/>
      <c r="AN377" s="384">
        <v>48338</v>
      </c>
      <c r="AO377" s="381">
        <v>48411</v>
      </c>
      <c r="AP377" s="383"/>
      <c r="AQ377" s="374"/>
      <c r="AR377" s="384" t="str">
        <f/>
        <v/>
      </c>
      <c r="AS377" s="381">
        <v>47616</v>
      </c>
      <c r="AT377" s="381" t="str">
        <f/>
        <v/>
      </c>
      <c r="AU377" s="389"/>
      <c r="AV377" s="390" t="str">
        <f/>
        <v/>
      </c>
      <c r="AW377" s="57" t="str">
        <f/>
        <v/>
      </c>
      <c r="AX377" s="381"/>
      <c r="AY377" s="381" t="str">
        <f/>
        <v/>
      </c>
      <c r="AZ377" s="381"/>
      <c r="BA377" s="381" t="str">
        <f/>
        <v/>
      </c>
      <c r="BB377" s="385"/>
      <c r="BC377" s="390" t="str">
        <f/>
        <v/>
      </c>
      <c r="BD377" s="381" t="str">
        <f/>
        <v/>
      </c>
      <c r="BE377" s="381"/>
      <c r="BF377" s="381" t="str">
        <f/>
        <v/>
      </c>
      <c r="BG377" s="391"/>
      <c r="BH377" s="392"/>
      <c r="BI377" s="378"/>
    </row>
    <row r="378" ht="15.75" customHeight="1">
      <c r="A378" s="236"/>
      <c r="B378" s="236"/>
      <c r="C378" s="358"/>
      <c r="D378" s="379">
        <v>372</v>
      </c>
      <c r="E378" s="380" t="str">
        <f t="shared" si="118"/>
        <v>#REF!</v>
      </c>
      <c r="F378" s="57" t="str">
        <f t="shared" si="119"/>
        <v>#REF!</v>
      </c>
      <c r="G378" s="57" t="str">
        <f t="shared" si="120"/>
        <v>#REF!</v>
      </c>
      <c r="H378" s="381" t="str">
        <f t="shared" si="121"/>
        <v>#REF!</v>
      </c>
      <c r="I378" s="380" t="str">
        <f t="shared" si="122"/>
        <v>#REF!</v>
      </c>
      <c r="J378" s="396" t="str">
        <f t="shared" si="126"/>
        <v>#REF!</v>
      </c>
      <c r="K378" s="382" t="b">
        <v>0</v>
      </c>
      <c r="L378" s="364" t="str">
        <f t="shared" si="123"/>
        <v>#REF!</v>
      </c>
      <c r="M378" s="361" t="str">
        <f t="shared" si="124"/>
        <v>#REF!</v>
      </c>
      <c r="N378" s="361" t="b">
        <v>0</v>
      </c>
      <c r="O378" s="24" t="b">
        <v>0</v>
      </c>
      <c r="P378" s="365" t="str">
        <f t="shared" si="125"/>
        <v>#REF!</v>
      </c>
      <c r="Q378" s="383"/>
      <c r="R378" s="367"/>
      <c r="S378" s="384" t="str">
        <f/>
        <v/>
      </c>
      <c r="T378" s="385">
        <v>47849</v>
      </c>
      <c r="U378" s="386" t="str">
        <f/>
        <v/>
      </c>
      <c r="V378" s="385">
        <v>48095</v>
      </c>
      <c r="W378" s="387" t="str">
        <f/>
        <v/>
      </c>
      <c r="X378" s="381" t="str">
        <f/>
        <v/>
      </c>
      <c r="Y378" s="381"/>
      <c r="Z378" s="381">
        <v>48153</v>
      </c>
      <c r="AA378" s="388"/>
      <c r="AB378" s="57">
        <v>13</v>
      </c>
      <c r="AC378" s="381"/>
      <c r="AD378" s="381"/>
      <c r="AE378" s="388"/>
      <c r="AF378" s="381"/>
      <c r="AG378" s="381"/>
      <c r="AH378" s="389"/>
      <c r="AI378" s="386"/>
      <c r="AJ378" s="381"/>
      <c r="AK378" s="381"/>
      <c r="AL378" s="383"/>
      <c r="AM378" s="374"/>
      <c r="AN378" s="384">
        <v>48429</v>
      </c>
      <c r="AO378" s="381">
        <v>48502</v>
      </c>
      <c r="AP378" s="383"/>
      <c r="AQ378" s="374"/>
      <c r="AR378" s="384" t="str">
        <f/>
        <v/>
      </c>
      <c r="AS378" s="381">
        <v>48165</v>
      </c>
      <c r="AT378" s="381" t="str">
        <f/>
        <v/>
      </c>
      <c r="AU378" s="389"/>
      <c r="AV378" s="390" t="str">
        <f/>
        <v/>
      </c>
      <c r="AW378" s="57" t="str">
        <f/>
        <v/>
      </c>
      <c r="AX378" s="381"/>
      <c r="AY378" s="381" t="str">
        <f/>
        <v/>
      </c>
      <c r="AZ378" s="381"/>
      <c r="BA378" s="381" t="str">
        <f/>
        <v/>
      </c>
      <c r="BB378" s="385"/>
      <c r="BC378" s="390" t="str">
        <f/>
        <v/>
      </c>
      <c r="BD378" s="381" t="str">
        <f/>
        <v/>
      </c>
      <c r="BE378" s="381"/>
      <c r="BF378" s="381" t="str">
        <f/>
        <v/>
      </c>
      <c r="BG378" s="391"/>
      <c r="BH378" s="392"/>
      <c r="BI378" s="378"/>
    </row>
    <row r="379" ht="15.75" customHeight="1">
      <c r="A379" s="236"/>
      <c r="B379" s="236"/>
      <c r="C379" s="358"/>
      <c r="D379" s="379">
        <v>373</v>
      </c>
      <c r="E379" s="380" t="str">
        <f t="shared" si="118"/>
        <v>#REF!</v>
      </c>
      <c r="F379" s="57" t="str">
        <f t="shared" si="119"/>
        <v>#REF!</v>
      </c>
      <c r="G379" s="57" t="str">
        <f t="shared" si="120"/>
        <v>#REF!</v>
      </c>
      <c r="H379" s="381" t="str">
        <f t="shared" si="121"/>
        <v>#REF!</v>
      </c>
      <c r="I379" s="380" t="str">
        <f t="shared" si="122"/>
        <v>#REF!</v>
      </c>
      <c r="J379" s="396" t="str">
        <f t="shared" si="126"/>
        <v>#REF!</v>
      </c>
      <c r="K379" s="382" t="b">
        <v>0</v>
      </c>
      <c r="L379" s="364" t="str">
        <f t="shared" si="123"/>
        <v>#REF!</v>
      </c>
      <c r="M379" s="361" t="str">
        <f t="shared" si="124"/>
        <v>#REF!</v>
      </c>
      <c r="N379" s="361" t="b">
        <v>0</v>
      </c>
      <c r="O379" s="24" t="b">
        <v>0</v>
      </c>
      <c r="P379" s="365" t="str">
        <f t="shared" si="125"/>
        <v>#REF!</v>
      </c>
      <c r="Q379" s="383"/>
      <c r="R379" s="367"/>
      <c r="S379" s="384" t="str">
        <f/>
        <v/>
      </c>
      <c r="T379" s="385">
        <v>47849</v>
      </c>
      <c r="U379" s="386" t="str">
        <f/>
        <v/>
      </c>
      <c r="V379" s="385">
        <v>48095</v>
      </c>
      <c r="W379" s="387" t="str">
        <f/>
        <v/>
      </c>
      <c r="X379" s="381" t="str">
        <f/>
        <v/>
      </c>
      <c r="Y379" s="381"/>
      <c r="Z379" s="381">
        <v>48153</v>
      </c>
      <c r="AA379" s="388"/>
      <c r="AB379" s="57">
        <v>16</v>
      </c>
      <c r="AC379" s="381"/>
      <c r="AD379" s="381"/>
      <c r="AE379" s="388"/>
      <c r="AF379" s="381"/>
      <c r="AG379" s="381"/>
      <c r="AH379" s="389"/>
      <c r="AI379" s="386"/>
      <c r="AJ379" s="381"/>
      <c r="AK379" s="381"/>
      <c r="AL379" s="383"/>
      <c r="AM379" s="374"/>
      <c r="AN379" s="384">
        <v>48519</v>
      </c>
      <c r="AO379" s="381">
        <v>48592</v>
      </c>
      <c r="AP379" s="383"/>
      <c r="AQ379" s="374"/>
      <c r="AR379" s="384" t="str">
        <f/>
        <v/>
      </c>
      <c r="AS379" s="381">
        <v>48165</v>
      </c>
      <c r="AT379" s="381" t="str">
        <f/>
        <v/>
      </c>
      <c r="AU379" s="389"/>
      <c r="AV379" s="390" t="str">
        <f/>
        <v/>
      </c>
      <c r="AW379" s="57" t="str">
        <f/>
        <v/>
      </c>
      <c r="AX379" s="381"/>
      <c r="AY379" s="381" t="str">
        <f/>
        <v/>
      </c>
      <c r="AZ379" s="381"/>
      <c r="BA379" s="381" t="str">
        <f/>
        <v/>
      </c>
      <c r="BB379" s="385"/>
      <c r="BC379" s="390" t="str">
        <f/>
        <v/>
      </c>
      <c r="BD379" s="381" t="str">
        <f/>
        <v/>
      </c>
      <c r="BE379" s="381"/>
      <c r="BF379" s="381" t="str">
        <f/>
        <v/>
      </c>
      <c r="BG379" s="391"/>
      <c r="BH379" s="392"/>
      <c r="BI379" s="378"/>
    </row>
    <row r="380" ht="15.75" customHeight="1">
      <c r="A380" s="236"/>
      <c r="B380" s="236"/>
      <c r="C380" s="358"/>
      <c r="D380" s="379">
        <v>374</v>
      </c>
      <c r="E380" s="380" t="str">
        <f t="shared" si="118"/>
        <v>#REF!</v>
      </c>
      <c r="F380" s="57" t="str">
        <f t="shared" si="119"/>
        <v>#REF!</v>
      </c>
      <c r="G380" s="57" t="str">
        <f t="shared" si="120"/>
        <v>#REF!</v>
      </c>
      <c r="H380" s="381" t="str">
        <f t="shared" si="121"/>
        <v>#REF!</v>
      </c>
      <c r="I380" s="380" t="str">
        <f t="shared" si="122"/>
        <v>#REF!</v>
      </c>
      <c r="J380" s="396" t="str">
        <f t="shared" si="126"/>
        <v>#REF!</v>
      </c>
      <c r="K380" s="382" t="b">
        <v>0</v>
      </c>
      <c r="L380" s="364" t="str">
        <f t="shared" si="123"/>
        <v>#REF!</v>
      </c>
      <c r="M380" s="361" t="str">
        <f t="shared" si="124"/>
        <v>#REF!</v>
      </c>
      <c r="N380" s="361" t="b">
        <v>0</v>
      </c>
      <c r="O380" s="24" t="b">
        <v>0</v>
      </c>
      <c r="P380" s="365" t="str">
        <f t="shared" si="125"/>
        <v>#REF!</v>
      </c>
      <c r="Q380" s="383"/>
      <c r="R380" s="367"/>
      <c r="S380" s="384" t="str">
        <f/>
        <v/>
      </c>
      <c r="T380" s="385">
        <v>47908</v>
      </c>
      <c r="U380" s="386" t="str">
        <f/>
        <v/>
      </c>
      <c r="V380" s="385">
        <v>48156</v>
      </c>
      <c r="W380" s="387" t="str">
        <f/>
        <v/>
      </c>
      <c r="X380" s="381" t="str">
        <f/>
        <v/>
      </c>
      <c r="Y380" s="381"/>
      <c r="Z380" s="381">
        <v>48214</v>
      </c>
      <c r="AA380" s="388"/>
      <c r="AB380" s="57">
        <v>18</v>
      </c>
      <c r="AC380" s="381"/>
      <c r="AD380" s="381"/>
      <c r="AE380" s="388"/>
      <c r="AF380" s="381"/>
      <c r="AG380" s="381"/>
      <c r="AH380" s="389"/>
      <c r="AI380" s="386"/>
      <c r="AJ380" s="381"/>
      <c r="AK380" s="381"/>
      <c r="AL380" s="383"/>
      <c r="AM380" s="374"/>
      <c r="AN380" s="384">
        <v>48641</v>
      </c>
      <c r="AO380" s="381">
        <v>48716</v>
      </c>
      <c r="AP380" s="383"/>
      <c r="AQ380" s="374"/>
      <c r="AR380" s="384" t="str">
        <f/>
        <v/>
      </c>
      <c r="AS380" s="381">
        <v>48226</v>
      </c>
      <c r="AT380" s="381" t="str">
        <f/>
        <v/>
      </c>
      <c r="AU380" s="389"/>
      <c r="AV380" s="390" t="str">
        <f/>
        <v/>
      </c>
      <c r="AW380" s="57" t="str">
        <f/>
        <v/>
      </c>
      <c r="AX380" s="381"/>
      <c r="AY380" s="381" t="str">
        <f/>
        <v/>
      </c>
      <c r="AZ380" s="381"/>
      <c r="BA380" s="381" t="str">
        <f/>
        <v/>
      </c>
      <c r="BB380" s="385"/>
      <c r="BC380" s="390" t="str">
        <f/>
        <v/>
      </c>
      <c r="BD380" s="381" t="str">
        <f/>
        <v/>
      </c>
      <c r="BE380" s="381"/>
      <c r="BF380" s="381" t="str">
        <f/>
        <v/>
      </c>
      <c r="BG380" s="391"/>
      <c r="BH380" s="392"/>
      <c r="BI380" s="378"/>
    </row>
    <row r="381" ht="15.75" customHeight="1">
      <c r="A381" s="236"/>
      <c r="B381" s="236"/>
      <c r="C381" s="358"/>
      <c r="D381" s="379">
        <v>375</v>
      </c>
      <c r="E381" s="380" t="str">
        <f t="shared" si="118"/>
        <v>#REF!</v>
      </c>
      <c r="F381" s="57" t="str">
        <f t="shared" si="119"/>
        <v>#REF!</v>
      </c>
      <c r="G381" s="57" t="str">
        <f t="shared" si="120"/>
        <v>#REF!</v>
      </c>
      <c r="H381" s="381" t="str">
        <f t="shared" si="121"/>
        <v>#REF!</v>
      </c>
      <c r="I381" s="380" t="str">
        <f t="shared" si="122"/>
        <v>#REF!</v>
      </c>
      <c r="J381" s="396" t="str">
        <f t="shared" si="126"/>
        <v>#REF!</v>
      </c>
      <c r="K381" s="382" t="b">
        <v>0</v>
      </c>
      <c r="L381" s="364" t="str">
        <f t="shared" si="123"/>
        <v>#REF!</v>
      </c>
      <c r="M381" s="361" t="str">
        <f t="shared" si="124"/>
        <v>#REF!</v>
      </c>
      <c r="N381" s="361" t="b">
        <v>0</v>
      </c>
      <c r="O381" s="24" t="b">
        <v>0</v>
      </c>
      <c r="P381" s="365" t="str">
        <f t="shared" si="125"/>
        <v>#REF!</v>
      </c>
      <c r="Q381" s="383"/>
      <c r="R381" s="367"/>
      <c r="S381" s="384" t="str">
        <f/>
        <v/>
      </c>
      <c r="T381" s="385">
        <v>47908</v>
      </c>
      <c r="U381" s="386" t="str">
        <f/>
        <v/>
      </c>
      <c r="V381" s="385">
        <v>48156</v>
      </c>
      <c r="W381" s="387" t="str">
        <f/>
        <v/>
      </c>
      <c r="X381" s="381" t="str">
        <f/>
        <v/>
      </c>
      <c r="Y381" s="381"/>
      <c r="Z381" s="381">
        <v>48214</v>
      </c>
      <c r="AA381" s="388"/>
      <c r="AB381" s="57">
        <v>12</v>
      </c>
      <c r="AC381" s="381"/>
      <c r="AD381" s="381"/>
      <c r="AE381" s="388"/>
      <c r="AF381" s="381"/>
      <c r="AG381" s="381"/>
      <c r="AH381" s="389"/>
      <c r="AI381" s="386"/>
      <c r="AJ381" s="381"/>
      <c r="AK381" s="381"/>
      <c r="AL381" s="383"/>
      <c r="AM381" s="374"/>
      <c r="AN381" s="384">
        <v>48460</v>
      </c>
      <c r="AO381" s="381">
        <v>48535</v>
      </c>
      <c r="AP381" s="383"/>
      <c r="AQ381" s="374"/>
      <c r="AR381" s="384" t="str">
        <f/>
        <v/>
      </c>
      <c r="AS381" s="381">
        <v>48226</v>
      </c>
      <c r="AT381" s="381" t="str">
        <f/>
        <v/>
      </c>
      <c r="AU381" s="389"/>
      <c r="AV381" s="390" t="str">
        <f/>
        <v/>
      </c>
      <c r="AW381" s="57" t="str">
        <f/>
        <v/>
      </c>
      <c r="AX381" s="381"/>
      <c r="AY381" s="381" t="str">
        <f/>
        <v/>
      </c>
      <c r="AZ381" s="381"/>
      <c r="BA381" s="381" t="str">
        <f/>
        <v/>
      </c>
      <c r="BB381" s="385"/>
      <c r="BC381" s="390" t="str">
        <f/>
        <v/>
      </c>
      <c r="BD381" s="381" t="str">
        <f/>
        <v/>
      </c>
      <c r="BE381" s="381"/>
      <c r="BF381" s="381" t="str">
        <f/>
        <v/>
      </c>
      <c r="BG381" s="391"/>
      <c r="BH381" s="392"/>
      <c r="BI381" s="378"/>
    </row>
    <row r="382" ht="15.75" customHeight="1">
      <c r="A382" s="236"/>
      <c r="B382" s="236"/>
      <c r="C382" s="358"/>
      <c r="D382" s="379">
        <v>376</v>
      </c>
      <c r="E382" s="380" t="str">
        <f t="shared" si="118"/>
        <v>#REF!</v>
      </c>
      <c r="F382" s="57" t="str">
        <f t="shared" si="119"/>
        <v>#REF!</v>
      </c>
      <c r="G382" s="57" t="str">
        <f t="shared" si="120"/>
        <v>#REF!</v>
      </c>
      <c r="H382" s="381" t="str">
        <f t="shared" si="121"/>
        <v>#REF!</v>
      </c>
      <c r="I382" s="380" t="str">
        <f t="shared" si="122"/>
        <v>#REF!</v>
      </c>
      <c r="J382" s="396" t="str">
        <f t="shared" si="126"/>
        <v>#REF!</v>
      </c>
      <c r="K382" s="382" t="b">
        <v>0</v>
      </c>
      <c r="L382" s="364" t="str">
        <f t="shared" si="123"/>
        <v>#REF!</v>
      </c>
      <c r="M382" s="361" t="str">
        <f t="shared" si="124"/>
        <v>#REF!</v>
      </c>
      <c r="N382" s="361" t="b">
        <v>0</v>
      </c>
      <c r="O382" s="24" t="b">
        <v>0</v>
      </c>
      <c r="P382" s="365" t="str">
        <f t="shared" si="125"/>
        <v>#REF!</v>
      </c>
      <c r="Q382" s="383"/>
      <c r="R382" s="367"/>
      <c r="S382" s="384" t="str">
        <f/>
        <v/>
      </c>
      <c r="T382" s="385">
        <v>47908</v>
      </c>
      <c r="U382" s="386" t="str">
        <f/>
        <v/>
      </c>
      <c r="V382" s="385">
        <v>48156</v>
      </c>
      <c r="W382" s="387" t="str">
        <f/>
        <v/>
      </c>
      <c r="X382" s="381" t="str">
        <f/>
        <v/>
      </c>
      <c r="Y382" s="381"/>
      <c r="Z382" s="381">
        <v>48214</v>
      </c>
      <c r="AA382" s="388"/>
      <c r="AB382" s="57">
        <v>20</v>
      </c>
      <c r="AC382" s="381"/>
      <c r="AD382" s="381"/>
      <c r="AE382" s="388"/>
      <c r="AF382" s="381"/>
      <c r="AG382" s="381"/>
      <c r="AH382" s="389"/>
      <c r="AI382" s="386"/>
      <c r="AJ382" s="381"/>
      <c r="AK382" s="381"/>
      <c r="AL382" s="383"/>
      <c r="AM382" s="374"/>
      <c r="AN382" s="384">
        <v>48703</v>
      </c>
      <c r="AO382" s="381">
        <v>48778</v>
      </c>
      <c r="AP382" s="383"/>
      <c r="AQ382" s="374"/>
      <c r="AR382" s="384" t="str">
        <f/>
        <v/>
      </c>
      <c r="AS382" s="381">
        <v>48226</v>
      </c>
      <c r="AT382" s="381" t="str">
        <f/>
        <v/>
      </c>
      <c r="AU382" s="389"/>
      <c r="AV382" s="390" t="str">
        <f/>
        <v/>
      </c>
      <c r="AW382" s="57" t="str">
        <f/>
        <v/>
      </c>
      <c r="AX382" s="381"/>
      <c r="AY382" s="381" t="str">
        <f/>
        <v/>
      </c>
      <c r="AZ382" s="381"/>
      <c r="BA382" s="381" t="str">
        <f/>
        <v/>
      </c>
      <c r="BB382" s="385"/>
      <c r="BC382" s="390" t="str">
        <f/>
        <v/>
      </c>
      <c r="BD382" s="381" t="str">
        <f/>
        <v/>
      </c>
      <c r="BE382" s="381"/>
      <c r="BF382" s="381" t="str">
        <f/>
        <v/>
      </c>
      <c r="BG382" s="391"/>
      <c r="BH382" s="392"/>
      <c r="BI382" s="378"/>
    </row>
    <row r="383" ht="15.75" customHeight="1">
      <c r="A383" s="236"/>
      <c r="B383" s="236"/>
      <c r="C383" s="358"/>
      <c r="D383" s="379">
        <v>377</v>
      </c>
      <c r="E383" s="380" t="str">
        <f t="shared" si="118"/>
        <v>#REF!</v>
      </c>
      <c r="F383" s="57" t="str">
        <f t="shared" si="119"/>
        <v>#REF!</v>
      </c>
      <c r="G383" s="57" t="str">
        <f t="shared" si="120"/>
        <v>#REF!</v>
      </c>
      <c r="H383" s="381" t="str">
        <f t="shared" si="121"/>
        <v>#REF!</v>
      </c>
      <c r="I383" s="380" t="str">
        <f t="shared" si="122"/>
        <v>#REF!</v>
      </c>
      <c r="J383" s="396" t="str">
        <f t="shared" si="126"/>
        <v>#REF!</v>
      </c>
      <c r="K383" s="382" t="b">
        <v>0</v>
      </c>
      <c r="L383" s="364" t="str">
        <f t="shared" si="123"/>
        <v>#REF!</v>
      </c>
      <c r="M383" s="361" t="str">
        <f t="shared" si="124"/>
        <v>#REF!</v>
      </c>
      <c r="N383" s="361" t="b">
        <v>0</v>
      </c>
      <c r="O383" s="24" t="b">
        <v>0</v>
      </c>
      <c r="P383" s="365" t="str">
        <f t="shared" si="125"/>
        <v>#REF!</v>
      </c>
      <c r="Q383" s="383"/>
      <c r="R383" s="367"/>
      <c r="S383" s="384" t="str">
        <f/>
        <v/>
      </c>
      <c r="T383" s="385">
        <v>47908</v>
      </c>
      <c r="U383" s="386" t="str">
        <f/>
        <v/>
      </c>
      <c r="V383" s="385">
        <v>48156</v>
      </c>
      <c r="W383" s="387" t="str">
        <f/>
        <v/>
      </c>
      <c r="X383" s="381" t="str">
        <f/>
        <v/>
      </c>
      <c r="Y383" s="381"/>
      <c r="Z383" s="381">
        <v>48214</v>
      </c>
      <c r="AA383" s="388"/>
      <c r="AB383" s="57">
        <v>20</v>
      </c>
      <c r="AC383" s="381"/>
      <c r="AD383" s="381"/>
      <c r="AE383" s="388"/>
      <c r="AF383" s="381"/>
      <c r="AG383" s="381"/>
      <c r="AH383" s="389"/>
      <c r="AI383" s="386"/>
      <c r="AJ383" s="381"/>
      <c r="AK383" s="381"/>
      <c r="AL383" s="383"/>
      <c r="AM383" s="374"/>
      <c r="AN383" s="384">
        <v>48703</v>
      </c>
      <c r="AO383" s="381">
        <v>48778</v>
      </c>
      <c r="AP383" s="383"/>
      <c r="AQ383" s="374"/>
      <c r="AR383" s="384" t="str">
        <f/>
        <v/>
      </c>
      <c r="AS383" s="381">
        <v>48226</v>
      </c>
      <c r="AT383" s="381" t="str">
        <f/>
        <v/>
      </c>
      <c r="AU383" s="389"/>
      <c r="AV383" s="390" t="str">
        <f/>
        <v/>
      </c>
      <c r="AW383" s="57" t="str">
        <f/>
        <v/>
      </c>
      <c r="AX383" s="381"/>
      <c r="AY383" s="381" t="str">
        <f/>
        <v/>
      </c>
      <c r="AZ383" s="381"/>
      <c r="BA383" s="381" t="str">
        <f/>
        <v/>
      </c>
      <c r="BB383" s="385"/>
      <c r="BC383" s="390" t="str">
        <f/>
        <v/>
      </c>
      <c r="BD383" s="381" t="str">
        <f/>
        <v/>
      </c>
      <c r="BE383" s="381"/>
      <c r="BF383" s="381" t="str">
        <f/>
        <v/>
      </c>
      <c r="BG383" s="391"/>
      <c r="BH383" s="392"/>
      <c r="BI383" s="378"/>
    </row>
    <row r="384" ht="15.75" customHeight="1">
      <c r="A384" s="236"/>
      <c r="B384" s="236"/>
      <c r="C384" s="358"/>
      <c r="D384" s="379">
        <v>378</v>
      </c>
      <c r="E384" s="380" t="str">
        <f t="shared" si="118"/>
        <v>#REF!</v>
      </c>
      <c r="F384" s="57" t="str">
        <f t="shared" si="119"/>
        <v>#REF!</v>
      </c>
      <c r="G384" s="57" t="str">
        <f t="shared" si="120"/>
        <v>#REF!</v>
      </c>
      <c r="H384" s="381" t="str">
        <f t="shared" si="121"/>
        <v>#REF!</v>
      </c>
      <c r="I384" s="380" t="str">
        <f t="shared" si="122"/>
        <v>#REF!</v>
      </c>
      <c r="J384" s="396" t="str">
        <f t="shared" si="126"/>
        <v>#REF!</v>
      </c>
      <c r="K384" s="382" t="b">
        <v>0</v>
      </c>
      <c r="L384" s="364" t="str">
        <f t="shared" si="123"/>
        <v>#REF!</v>
      </c>
      <c r="M384" s="361" t="str">
        <f t="shared" si="124"/>
        <v>#REF!</v>
      </c>
      <c r="N384" s="361" t="b">
        <v>0</v>
      </c>
      <c r="O384" s="24" t="b">
        <v>0</v>
      </c>
      <c r="P384" s="365" t="str">
        <f t="shared" si="125"/>
        <v>#REF!</v>
      </c>
      <c r="Q384" s="383"/>
      <c r="R384" s="367"/>
      <c r="S384" s="384" t="str">
        <f/>
        <v/>
      </c>
      <c r="T384" s="385">
        <v>48488</v>
      </c>
      <c r="U384" s="386" t="str">
        <f/>
        <v/>
      </c>
      <c r="V384" s="385">
        <v>48732</v>
      </c>
      <c r="W384" s="387" t="str">
        <f/>
        <v/>
      </c>
      <c r="X384" s="381" t="str">
        <f/>
        <v/>
      </c>
      <c r="Y384" s="381"/>
      <c r="Z384" s="381">
        <v>48792</v>
      </c>
      <c r="AA384" s="388"/>
      <c r="AB384" s="57">
        <v>11</v>
      </c>
      <c r="AC384" s="381"/>
      <c r="AD384" s="381"/>
      <c r="AE384" s="388"/>
      <c r="AF384" s="381"/>
      <c r="AG384" s="381"/>
      <c r="AH384" s="389"/>
      <c r="AI384" s="386"/>
      <c r="AJ384" s="381"/>
      <c r="AK384" s="381"/>
      <c r="AL384" s="383"/>
      <c r="AM384" s="374"/>
      <c r="AN384" s="384">
        <v>49006</v>
      </c>
      <c r="AO384" s="381">
        <v>49081</v>
      </c>
      <c r="AP384" s="383"/>
      <c r="AQ384" s="374"/>
      <c r="AR384" s="384" t="str">
        <f/>
        <v/>
      </c>
      <c r="AS384" s="381">
        <v>48802</v>
      </c>
      <c r="AT384" s="381" t="str">
        <f/>
        <v/>
      </c>
      <c r="AU384" s="389"/>
      <c r="AV384" s="390" t="str">
        <f/>
        <v/>
      </c>
      <c r="AW384" s="57" t="str">
        <f/>
        <v/>
      </c>
      <c r="AX384" s="381"/>
      <c r="AY384" s="381" t="str">
        <f/>
        <v/>
      </c>
      <c r="AZ384" s="381"/>
      <c r="BA384" s="381" t="str">
        <f/>
        <v/>
      </c>
      <c r="BB384" s="385"/>
      <c r="BC384" s="390" t="str">
        <f/>
        <v/>
      </c>
      <c r="BD384" s="381" t="str">
        <f/>
        <v/>
      </c>
      <c r="BE384" s="381"/>
      <c r="BF384" s="381" t="str">
        <f/>
        <v/>
      </c>
      <c r="BG384" s="391"/>
      <c r="BH384" s="392"/>
      <c r="BI384" s="378"/>
    </row>
    <row r="385" ht="15.75" customHeight="1">
      <c r="A385" s="236"/>
      <c r="B385" s="236"/>
      <c r="C385" s="358"/>
      <c r="D385" s="379">
        <v>379</v>
      </c>
      <c r="E385" s="380" t="str">
        <f t="shared" si="118"/>
        <v>#REF!</v>
      </c>
      <c r="F385" s="57" t="str">
        <f t="shared" si="119"/>
        <v>#REF!</v>
      </c>
      <c r="G385" s="57" t="str">
        <f t="shared" si="120"/>
        <v>#REF!</v>
      </c>
      <c r="H385" s="381" t="str">
        <f t="shared" si="121"/>
        <v>#REF!</v>
      </c>
      <c r="I385" s="380" t="str">
        <f t="shared" si="122"/>
        <v>#REF!</v>
      </c>
      <c r="J385" s="396" t="str">
        <f t="shared" si="126"/>
        <v>#REF!</v>
      </c>
      <c r="K385" s="382" t="b">
        <v>0</v>
      </c>
      <c r="L385" s="364" t="str">
        <f t="shared" si="123"/>
        <v>#REF!</v>
      </c>
      <c r="M385" s="361" t="str">
        <f t="shared" si="124"/>
        <v>#REF!</v>
      </c>
      <c r="N385" s="361" t="b">
        <v>0</v>
      </c>
      <c r="O385" s="24" t="b">
        <v>0</v>
      </c>
      <c r="P385" s="365" t="str">
        <f t="shared" si="125"/>
        <v>#REF!</v>
      </c>
      <c r="Q385" s="383"/>
      <c r="R385" s="367"/>
      <c r="S385" s="384" t="str">
        <f/>
        <v/>
      </c>
      <c r="T385" s="385">
        <v>48488</v>
      </c>
      <c r="U385" s="386" t="str">
        <f/>
        <v/>
      </c>
      <c r="V385" s="385">
        <v>48732</v>
      </c>
      <c r="W385" s="387" t="str">
        <f/>
        <v/>
      </c>
      <c r="X385" s="381" t="str">
        <f/>
        <v/>
      </c>
      <c r="Y385" s="381"/>
      <c r="Z385" s="381">
        <v>48792</v>
      </c>
      <c r="AA385" s="388"/>
      <c r="AB385" s="57">
        <v>17</v>
      </c>
      <c r="AC385" s="381"/>
      <c r="AD385" s="381"/>
      <c r="AE385" s="388"/>
      <c r="AF385" s="381"/>
      <c r="AG385" s="381"/>
      <c r="AH385" s="389"/>
      <c r="AI385" s="386"/>
      <c r="AJ385" s="381"/>
      <c r="AK385" s="381"/>
      <c r="AL385" s="383"/>
      <c r="AM385" s="374"/>
      <c r="AN385" s="384">
        <v>49191</v>
      </c>
      <c r="AO385" s="381">
        <v>49264</v>
      </c>
      <c r="AP385" s="383"/>
      <c r="AQ385" s="374"/>
      <c r="AR385" s="384" t="str">
        <f/>
        <v/>
      </c>
      <c r="AS385" s="381">
        <v>48802</v>
      </c>
      <c r="AT385" s="381" t="str">
        <f/>
        <v/>
      </c>
      <c r="AU385" s="389"/>
      <c r="AV385" s="390" t="str">
        <f/>
        <v/>
      </c>
      <c r="AW385" s="57" t="str">
        <f/>
        <v/>
      </c>
      <c r="AX385" s="381"/>
      <c r="AY385" s="381" t="str">
        <f/>
        <v/>
      </c>
      <c r="AZ385" s="381"/>
      <c r="BA385" s="381" t="str">
        <f/>
        <v/>
      </c>
      <c r="BB385" s="385"/>
      <c r="BC385" s="390" t="str">
        <f/>
        <v/>
      </c>
      <c r="BD385" s="381" t="str">
        <f/>
        <v/>
      </c>
      <c r="BE385" s="381"/>
      <c r="BF385" s="381" t="str">
        <f/>
        <v/>
      </c>
      <c r="BG385" s="391"/>
      <c r="BH385" s="392"/>
      <c r="BI385" s="378"/>
    </row>
    <row r="386" ht="15.75" customHeight="1">
      <c r="A386" s="236"/>
      <c r="B386" s="236"/>
      <c r="C386" s="358"/>
      <c r="D386" s="379">
        <v>380</v>
      </c>
      <c r="E386" s="380" t="str">
        <f t="shared" si="118"/>
        <v>#REF!</v>
      </c>
      <c r="F386" s="57" t="str">
        <f t="shared" si="119"/>
        <v>#REF!</v>
      </c>
      <c r="G386" s="57" t="str">
        <f t="shared" si="120"/>
        <v>#REF!</v>
      </c>
      <c r="H386" s="381" t="str">
        <f t="shared" si="121"/>
        <v>#REF!</v>
      </c>
      <c r="I386" s="380" t="str">
        <f t="shared" si="122"/>
        <v>#REF!</v>
      </c>
      <c r="J386" s="396" t="str">
        <f t="shared" si="126"/>
        <v>#REF!</v>
      </c>
      <c r="K386" s="382" t="b">
        <v>0</v>
      </c>
      <c r="L386" s="364" t="str">
        <f t="shared" si="123"/>
        <v>#REF!</v>
      </c>
      <c r="M386" s="361" t="str">
        <f t="shared" si="124"/>
        <v>#REF!</v>
      </c>
      <c r="N386" s="361" t="b">
        <v>0</v>
      </c>
      <c r="O386" s="24" t="b">
        <v>0</v>
      </c>
      <c r="P386" s="365" t="str">
        <f t="shared" si="125"/>
        <v>#REF!</v>
      </c>
      <c r="Q386" s="383"/>
      <c r="R386" s="367"/>
      <c r="S386" s="384" t="str">
        <f/>
        <v/>
      </c>
      <c r="T386" s="385">
        <v>48274</v>
      </c>
      <c r="U386" s="386" t="str">
        <f/>
        <v/>
      </c>
      <c r="V386" s="385">
        <v>48522</v>
      </c>
      <c r="W386" s="387" t="str">
        <f/>
        <v/>
      </c>
      <c r="X386" s="381" t="str">
        <f/>
        <v/>
      </c>
      <c r="Y386" s="381"/>
      <c r="Z386" s="381">
        <v>48580</v>
      </c>
      <c r="AA386" s="388"/>
      <c r="AB386" s="57">
        <v>18</v>
      </c>
      <c r="AC386" s="381"/>
      <c r="AD386" s="381"/>
      <c r="AE386" s="388"/>
      <c r="AF386" s="381"/>
      <c r="AG386" s="381"/>
      <c r="AH386" s="389"/>
      <c r="AI386" s="386"/>
      <c r="AJ386" s="381"/>
      <c r="AK386" s="381"/>
      <c r="AL386" s="383"/>
      <c r="AM386" s="374"/>
      <c r="AN386" s="384">
        <v>49006</v>
      </c>
      <c r="AO386" s="381">
        <v>49081</v>
      </c>
      <c r="AP386" s="383"/>
      <c r="AQ386" s="374"/>
      <c r="AR386" s="384" t="str">
        <f/>
        <v/>
      </c>
      <c r="AS386" s="381">
        <v>48592</v>
      </c>
      <c r="AT386" s="381" t="str">
        <f/>
        <v/>
      </c>
      <c r="AU386" s="389"/>
      <c r="AV386" s="390" t="str">
        <f/>
        <v/>
      </c>
      <c r="AW386" s="57" t="str">
        <f/>
        <v/>
      </c>
      <c r="AX386" s="381"/>
      <c r="AY386" s="381" t="str">
        <f/>
        <v/>
      </c>
      <c r="AZ386" s="381"/>
      <c r="BA386" s="381" t="str">
        <f/>
        <v/>
      </c>
      <c r="BB386" s="385"/>
      <c r="BC386" s="390" t="str">
        <f/>
        <v/>
      </c>
      <c r="BD386" s="381" t="str">
        <f/>
        <v/>
      </c>
      <c r="BE386" s="381"/>
      <c r="BF386" s="381" t="str">
        <f/>
        <v/>
      </c>
      <c r="BG386" s="391"/>
      <c r="BH386" s="392"/>
      <c r="BI386" s="378"/>
    </row>
    <row r="387" ht="15.75" customHeight="1">
      <c r="A387" s="236"/>
      <c r="B387" s="236"/>
      <c r="C387" s="358"/>
      <c r="D387" s="379">
        <v>381</v>
      </c>
      <c r="E387" s="380" t="str">
        <f t="shared" si="118"/>
        <v>#REF!</v>
      </c>
      <c r="F387" s="57" t="str">
        <f t="shared" si="119"/>
        <v>#REF!</v>
      </c>
      <c r="G387" s="57" t="str">
        <f t="shared" si="120"/>
        <v>#REF!</v>
      </c>
      <c r="H387" s="381" t="str">
        <f t="shared" si="121"/>
        <v>#REF!</v>
      </c>
      <c r="I387" s="380" t="str">
        <f t="shared" si="122"/>
        <v>#REF!</v>
      </c>
      <c r="J387" s="380" t="str">
        <f t="shared" si="126"/>
        <v>#REF!</v>
      </c>
      <c r="K387" s="382" t="b">
        <v>0</v>
      </c>
      <c r="L387" s="364" t="str">
        <f t="shared" si="123"/>
        <v>#REF!</v>
      </c>
      <c r="M387" s="361" t="str">
        <f t="shared" si="124"/>
        <v>#REF!</v>
      </c>
      <c r="N387" s="361" t="b">
        <v>0</v>
      </c>
      <c r="O387" s="24" t="b">
        <v>0</v>
      </c>
      <c r="P387" s="365" t="str">
        <f t="shared" si="125"/>
        <v>#REF!</v>
      </c>
      <c r="Q387" s="383"/>
      <c r="R387" s="367"/>
      <c r="S387" s="384" t="str">
        <f/>
        <v/>
      </c>
      <c r="T387" s="385">
        <v>44377</v>
      </c>
      <c r="U387" s="386" t="str">
        <f/>
        <v/>
      </c>
      <c r="V387" s="385">
        <v>44681</v>
      </c>
      <c r="W387" s="387" t="str">
        <f/>
        <v/>
      </c>
      <c r="X387" s="381" t="str">
        <f/>
        <v/>
      </c>
      <c r="Y387" s="381">
        <v>44620</v>
      </c>
      <c r="Z387" s="381">
        <v>44742</v>
      </c>
      <c r="AA387" s="380" t="s">
        <v>475</v>
      </c>
      <c r="AB387" s="381"/>
      <c r="AC387" s="381"/>
      <c r="AD387" s="381"/>
      <c r="AE387" s="380" t="s">
        <v>520</v>
      </c>
      <c r="AF387" s="381"/>
      <c r="AG387" s="381"/>
      <c r="AH387" s="389"/>
      <c r="AI387" s="386"/>
      <c r="AJ387" s="381"/>
      <c r="AK387" s="381"/>
      <c r="AL387" s="383"/>
      <c r="AM387" s="374"/>
      <c r="AN387" s="384">
        <v>45279</v>
      </c>
      <c r="AO387" s="381">
        <v>45352</v>
      </c>
      <c r="AP387" s="383"/>
      <c r="AQ387" s="374"/>
      <c r="AR387" s="384" t="str">
        <f/>
        <v/>
      </c>
      <c r="AS387" s="381">
        <v>44697</v>
      </c>
      <c r="AT387" s="381" t="str">
        <f/>
        <v/>
      </c>
      <c r="AU387" s="389"/>
      <c r="AV387" s="390" t="str">
        <f/>
        <v/>
      </c>
      <c r="AW387" s="57" t="str">
        <f/>
        <v/>
      </c>
      <c r="AX387" s="381"/>
      <c r="AY387" s="381" t="str">
        <f/>
        <v/>
      </c>
      <c r="AZ387" s="381"/>
      <c r="BA387" s="381" t="str">
        <f/>
        <v/>
      </c>
      <c r="BB387" s="385"/>
      <c r="BC387" s="390" t="str">
        <f/>
        <v/>
      </c>
      <c r="BD387" s="381" t="str">
        <f/>
        <v/>
      </c>
      <c r="BE387" s="381"/>
      <c r="BF387" s="381" t="str">
        <f/>
        <v/>
      </c>
      <c r="BG387" s="391"/>
      <c r="BH387" s="392"/>
      <c r="BI387" s="378"/>
    </row>
    <row r="388" ht="15.75" customHeight="1">
      <c r="A388" s="236"/>
      <c r="B388" s="236"/>
      <c r="C388" s="358"/>
      <c r="D388" s="379">
        <v>382</v>
      </c>
      <c r="E388" s="380" t="str">
        <f t="shared" si="118"/>
        <v>#REF!</v>
      </c>
      <c r="F388" s="57" t="str">
        <f t="shared" si="119"/>
        <v>#REF!</v>
      </c>
      <c r="G388" s="57" t="str">
        <f t="shared" si="120"/>
        <v>#REF!</v>
      </c>
      <c r="H388" s="381" t="str">
        <f t="shared" si="121"/>
        <v>#REF!</v>
      </c>
      <c r="I388" s="380" t="str">
        <f t="shared" si="122"/>
        <v>#REF!</v>
      </c>
      <c r="J388" s="380" t="str">
        <f t="shared" si="126"/>
        <v>#REF!</v>
      </c>
      <c r="K388" s="382" t="b">
        <v>1</v>
      </c>
      <c r="L388" s="364" t="str">
        <f t="shared" si="123"/>
        <v>#REF!</v>
      </c>
      <c r="M388" s="361" t="str">
        <f t="shared" si="124"/>
        <v>#REF!</v>
      </c>
      <c r="N388" s="361" t="b">
        <v>0</v>
      </c>
      <c r="O388" s="24" t="b">
        <v>0</v>
      </c>
      <c r="P388" s="365" t="str">
        <f t="shared" si="125"/>
        <v>#REF!</v>
      </c>
      <c r="Q388" s="383"/>
      <c r="R388" s="367"/>
      <c r="S388" s="384" t="str">
        <f/>
        <v/>
      </c>
      <c r="T388" s="385">
        <v>44620</v>
      </c>
      <c r="U388" s="386" t="str">
        <f/>
        <v/>
      </c>
      <c r="V388" s="385">
        <v>44837</v>
      </c>
      <c r="W388" s="387" t="str">
        <f/>
        <v/>
      </c>
      <c r="X388" s="381" t="str">
        <f/>
        <v/>
      </c>
      <c r="Y388" s="381"/>
      <c r="Z388" s="381">
        <v>44895</v>
      </c>
      <c r="AA388" s="388"/>
      <c r="AB388" s="381"/>
      <c r="AC388" s="381"/>
      <c r="AD388" s="381"/>
      <c r="AE388" s="388"/>
      <c r="AF388" s="381"/>
      <c r="AG388" s="381"/>
      <c r="AH388" s="391" t="s">
        <v>512</v>
      </c>
      <c r="AI388" s="386"/>
      <c r="AJ388" s="381"/>
      <c r="AK388" s="381"/>
      <c r="AL388" s="383"/>
      <c r="AM388" s="374"/>
      <c r="AN388" s="384">
        <v>45093</v>
      </c>
      <c r="AO388" s="381">
        <v>45168</v>
      </c>
      <c r="AP388" s="383"/>
      <c r="AQ388" s="374"/>
      <c r="AR388" s="384" t="str">
        <f/>
        <v/>
      </c>
      <c r="AS388" s="381">
        <v>44908</v>
      </c>
      <c r="AT388" s="381" t="str">
        <f/>
        <v/>
      </c>
      <c r="AU388" s="389"/>
      <c r="AV388" s="390" t="str">
        <f/>
        <v/>
      </c>
      <c r="AW388" s="57" t="str">
        <f/>
        <v/>
      </c>
      <c r="AX388" s="381"/>
      <c r="AY388" s="381" t="str">
        <f/>
        <v/>
      </c>
      <c r="AZ388" s="381"/>
      <c r="BA388" s="381" t="str">
        <f/>
        <v/>
      </c>
      <c r="BB388" s="385"/>
      <c r="BC388" s="390" t="str">
        <f/>
        <v/>
      </c>
      <c r="BD388" s="381" t="str">
        <f/>
        <v/>
      </c>
      <c r="BE388" s="381"/>
      <c r="BF388" s="381" t="str">
        <f/>
        <v/>
      </c>
      <c r="BG388" s="391"/>
      <c r="BH388" s="392"/>
      <c r="BI388" s="378"/>
    </row>
    <row r="389" ht="15.75" customHeight="1">
      <c r="A389" s="236"/>
      <c r="B389" s="236"/>
      <c r="C389" s="358"/>
      <c r="D389" s="379">
        <v>383</v>
      </c>
      <c r="E389" s="380" t="str">
        <f t="shared" si="118"/>
        <v>#REF!</v>
      </c>
      <c r="F389" s="57" t="str">
        <f t="shared" si="119"/>
        <v>#REF!</v>
      </c>
      <c r="G389" s="57" t="str">
        <f t="shared" si="120"/>
        <v>#REF!</v>
      </c>
      <c r="H389" s="381" t="str">
        <f t="shared" si="121"/>
        <v>#REF!</v>
      </c>
      <c r="I389" s="380" t="str">
        <f t="shared" si="122"/>
        <v>#REF!</v>
      </c>
      <c r="J389" s="380" t="str">
        <f t="shared" si="126"/>
        <v>#REF!</v>
      </c>
      <c r="K389" s="382" t="b">
        <v>1</v>
      </c>
      <c r="L389" s="364" t="str">
        <f t="shared" si="123"/>
        <v>#REF!</v>
      </c>
      <c r="M389" s="361" t="str">
        <f t="shared" si="124"/>
        <v>#REF!</v>
      </c>
      <c r="N389" s="361" t="b">
        <v>0</v>
      </c>
      <c r="O389" s="24" t="b">
        <v>0</v>
      </c>
      <c r="P389" s="365" t="str">
        <f t="shared" si="125"/>
        <v>#REF!</v>
      </c>
      <c r="Q389" s="383"/>
      <c r="R389" s="367"/>
      <c r="S389" s="384" t="str">
        <f/>
        <v/>
      </c>
      <c r="T389" s="385">
        <v>44620</v>
      </c>
      <c r="U389" s="386" t="str">
        <f/>
        <v/>
      </c>
      <c r="V389" s="385">
        <v>44837</v>
      </c>
      <c r="W389" s="387" t="str">
        <f/>
        <v/>
      </c>
      <c r="X389" s="381" t="str">
        <f/>
        <v/>
      </c>
      <c r="Y389" s="381"/>
      <c r="Z389" s="381">
        <v>44895</v>
      </c>
      <c r="AA389" s="388"/>
      <c r="AB389" s="381"/>
      <c r="AC389" s="381"/>
      <c r="AD389" s="381"/>
      <c r="AE389" s="388"/>
      <c r="AF389" s="381"/>
      <c r="AG389" s="381"/>
      <c r="AH389" s="389" t="s">
        <v>512</v>
      </c>
      <c r="AI389" s="386"/>
      <c r="AJ389" s="381"/>
      <c r="AK389" s="381"/>
      <c r="AL389" s="383"/>
      <c r="AM389" s="374"/>
      <c r="AN389" s="384">
        <v>45306</v>
      </c>
      <c r="AO389" s="381">
        <v>45379</v>
      </c>
      <c r="AP389" s="383"/>
      <c r="AQ389" s="374"/>
      <c r="AR389" s="384" t="str">
        <f/>
        <v/>
      </c>
      <c r="AS389" s="381">
        <v>44908</v>
      </c>
      <c r="AT389" s="381" t="str">
        <f/>
        <v/>
      </c>
      <c r="AU389" s="389"/>
      <c r="AV389" s="390" t="str">
        <f/>
        <v/>
      </c>
      <c r="AW389" s="57" t="str">
        <f/>
        <v/>
      </c>
      <c r="AX389" s="381"/>
      <c r="AY389" s="381" t="str">
        <f/>
        <v/>
      </c>
      <c r="AZ389" s="381"/>
      <c r="BA389" s="381" t="str">
        <f/>
        <v/>
      </c>
      <c r="BB389" s="385"/>
      <c r="BC389" s="390" t="str">
        <f/>
        <v/>
      </c>
      <c r="BD389" s="381" t="str">
        <f/>
        <v/>
      </c>
      <c r="BE389" s="381"/>
      <c r="BF389" s="381" t="str">
        <f/>
        <v/>
      </c>
      <c r="BG389" s="391"/>
      <c r="BH389" s="392"/>
      <c r="BI389" s="378"/>
    </row>
    <row r="390" ht="15.75" customHeight="1">
      <c r="A390" s="236"/>
      <c r="B390" s="236"/>
      <c r="C390" s="358"/>
      <c r="D390" s="379">
        <v>384</v>
      </c>
      <c r="E390" s="380" t="str">
        <f t="shared" si="118"/>
        <v>#REF!</v>
      </c>
      <c r="F390" s="57" t="str">
        <f t="shared" si="119"/>
        <v>#REF!</v>
      </c>
      <c r="G390" s="57" t="str">
        <f t="shared" si="120"/>
        <v>#REF!</v>
      </c>
      <c r="H390" s="381" t="str">
        <f t="shared" si="121"/>
        <v>#REF!</v>
      </c>
      <c r="I390" s="380" t="str">
        <f t="shared" si="122"/>
        <v>#REF!</v>
      </c>
      <c r="J390" s="380" t="str">
        <f t="shared" si="126"/>
        <v>#REF!</v>
      </c>
      <c r="K390" s="382" t="b">
        <v>0</v>
      </c>
      <c r="L390" s="364" t="str">
        <f t="shared" si="123"/>
        <v>#REF!</v>
      </c>
      <c r="M390" s="361" t="str">
        <f t="shared" si="124"/>
        <v>#REF!</v>
      </c>
      <c r="N390" s="361" t="b">
        <v>0</v>
      </c>
      <c r="O390" s="24" t="b">
        <v>0</v>
      </c>
      <c r="P390" s="365" t="str">
        <f t="shared" si="125"/>
        <v>#REF!</v>
      </c>
      <c r="Q390" s="383"/>
      <c r="R390" s="367"/>
      <c r="S390" s="384" t="str">
        <f/>
        <v/>
      </c>
      <c r="T390" s="385">
        <v>44713</v>
      </c>
      <c r="U390" s="386" t="str">
        <f/>
        <v/>
      </c>
      <c r="V390" s="385">
        <v>44900</v>
      </c>
      <c r="W390" s="387" t="str">
        <f/>
        <v/>
      </c>
      <c r="X390" s="381" t="str">
        <f/>
        <v/>
      </c>
      <c r="Y390" s="381"/>
      <c r="Z390" s="381">
        <v>44958</v>
      </c>
      <c r="AA390" s="388"/>
      <c r="AB390" s="381"/>
      <c r="AC390" s="381"/>
      <c r="AD390" s="381"/>
      <c r="AE390" s="388"/>
      <c r="AF390" s="381"/>
      <c r="AG390" s="381"/>
      <c r="AH390" s="389"/>
      <c r="AI390" s="386"/>
      <c r="AJ390" s="381"/>
      <c r="AK390" s="381"/>
      <c r="AL390" s="383"/>
      <c r="AM390" s="374"/>
      <c r="AN390" s="384">
        <v>45750</v>
      </c>
      <c r="AO390" s="381">
        <v>45825</v>
      </c>
      <c r="AP390" s="383"/>
      <c r="AQ390" s="374"/>
      <c r="AR390" s="384" t="str">
        <f/>
        <v/>
      </c>
      <c r="AS390" s="381">
        <v>44970</v>
      </c>
      <c r="AT390" s="381" t="str">
        <f/>
        <v/>
      </c>
      <c r="AU390" s="389"/>
      <c r="AV390" s="390" t="str">
        <f/>
        <v/>
      </c>
      <c r="AW390" s="57" t="str">
        <f/>
        <v/>
      </c>
      <c r="AX390" s="381"/>
      <c r="AY390" s="381" t="str">
        <f/>
        <v/>
      </c>
      <c r="AZ390" s="381"/>
      <c r="BA390" s="381" t="str">
        <f/>
        <v/>
      </c>
      <c r="BB390" s="385"/>
      <c r="BC390" s="390" t="str">
        <f/>
        <v/>
      </c>
      <c r="BD390" s="381" t="str">
        <f/>
        <v/>
      </c>
      <c r="BE390" s="381"/>
      <c r="BF390" s="381" t="str">
        <f/>
        <v/>
      </c>
      <c r="BG390" s="391"/>
      <c r="BH390" s="392"/>
      <c r="BI390" s="378"/>
    </row>
    <row r="391" ht="15.75" customHeight="1">
      <c r="A391" s="236"/>
      <c r="B391" s="236"/>
      <c r="C391" s="358"/>
      <c r="D391" s="379">
        <v>385</v>
      </c>
      <c r="E391" s="380" t="str">
        <f t="shared" ref="E391:E454" si="127">VLOOKUP($D$7:$D1101,'Свод объектов'!$D$3:$BE1101,3,0)</f>
        <v>#REF!</v>
      </c>
      <c r="F391" s="57" t="str">
        <f t="shared" ref="F391:F454" si="128">VLOOKUP($D$7:$D1101,'Свод объектов'!$D$3:$BE1101,6,0)</f>
        <v>#REF!</v>
      </c>
      <c r="G391" s="57" t="str">
        <f t="shared" ref="G391:G454" si="129">VLOOKUP($D$7:$D1101,'Свод объектов'!$D$3:$BE1101,7,0)</f>
        <v>#REF!</v>
      </c>
      <c r="H391" s="381" t="str">
        <f t="shared" ref="H391:H454" si="130">VLOOKUP($D$7:$D1101,'Свод объектов'!$D$3:$BE1101,4,0)</f>
        <v>#REF!</v>
      </c>
      <c r="I391" s="380" t="str">
        <f t="shared" ref="I391:I454" si="131">VLOOKUP($D$7:$D1101,'Свод объектов'!$D$3:$BE1101,5,0)</f>
        <v>#REF!</v>
      </c>
      <c r="J391" s="380" t="str">
        <f t="shared" si="126"/>
        <v>#REF!</v>
      </c>
      <c r="K391" s="382" t="b">
        <v>0</v>
      </c>
      <c r="L391" s="364" t="str">
        <f t="shared" ref="L391:L454" si="132">VLOOKUP($D$7:$D1101,'Свод объектов'!$D$3:$BE1101,12,0)</f>
        <v>#REF!</v>
      </c>
      <c r="M391" s="361" t="str">
        <f t="shared" ref="M391:M454" si="133">VLOOKUP($D$7:$D1101,'Свод объектов'!$D$3:$BE1101,11,0)</f>
        <v>#REF!</v>
      </c>
      <c r="N391" s="361" t="b">
        <v>0</v>
      </c>
      <c r="O391" s="24" t="b">
        <v>0</v>
      </c>
      <c r="P391" s="365" t="str">
        <f t="shared" ref="P391:P454" si="134">VLOOKUP($D$7:$D1101,'Свод объектов'!$D$3:$BE1101,2,0)</f>
        <v>#REF!</v>
      </c>
      <c r="Q391" s="383"/>
      <c r="R391" s="367"/>
      <c r="S391" s="384" t="str">
        <f/>
        <v/>
      </c>
      <c r="T391" s="385">
        <v>44713</v>
      </c>
      <c r="U391" s="386" t="str">
        <f/>
        <v/>
      </c>
      <c r="V391" s="385">
        <v>44900</v>
      </c>
      <c r="W391" s="387" t="str">
        <f/>
        <v/>
      </c>
      <c r="X391" s="381" t="str">
        <f/>
        <v/>
      </c>
      <c r="Y391" s="381"/>
      <c r="Z391" s="381">
        <v>44958</v>
      </c>
      <c r="AA391" s="388"/>
      <c r="AB391" s="381"/>
      <c r="AC391" s="381"/>
      <c r="AD391" s="381"/>
      <c r="AE391" s="388"/>
      <c r="AF391" s="381"/>
      <c r="AG391" s="381"/>
      <c r="AH391" s="389"/>
      <c r="AI391" s="386"/>
      <c r="AJ391" s="381"/>
      <c r="AK391" s="381"/>
      <c r="AL391" s="383"/>
      <c r="AM391" s="374"/>
      <c r="AN391" s="384">
        <v>45520</v>
      </c>
      <c r="AO391" s="381">
        <v>45595</v>
      </c>
      <c r="AP391" s="383"/>
      <c r="AQ391" s="374"/>
      <c r="AR391" s="384" t="str">
        <f/>
        <v/>
      </c>
      <c r="AS391" s="381">
        <v>44970</v>
      </c>
      <c r="AT391" s="381" t="str">
        <f/>
        <v/>
      </c>
      <c r="AU391" s="389"/>
      <c r="AV391" s="390" t="str">
        <f/>
        <v/>
      </c>
      <c r="AW391" s="57" t="str">
        <f/>
        <v/>
      </c>
      <c r="AX391" s="381"/>
      <c r="AY391" s="381" t="str">
        <f/>
        <v/>
      </c>
      <c r="AZ391" s="381"/>
      <c r="BA391" s="381" t="str">
        <f/>
        <v/>
      </c>
      <c r="BB391" s="385"/>
      <c r="BC391" s="390" t="str">
        <f/>
        <v/>
      </c>
      <c r="BD391" s="381" t="str">
        <f/>
        <v/>
      </c>
      <c r="BE391" s="381"/>
      <c r="BF391" s="381" t="str">
        <f/>
        <v/>
      </c>
      <c r="BG391" s="391"/>
      <c r="BH391" s="392"/>
      <c r="BI391" s="378"/>
    </row>
    <row r="392" ht="15.75" customHeight="1">
      <c r="A392" s="236"/>
      <c r="B392" s="236"/>
      <c r="C392" s="358"/>
      <c r="D392" s="379">
        <v>386</v>
      </c>
      <c r="E392" s="380" t="str">
        <f t="shared" si="127"/>
        <v>#REF!</v>
      </c>
      <c r="F392" s="57" t="str">
        <f t="shared" si="128"/>
        <v>#REF!</v>
      </c>
      <c r="G392" s="57" t="str">
        <f t="shared" si="129"/>
        <v>#REF!</v>
      </c>
      <c r="H392" s="381" t="str">
        <f t="shared" si="130"/>
        <v>#REF!</v>
      </c>
      <c r="I392" s="380" t="str">
        <f t="shared" si="131"/>
        <v>#REF!</v>
      </c>
      <c r="J392" s="380" t="str">
        <f t="shared" si="126"/>
        <v>#REF!</v>
      </c>
      <c r="K392" s="382" t="b">
        <v>1</v>
      </c>
      <c r="L392" s="364" t="str">
        <f t="shared" si="132"/>
        <v>#REF!</v>
      </c>
      <c r="M392" s="361" t="str">
        <f t="shared" si="133"/>
        <v>#REF!</v>
      </c>
      <c r="N392" s="361" t="b">
        <v>0</v>
      </c>
      <c r="O392" s="24" t="b">
        <v>0</v>
      </c>
      <c r="P392" s="365" t="str">
        <f t="shared" si="134"/>
        <v>#REF!</v>
      </c>
      <c r="Q392" s="383"/>
      <c r="R392" s="367"/>
      <c r="S392" s="384" t="str">
        <f/>
        <v/>
      </c>
      <c r="T392" s="385">
        <v>44713</v>
      </c>
      <c r="U392" s="386" t="str">
        <f/>
        <v/>
      </c>
      <c r="V392" s="385">
        <v>44868</v>
      </c>
      <c r="W392" s="387" t="str">
        <f/>
        <v/>
      </c>
      <c r="X392" s="381" t="str">
        <f/>
        <v/>
      </c>
      <c r="Y392" s="381"/>
      <c r="Z392" s="381">
        <v>44927</v>
      </c>
      <c r="AA392" s="388"/>
      <c r="AB392" s="381"/>
      <c r="AC392" s="381"/>
      <c r="AD392" s="381"/>
      <c r="AE392" s="388"/>
      <c r="AF392" s="381"/>
      <c r="AG392" s="381"/>
      <c r="AH392" s="389"/>
      <c r="AI392" s="386"/>
      <c r="AJ392" s="381"/>
      <c r="AK392" s="381"/>
      <c r="AL392" s="383"/>
      <c r="AM392" s="374"/>
      <c r="AN392" s="384">
        <v>45343</v>
      </c>
      <c r="AO392" s="381">
        <v>45418</v>
      </c>
      <c r="AP392" s="383"/>
      <c r="AQ392" s="374"/>
      <c r="AR392" s="384" t="str">
        <f/>
        <v/>
      </c>
      <c r="AS392" s="381">
        <v>44945</v>
      </c>
      <c r="AT392" s="381" t="str">
        <f/>
        <v/>
      </c>
      <c r="AU392" s="389"/>
      <c r="AV392" s="390" t="str">
        <f/>
        <v/>
      </c>
      <c r="AW392" s="57" t="str">
        <f/>
        <v/>
      </c>
      <c r="AX392" s="381"/>
      <c r="AY392" s="381" t="str">
        <f/>
        <v/>
      </c>
      <c r="AZ392" s="381"/>
      <c r="BA392" s="381" t="str">
        <f/>
        <v/>
      </c>
      <c r="BB392" s="385"/>
      <c r="BC392" s="390" t="str">
        <f/>
        <v/>
      </c>
      <c r="BD392" s="381" t="str">
        <f/>
        <v/>
      </c>
      <c r="BE392" s="381"/>
      <c r="BF392" s="381" t="str">
        <f/>
        <v/>
      </c>
      <c r="BG392" s="391"/>
      <c r="BH392" s="392"/>
      <c r="BI392" s="378"/>
    </row>
    <row r="393" ht="15.75" customHeight="1">
      <c r="A393" s="236"/>
      <c r="B393" s="236"/>
      <c r="C393" s="358"/>
      <c r="D393" s="379">
        <v>387</v>
      </c>
      <c r="E393" s="380" t="str">
        <f t="shared" si="127"/>
        <v>#REF!</v>
      </c>
      <c r="F393" s="57" t="str">
        <f t="shared" si="128"/>
        <v>#REF!</v>
      </c>
      <c r="G393" s="57" t="str">
        <f t="shared" si="129"/>
        <v>#REF!</v>
      </c>
      <c r="H393" s="381" t="str">
        <f t="shared" si="130"/>
        <v>#REF!</v>
      </c>
      <c r="I393" s="380" t="str">
        <f t="shared" si="131"/>
        <v>#REF!</v>
      </c>
      <c r="J393" s="396" t="str">
        <f t="shared" si="126"/>
        <v>#REF!</v>
      </c>
      <c r="K393" s="382" t="b">
        <v>1</v>
      </c>
      <c r="L393" s="364" t="str">
        <f t="shared" si="132"/>
        <v>#REF!</v>
      </c>
      <c r="M393" s="361" t="str">
        <f t="shared" si="133"/>
        <v>#REF!</v>
      </c>
      <c r="N393" s="361" t="b">
        <v>0</v>
      </c>
      <c r="O393" s="24" t="b">
        <v>0</v>
      </c>
      <c r="P393" s="365" t="str">
        <f t="shared" si="134"/>
        <v>#REF!</v>
      </c>
      <c r="Q393" s="383"/>
      <c r="R393" s="367"/>
      <c r="S393" s="384" t="str">
        <f/>
        <v/>
      </c>
      <c r="T393" s="385">
        <v>44713</v>
      </c>
      <c r="U393" s="386" t="str">
        <f/>
        <v/>
      </c>
      <c r="V393" s="385">
        <v>44806</v>
      </c>
      <c r="W393" s="387" t="str">
        <f/>
        <v/>
      </c>
      <c r="X393" s="381" t="str">
        <f/>
        <v/>
      </c>
      <c r="Y393" s="381"/>
      <c r="Z393" s="381">
        <v>44866</v>
      </c>
      <c r="AA393" s="388"/>
      <c r="AB393" s="381"/>
      <c r="AC393" s="381"/>
      <c r="AD393" s="381"/>
      <c r="AE393" s="388"/>
      <c r="AF393" s="381"/>
      <c r="AG393" s="381"/>
      <c r="AH393" s="389"/>
      <c r="AI393" s="386"/>
      <c r="AJ393" s="381"/>
      <c r="AK393" s="381"/>
      <c r="AL393" s="383"/>
      <c r="AM393" s="374"/>
      <c r="AN393" s="384">
        <v>45217</v>
      </c>
      <c r="AO393" s="381">
        <v>45292</v>
      </c>
      <c r="AP393" s="383"/>
      <c r="AQ393" s="374"/>
      <c r="AR393" s="384" t="str">
        <f/>
        <v/>
      </c>
      <c r="AS393" s="381">
        <v>44879</v>
      </c>
      <c r="AT393" s="381" t="str">
        <f/>
        <v/>
      </c>
      <c r="AU393" s="389"/>
      <c r="AV393" s="390" t="str">
        <f/>
        <v/>
      </c>
      <c r="AW393" s="57" t="str">
        <f/>
        <v/>
      </c>
      <c r="AX393" s="381"/>
      <c r="AY393" s="381" t="str">
        <f/>
        <v/>
      </c>
      <c r="AZ393" s="381"/>
      <c r="BA393" s="381" t="str">
        <f/>
        <v/>
      </c>
      <c r="BB393" s="385"/>
      <c r="BC393" s="390" t="str">
        <f/>
        <v/>
      </c>
      <c r="BD393" s="381" t="str">
        <f/>
        <v/>
      </c>
      <c r="BE393" s="381"/>
      <c r="BF393" s="381" t="str">
        <f/>
        <v/>
      </c>
      <c r="BG393" s="391"/>
      <c r="BH393" s="392"/>
      <c r="BI393" s="378"/>
    </row>
    <row r="394" ht="15.75" customHeight="1">
      <c r="A394" s="236"/>
      <c r="B394" s="236"/>
      <c r="C394" s="358"/>
      <c r="D394" s="379">
        <v>388</v>
      </c>
      <c r="E394" s="380" t="str">
        <f t="shared" si="127"/>
        <v>#REF!</v>
      </c>
      <c r="F394" s="57" t="str">
        <f t="shared" si="128"/>
        <v>#REF!</v>
      </c>
      <c r="G394" s="57" t="str">
        <f t="shared" si="129"/>
        <v>#REF!</v>
      </c>
      <c r="H394" s="381" t="str">
        <f t="shared" si="130"/>
        <v>#REF!</v>
      </c>
      <c r="I394" s="380" t="str">
        <f t="shared" si="131"/>
        <v>#REF!</v>
      </c>
      <c r="J394" s="396" t="str">
        <f t="shared" si="126"/>
        <v>#REF!</v>
      </c>
      <c r="K394" s="382" t="b">
        <v>0</v>
      </c>
      <c r="L394" s="364" t="str">
        <f t="shared" si="132"/>
        <v>#REF!</v>
      </c>
      <c r="M394" s="361" t="str">
        <f t="shared" si="133"/>
        <v>#REF!</v>
      </c>
      <c r="N394" s="361" t="b">
        <v>0</v>
      </c>
      <c r="O394" s="24" t="b">
        <v>0</v>
      </c>
      <c r="P394" s="365" t="str">
        <f t="shared" si="134"/>
        <v>#REF!</v>
      </c>
      <c r="Q394" s="383"/>
      <c r="R394" s="367"/>
      <c r="S394" s="384" t="str">
        <f/>
        <v/>
      </c>
      <c r="T394" s="385">
        <v>45809</v>
      </c>
      <c r="U394" s="386" t="str">
        <f/>
        <v/>
      </c>
      <c r="V394" s="385">
        <v>45995</v>
      </c>
      <c r="W394" s="387" t="str">
        <f/>
        <v/>
      </c>
      <c r="X394" s="381" t="str">
        <f/>
        <v/>
      </c>
      <c r="Y394" s="381"/>
      <c r="Z394" s="381">
        <v>46054</v>
      </c>
      <c r="AA394" s="388"/>
      <c r="AB394" s="381"/>
      <c r="AC394" s="381"/>
      <c r="AD394" s="381"/>
      <c r="AE394" s="388"/>
      <c r="AF394" s="381"/>
      <c r="AG394" s="381"/>
      <c r="AH394" s="389"/>
      <c r="AI394" s="386"/>
      <c r="AJ394" s="381"/>
      <c r="AK394" s="381"/>
      <c r="AL394" s="383"/>
      <c r="AM394" s="374"/>
      <c r="AN394" s="384">
        <v>46573</v>
      </c>
      <c r="AO394" s="381">
        <v>46646</v>
      </c>
      <c r="AP394" s="383"/>
      <c r="AQ394" s="374"/>
      <c r="AR394" s="384" t="str">
        <f/>
        <v/>
      </c>
      <c r="AS394" s="381">
        <v>46065</v>
      </c>
      <c r="AT394" s="381" t="str">
        <f/>
        <v/>
      </c>
      <c r="AU394" s="389"/>
      <c r="AV394" s="390" t="str">
        <f/>
        <v/>
      </c>
      <c r="AW394" s="57" t="str">
        <f/>
        <v/>
      </c>
      <c r="AX394" s="381"/>
      <c r="AY394" s="381" t="str">
        <f/>
        <v/>
      </c>
      <c r="AZ394" s="381"/>
      <c r="BA394" s="381" t="str">
        <f/>
        <v/>
      </c>
      <c r="BB394" s="385"/>
      <c r="BC394" s="390" t="str">
        <f/>
        <v/>
      </c>
      <c r="BD394" s="381" t="str">
        <f/>
        <v/>
      </c>
      <c r="BE394" s="381"/>
      <c r="BF394" s="381" t="str">
        <f/>
        <v/>
      </c>
      <c r="BG394" s="391"/>
      <c r="BH394" s="392"/>
      <c r="BI394" s="378"/>
    </row>
    <row r="395" ht="15.75" customHeight="1">
      <c r="A395" s="236"/>
      <c r="B395" s="236"/>
      <c r="C395" s="358"/>
      <c r="D395" s="379">
        <v>389</v>
      </c>
      <c r="E395" s="380" t="str">
        <f t="shared" si="127"/>
        <v>#REF!</v>
      </c>
      <c r="F395" s="57" t="str">
        <f t="shared" si="128"/>
        <v>#REF!</v>
      </c>
      <c r="G395" s="57" t="str">
        <f t="shared" si="129"/>
        <v>#REF!</v>
      </c>
      <c r="H395" s="381" t="str">
        <f t="shared" si="130"/>
        <v>#REF!</v>
      </c>
      <c r="I395" s="380" t="str">
        <f t="shared" si="131"/>
        <v>#REF!</v>
      </c>
      <c r="J395" s="396" t="str">
        <f t="shared" si="126"/>
        <v>#REF!</v>
      </c>
      <c r="K395" s="382" t="b">
        <v>0</v>
      </c>
      <c r="L395" s="364" t="str">
        <f t="shared" si="132"/>
        <v>#REF!</v>
      </c>
      <c r="M395" s="361" t="str">
        <f t="shared" si="133"/>
        <v>#REF!</v>
      </c>
      <c r="N395" s="361" t="b">
        <v>0</v>
      </c>
      <c r="O395" s="24" t="b">
        <v>0</v>
      </c>
      <c r="P395" s="365" t="str">
        <f t="shared" si="134"/>
        <v>#REF!</v>
      </c>
      <c r="Q395" s="383"/>
      <c r="R395" s="367"/>
      <c r="S395" s="384" t="str">
        <f/>
        <v/>
      </c>
      <c r="T395" s="385">
        <v>45809</v>
      </c>
      <c r="U395" s="386" t="str">
        <f/>
        <v/>
      </c>
      <c r="V395" s="385">
        <v>45995</v>
      </c>
      <c r="W395" s="387" t="str">
        <f/>
        <v/>
      </c>
      <c r="X395" s="381" t="str">
        <f/>
        <v/>
      </c>
      <c r="Y395" s="381"/>
      <c r="Z395" s="381">
        <v>46054</v>
      </c>
      <c r="AA395" s="388"/>
      <c r="AB395" s="381"/>
      <c r="AC395" s="381"/>
      <c r="AD395" s="381"/>
      <c r="AE395" s="388"/>
      <c r="AF395" s="381"/>
      <c r="AG395" s="381"/>
      <c r="AH395" s="389"/>
      <c r="AI395" s="386"/>
      <c r="AJ395" s="381"/>
      <c r="AK395" s="381"/>
      <c r="AL395" s="383"/>
      <c r="AM395" s="374"/>
      <c r="AN395" s="384">
        <v>46785</v>
      </c>
      <c r="AO395" s="381">
        <v>46860</v>
      </c>
      <c r="AP395" s="383"/>
      <c r="AQ395" s="374"/>
      <c r="AR395" s="384" t="str">
        <f/>
        <v/>
      </c>
      <c r="AS395" s="381">
        <v>46065</v>
      </c>
      <c r="AT395" s="381" t="str">
        <f/>
        <v/>
      </c>
      <c r="AU395" s="389"/>
      <c r="AV395" s="390" t="str">
        <f/>
        <v/>
      </c>
      <c r="AW395" s="57" t="str">
        <f/>
        <v/>
      </c>
      <c r="AX395" s="381"/>
      <c r="AY395" s="381" t="str">
        <f/>
        <v/>
      </c>
      <c r="AZ395" s="381"/>
      <c r="BA395" s="381" t="str">
        <f/>
        <v/>
      </c>
      <c r="BB395" s="385"/>
      <c r="BC395" s="390" t="str">
        <f/>
        <v/>
      </c>
      <c r="BD395" s="381" t="str">
        <f/>
        <v/>
      </c>
      <c r="BE395" s="381"/>
      <c r="BF395" s="381" t="str">
        <f/>
        <v/>
      </c>
      <c r="BG395" s="391"/>
      <c r="BH395" s="392"/>
      <c r="BI395" s="378"/>
    </row>
    <row r="396" ht="15.75" customHeight="1">
      <c r="A396" s="236"/>
      <c r="B396" s="236"/>
      <c r="C396" s="358"/>
      <c r="D396" s="379">
        <v>390</v>
      </c>
      <c r="E396" s="380" t="str">
        <f t="shared" si="127"/>
        <v>#REF!</v>
      </c>
      <c r="F396" s="57" t="str">
        <f t="shared" si="128"/>
        <v>#REF!</v>
      </c>
      <c r="G396" s="57" t="str">
        <f t="shared" si="129"/>
        <v>#REF!</v>
      </c>
      <c r="H396" s="381" t="str">
        <f t="shared" si="130"/>
        <v>#REF!</v>
      </c>
      <c r="I396" s="380" t="str">
        <f t="shared" si="131"/>
        <v>#REF!</v>
      </c>
      <c r="J396" s="396" t="str">
        <f t="shared" si="126"/>
        <v>#REF!</v>
      </c>
      <c r="K396" s="382" t="b">
        <v>0</v>
      </c>
      <c r="L396" s="364" t="str">
        <f t="shared" si="132"/>
        <v>#REF!</v>
      </c>
      <c r="M396" s="361" t="str">
        <f t="shared" si="133"/>
        <v>#REF!</v>
      </c>
      <c r="N396" s="361" t="b">
        <v>0</v>
      </c>
      <c r="O396" s="24" t="b">
        <v>0</v>
      </c>
      <c r="P396" s="365" t="str">
        <f t="shared" si="134"/>
        <v>#REF!</v>
      </c>
      <c r="Q396" s="383"/>
      <c r="R396" s="367"/>
      <c r="S396" s="384" t="str">
        <f/>
        <v/>
      </c>
      <c r="T396" s="385">
        <v>45809</v>
      </c>
      <c r="U396" s="386" t="str">
        <f/>
        <v/>
      </c>
      <c r="V396" s="385">
        <v>45995</v>
      </c>
      <c r="W396" s="387" t="str">
        <f/>
        <v/>
      </c>
      <c r="X396" s="381" t="str">
        <f/>
        <v/>
      </c>
      <c r="Y396" s="381"/>
      <c r="Z396" s="381">
        <v>46054</v>
      </c>
      <c r="AA396" s="388"/>
      <c r="AB396" s="381"/>
      <c r="AC396" s="381"/>
      <c r="AD396" s="381"/>
      <c r="AE396" s="388"/>
      <c r="AF396" s="381"/>
      <c r="AG396" s="381"/>
      <c r="AH396" s="389"/>
      <c r="AI396" s="386"/>
      <c r="AJ396" s="381"/>
      <c r="AK396" s="381"/>
      <c r="AL396" s="383"/>
      <c r="AM396" s="374"/>
      <c r="AN396" s="384">
        <v>46968</v>
      </c>
      <c r="AO396" s="381">
        <v>47043</v>
      </c>
      <c r="AP396" s="383"/>
      <c r="AQ396" s="374"/>
      <c r="AR396" s="384" t="str">
        <f/>
        <v/>
      </c>
      <c r="AS396" s="381">
        <v>46065</v>
      </c>
      <c r="AT396" s="381" t="str">
        <f/>
        <v/>
      </c>
      <c r="AU396" s="389"/>
      <c r="AV396" s="390" t="str">
        <f/>
        <v/>
      </c>
      <c r="AW396" s="57" t="str">
        <f/>
        <v/>
      </c>
      <c r="AX396" s="381"/>
      <c r="AY396" s="381" t="str">
        <f/>
        <v/>
      </c>
      <c r="AZ396" s="381"/>
      <c r="BA396" s="381" t="str">
        <f/>
        <v/>
      </c>
      <c r="BB396" s="385"/>
      <c r="BC396" s="390" t="str">
        <f/>
        <v/>
      </c>
      <c r="BD396" s="381" t="str">
        <f/>
        <v/>
      </c>
      <c r="BE396" s="381"/>
      <c r="BF396" s="381" t="str">
        <f/>
        <v/>
      </c>
      <c r="BG396" s="391"/>
      <c r="BH396" s="392"/>
      <c r="BI396" s="378"/>
    </row>
    <row r="397" ht="15.75" customHeight="1">
      <c r="A397" s="236"/>
      <c r="B397" s="236"/>
      <c r="C397" s="358"/>
      <c r="D397" s="379">
        <v>391</v>
      </c>
      <c r="E397" s="380" t="str">
        <f t="shared" si="127"/>
        <v>#REF!</v>
      </c>
      <c r="F397" s="57" t="str">
        <f t="shared" si="128"/>
        <v>#REF!</v>
      </c>
      <c r="G397" s="57" t="str">
        <f t="shared" si="129"/>
        <v>#REF!</v>
      </c>
      <c r="H397" s="381" t="str">
        <f t="shared" si="130"/>
        <v>#REF!</v>
      </c>
      <c r="I397" s="380" t="str">
        <f t="shared" si="131"/>
        <v>#REF!</v>
      </c>
      <c r="J397" s="396" t="str">
        <f t="shared" si="126"/>
        <v>#REF!</v>
      </c>
      <c r="K397" s="382" t="b">
        <v>0</v>
      </c>
      <c r="L397" s="364" t="str">
        <f t="shared" si="132"/>
        <v>#REF!</v>
      </c>
      <c r="M397" s="361" t="str">
        <f t="shared" si="133"/>
        <v>#REF!</v>
      </c>
      <c r="N397" s="361" t="b">
        <v>0</v>
      </c>
      <c r="O397" s="24" t="b">
        <v>0</v>
      </c>
      <c r="P397" s="365" t="str">
        <f t="shared" si="134"/>
        <v>#REF!</v>
      </c>
      <c r="Q397" s="383"/>
      <c r="R397" s="367"/>
      <c r="S397" s="384" t="str">
        <f/>
        <v/>
      </c>
      <c r="T397" s="385">
        <v>46966</v>
      </c>
      <c r="U397" s="386" t="str">
        <f/>
        <v/>
      </c>
      <c r="V397" s="385">
        <v>47150</v>
      </c>
      <c r="W397" s="387" t="str">
        <f/>
        <v/>
      </c>
      <c r="X397" s="381" t="str">
        <f/>
        <v/>
      </c>
      <c r="Y397" s="381"/>
      <c r="Z397" s="381">
        <v>47209</v>
      </c>
      <c r="AA397" s="388"/>
      <c r="AB397" s="381"/>
      <c r="AC397" s="381"/>
      <c r="AD397" s="381"/>
      <c r="AE397" s="388"/>
      <c r="AF397" s="381"/>
      <c r="AG397" s="381"/>
      <c r="AH397" s="389"/>
      <c r="AI397" s="386"/>
      <c r="AJ397" s="381"/>
      <c r="AK397" s="381"/>
      <c r="AL397" s="383"/>
      <c r="AM397" s="374"/>
      <c r="AN397" s="384">
        <v>48033</v>
      </c>
      <c r="AO397" s="381">
        <v>48108</v>
      </c>
      <c r="AP397" s="383"/>
      <c r="AQ397" s="374"/>
      <c r="AR397" s="384" t="str">
        <f/>
        <v/>
      </c>
      <c r="AS397" s="381">
        <v>47220</v>
      </c>
      <c r="AT397" s="381" t="str">
        <f/>
        <v/>
      </c>
      <c r="AU397" s="389"/>
      <c r="AV397" s="390" t="str">
        <f/>
        <v/>
      </c>
      <c r="AW397" s="57" t="str">
        <f/>
        <v/>
      </c>
      <c r="AX397" s="381"/>
      <c r="AY397" s="381" t="str">
        <f/>
        <v/>
      </c>
      <c r="AZ397" s="381"/>
      <c r="BA397" s="381" t="str">
        <f/>
        <v/>
      </c>
      <c r="BB397" s="385"/>
      <c r="BC397" s="390" t="str">
        <f/>
        <v/>
      </c>
      <c r="BD397" s="381" t="str">
        <f/>
        <v/>
      </c>
      <c r="BE397" s="381"/>
      <c r="BF397" s="381" t="str">
        <f/>
        <v/>
      </c>
      <c r="BG397" s="391"/>
      <c r="BH397" s="392"/>
      <c r="BI397" s="378"/>
    </row>
    <row r="398" ht="15.75" customHeight="1">
      <c r="A398" s="236"/>
      <c r="B398" s="236"/>
      <c r="C398" s="358"/>
      <c r="D398" s="379">
        <v>392</v>
      </c>
      <c r="E398" s="380" t="str">
        <f t="shared" si="127"/>
        <v>#REF!</v>
      </c>
      <c r="F398" s="57" t="str">
        <f t="shared" si="128"/>
        <v>#REF!</v>
      </c>
      <c r="G398" s="57" t="str">
        <f t="shared" si="129"/>
        <v>#REF!</v>
      </c>
      <c r="H398" s="381" t="str">
        <f t="shared" si="130"/>
        <v>#REF!</v>
      </c>
      <c r="I398" s="380" t="str">
        <f t="shared" si="131"/>
        <v>#REF!</v>
      </c>
      <c r="J398" s="396" t="str">
        <f t="shared" si="126"/>
        <v>#REF!</v>
      </c>
      <c r="K398" s="382" t="b">
        <v>0</v>
      </c>
      <c r="L398" s="364" t="str">
        <f t="shared" si="132"/>
        <v>#REF!</v>
      </c>
      <c r="M398" s="361" t="str">
        <f t="shared" si="133"/>
        <v>#REF!</v>
      </c>
      <c r="N398" s="361" t="b">
        <v>0</v>
      </c>
      <c r="O398" s="24" t="b">
        <v>0</v>
      </c>
      <c r="P398" s="365" t="str">
        <f t="shared" si="134"/>
        <v>#REF!</v>
      </c>
      <c r="Q398" s="383"/>
      <c r="R398" s="367"/>
      <c r="S398" s="384" t="str">
        <f/>
        <v/>
      </c>
      <c r="T398" s="385">
        <v>46966</v>
      </c>
      <c r="U398" s="386" t="str">
        <f/>
        <v/>
      </c>
      <c r="V398" s="385">
        <v>47150</v>
      </c>
      <c r="W398" s="387" t="str">
        <f/>
        <v/>
      </c>
      <c r="X398" s="381" t="str">
        <f/>
        <v/>
      </c>
      <c r="Y398" s="381"/>
      <c r="Z398" s="381">
        <v>47209</v>
      </c>
      <c r="AA398" s="388"/>
      <c r="AB398" s="381"/>
      <c r="AC398" s="381"/>
      <c r="AD398" s="381"/>
      <c r="AE398" s="388"/>
      <c r="AF398" s="381"/>
      <c r="AG398" s="381"/>
      <c r="AH398" s="389"/>
      <c r="AI398" s="386"/>
      <c r="AJ398" s="381"/>
      <c r="AK398" s="381"/>
      <c r="AL398" s="383"/>
      <c r="AM398" s="374"/>
      <c r="AN398" s="384">
        <v>48033</v>
      </c>
      <c r="AO398" s="381">
        <v>48108</v>
      </c>
      <c r="AP398" s="383"/>
      <c r="AQ398" s="374"/>
      <c r="AR398" s="384" t="str">
        <f/>
        <v/>
      </c>
      <c r="AS398" s="381">
        <v>47220</v>
      </c>
      <c r="AT398" s="381" t="str">
        <f/>
        <v/>
      </c>
      <c r="AU398" s="389"/>
      <c r="AV398" s="390" t="str">
        <f/>
        <v/>
      </c>
      <c r="AW398" s="57" t="str">
        <f/>
        <v/>
      </c>
      <c r="AX398" s="381"/>
      <c r="AY398" s="381" t="str">
        <f/>
        <v/>
      </c>
      <c r="AZ398" s="381"/>
      <c r="BA398" s="381" t="str">
        <f/>
        <v/>
      </c>
      <c r="BB398" s="385"/>
      <c r="BC398" s="390" t="str">
        <f/>
        <v/>
      </c>
      <c r="BD398" s="381" t="str">
        <f/>
        <v/>
      </c>
      <c r="BE398" s="381"/>
      <c r="BF398" s="381" t="str">
        <f/>
        <v/>
      </c>
      <c r="BG398" s="391"/>
      <c r="BH398" s="392"/>
      <c r="BI398" s="378"/>
    </row>
    <row r="399" ht="15.75" customHeight="1">
      <c r="A399" s="236"/>
      <c r="B399" s="236"/>
      <c r="C399" s="358"/>
      <c r="D399" s="379">
        <v>393</v>
      </c>
      <c r="E399" s="380" t="str">
        <f t="shared" si="127"/>
        <v>#REF!</v>
      </c>
      <c r="F399" s="57" t="str">
        <f t="shared" si="128"/>
        <v>#REF!</v>
      </c>
      <c r="G399" s="57" t="str">
        <f t="shared" si="129"/>
        <v>#REF!</v>
      </c>
      <c r="H399" s="381" t="str">
        <f t="shared" si="130"/>
        <v>#REF!</v>
      </c>
      <c r="I399" s="380" t="str">
        <f t="shared" si="131"/>
        <v>#REF!</v>
      </c>
      <c r="J399" s="396" t="str">
        <f t="shared" si="126"/>
        <v>#REF!</v>
      </c>
      <c r="K399" s="382" t="b">
        <v>0</v>
      </c>
      <c r="L399" s="364" t="str">
        <f t="shared" si="132"/>
        <v>#REF!</v>
      </c>
      <c r="M399" s="361" t="str">
        <f t="shared" si="133"/>
        <v>#REF!</v>
      </c>
      <c r="N399" s="361" t="b">
        <v>0</v>
      </c>
      <c r="O399" s="24" t="b">
        <v>0</v>
      </c>
      <c r="P399" s="365" t="str">
        <f t="shared" si="134"/>
        <v>#REF!</v>
      </c>
      <c r="Q399" s="383"/>
      <c r="R399" s="367"/>
      <c r="S399" s="384" t="str">
        <f/>
        <v/>
      </c>
      <c r="T399" s="385">
        <v>46966</v>
      </c>
      <c r="U399" s="386" t="str">
        <f/>
        <v/>
      </c>
      <c r="V399" s="385">
        <v>47150</v>
      </c>
      <c r="W399" s="387" t="str">
        <f/>
        <v/>
      </c>
      <c r="X399" s="381" t="str">
        <f/>
        <v/>
      </c>
      <c r="Y399" s="381"/>
      <c r="Z399" s="381">
        <v>47209</v>
      </c>
      <c r="AA399" s="388"/>
      <c r="AB399" s="381"/>
      <c r="AC399" s="381"/>
      <c r="AD399" s="381"/>
      <c r="AE399" s="388"/>
      <c r="AF399" s="381"/>
      <c r="AG399" s="381"/>
      <c r="AH399" s="389"/>
      <c r="AI399" s="386"/>
      <c r="AJ399" s="381"/>
      <c r="AK399" s="381"/>
      <c r="AL399" s="383"/>
      <c r="AM399" s="374"/>
      <c r="AN399" s="384">
        <v>48246</v>
      </c>
      <c r="AO399" s="381">
        <v>48319</v>
      </c>
      <c r="AP399" s="383"/>
      <c r="AQ399" s="374"/>
      <c r="AR399" s="384" t="str">
        <f/>
        <v/>
      </c>
      <c r="AS399" s="381">
        <v>47220</v>
      </c>
      <c r="AT399" s="381" t="str">
        <f/>
        <v/>
      </c>
      <c r="AU399" s="389"/>
      <c r="AV399" s="390" t="str">
        <f/>
        <v/>
      </c>
      <c r="AW399" s="57" t="str">
        <f/>
        <v/>
      </c>
      <c r="AX399" s="381"/>
      <c r="AY399" s="381" t="str">
        <f/>
        <v/>
      </c>
      <c r="AZ399" s="381"/>
      <c r="BA399" s="381" t="str">
        <f/>
        <v/>
      </c>
      <c r="BB399" s="385"/>
      <c r="BC399" s="390" t="str">
        <f/>
        <v/>
      </c>
      <c r="BD399" s="381" t="str">
        <f/>
        <v/>
      </c>
      <c r="BE399" s="381"/>
      <c r="BF399" s="381" t="str">
        <f/>
        <v/>
      </c>
      <c r="BG399" s="391"/>
      <c r="BH399" s="392"/>
      <c r="BI399" s="378"/>
    </row>
    <row r="400" ht="15.75" customHeight="1">
      <c r="A400" s="236"/>
      <c r="B400" s="236"/>
      <c r="C400" s="358"/>
      <c r="D400" s="379">
        <v>394</v>
      </c>
      <c r="E400" s="380" t="str">
        <f t="shared" si="127"/>
        <v>#REF!</v>
      </c>
      <c r="F400" s="57" t="str">
        <f t="shared" si="128"/>
        <v>#REF!</v>
      </c>
      <c r="G400" s="57" t="str">
        <f t="shared" si="129"/>
        <v>#REF!</v>
      </c>
      <c r="H400" s="381" t="str">
        <f t="shared" si="130"/>
        <v>#REF!</v>
      </c>
      <c r="I400" s="380" t="str">
        <f t="shared" si="131"/>
        <v>#REF!</v>
      </c>
      <c r="J400" s="396" t="str">
        <f t="shared" si="126"/>
        <v>#REF!</v>
      </c>
      <c r="K400" s="382" t="b">
        <v>0</v>
      </c>
      <c r="L400" s="364" t="str">
        <f t="shared" si="132"/>
        <v>#REF!</v>
      </c>
      <c r="M400" s="361" t="str">
        <f t="shared" si="133"/>
        <v>#REF!</v>
      </c>
      <c r="N400" s="361" t="b">
        <v>0</v>
      </c>
      <c r="O400" s="24" t="b">
        <v>0</v>
      </c>
      <c r="P400" s="365" t="str">
        <f t="shared" si="134"/>
        <v>#REF!</v>
      </c>
      <c r="Q400" s="383"/>
      <c r="R400" s="367"/>
      <c r="S400" s="384" t="str">
        <f/>
        <v/>
      </c>
      <c r="T400" s="385">
        <v>46539</v>
      </c>
      <c r="U400" s="386" t="str">
        <f/>
        <v/>
      </c>
      <c r="V400" s="385">
        <v>46632</v>
      </c>
      <c r="W400" s="387" t="str">
        <f/>
        <v/>
      </c>
      <c r="X400" s="381" t="str">
        <f/>
        <v/>
      </c>
      <c r="Y400" s="381"/>
      <c r="Z400" s="381">
        <v>46692</v>
      </c>
      <c r="AA400" s="388"/>
      <c r="AB400" s="381"/>
      <c r="AC400" s="381"/>
      <c r="AD400" s="381"/>
      <c r="AE400" s="388"/>
      <c r="AF400" s="381"/>
      <c r="AG400" s="381"/>
      <c r="AH400" s="389"/>
      <c r="AI400" s="386"/>
      <c r="AJ400" s="381"/>
      <c r="AK400" s="381"/>
      <c r="AL400" s="383"/>
      <c r="AM400" s="374"/>
      <c r="AN400" s="384">
        <v>47030</v>
      </c>
      <c r="AO400" s="381">
        <v>47105</v>
      </c>
      <c r="AP400" s="383"/>
      <c r="AQ400" s="374"/>
      <c r="AR400" s="384" t="str">
        <f/>
        <v/>
      </c>
      <c r="AS400" s="381">
        <v>46705</v>
      </c>
      <c r="AT400" s="381" t="str">
        <f/>
        <v/>
      </c>
      <c r="AU400" s="389"/>
      <c r="AV400" s="390" t="str">
        <f/>
        <v/>
      </c>
      <c r="AW400" s="57" t="str">
        <f/>
        <v/>
      </c>
      <c r="AX400" s="381"/>
      <c r="AY400" s="381" t="str">
        <f/>
        <v/>
      </c>
      <c r="AZ400" s="381"/>
      <c r="BA400" s="381" t="str">
        <f/>
        <v/>
      </c>
      <c r="BB400" s="385"/>
      <c r="BC400" s="390" t="str">
        <f/>
        <v/>
      </c>
      <c r="BD400" s="381" t="str">
        <f/>
        <v/>
      </c>
      <c r="BE400" s="381"/>
      <c r="BF400" s="381" t="str">
        <f/>
        <v/>
      </c>
      <c r="BG400" s="391"/>
      <c r="BH400" s="392"/>
      <c r="BI400" s="378"/>
    </row>
    <row r="401" ht="15.75" customHeight="1">
      <c r="A401" s="236"/>
      <c r="B401" s="236"/>
      <c r="C401" s="358"/>
      <c r="D401" s="379">
        <v>395</v>
      </c>
      <c r="E401" s="380" t="str">
        <f t="shared" si="127"/>
        <v>#REF!</v>
      </c>
      <c r="F401" s="57" t="str">
        <f t="shared" si="128"/>
        <v>#REF!</v>
      </c>
      <c r="G401" s="57" t="str">
        <f t="shared" si="129"/>
        <v>#REF!</v>
      </c>
      <c r="H401" s="381" t="str">
        <f t="shared" si="130"/>
        <v>#REF!</v>
      </c>
      <c r="I401" s="380" t="str">
        <f t="shared" si="131"/>
        <v>#REF!</v>
      </c>
      <c r="J401" s="396" t="str">
        <f t="shared" si="126"/>
        <v>#REF!</v>
      </c>
      <c r="K401" s="382" t="b">
        <v>0</v>
      </c>
      <c r="L401" s="364" t="str">
        <f t="shared" si="132"/>
        <v>#REF!</v>
      </c>
      <c r="M401" s="361" t="str">
        <f t="shared" si="133"/>
        <v>#REF!</v>
      </c>
      <c r="N401" s="361" t="b">
        <v>0</v>
      </c>
      <c r="O401" s="24" t="b">
        <v>0</v>
      </c>
      <c r="P401" s="365" t="str">
        <f t="shared" si="134"/>
        <v>#REF!</v>
      </c>
      <c r="Q401" s="383"/>
      <c r="R401" s="367"/>
      <c r="S401" s="384" t="str">
        <f/>
        <v/>
      </c>
      <c r="T401" s="385">
        <v>46539</v>
      </c>
      <c r="U401" s="386" t="str">
        <f/>
        <v/>
      </c>
      <c r="V401" s="385">
        <v>46632</v>
      </c>
      <c r="W401" s="387" t="str">
        <f/>
        <v/>
      </c>
      <c r="X401" s="381" t="str">
        <f/>
        <v/>
      </c>
      <c r="Y401" s="381"/>
      <c r="Z401" s="381">
        <v>46692</v>
      </c>
      <c r="AA401" s="388"/>
      <c r="AB401" s="381"/>
      <c r="AC401" s="381"/>
      <c r="AD401" s="381"/>
      <c r="AE401" s="388"/>
      <c r="AF401" s="381"/>
      <c r="AG401" s="381"/>
      <c r="AH401" s="389"/>
      <c r="AI401" s="386"/>
      <c r="AJ401" s="381"/>
      <c r="AK401" s="381"/>
      <c r="AL401" s="383"/>
      <c r="AM401" s="374"/>
      <c r="AN401" s="384">
        <v>47030</v>
      </c>
      <c r="AO401" s="381">
        <v>47105</v>
      </c>
      <c r="AP401" s="383"/>
      <c r="AQ401" s="374"/>
      <c r="AR401" s="384" t="str">
        <f/>
        <v/>
      </c>
      <c r="AS401" s="381">
        <v>46705</v>
      </c>
      <c r="AT401" s="381" t="str">
        <f/>
        <v/>
      </c>
      <c r="AU401" s="389"/>
      <c r="AV401" s="390" t="str">
        <f/>
        <v/>
      </c>
      <c r="AW401" s="57" t="str">
        <f/>
        <v/>
      </c>
      <c r="AX401" s="381"/>
      <c r="AY401" s="381" t="str">
        <f/>
        <v/>
      </c>
      <c r="AZ401" s="381"/>
      <c r="BA401" s="381" t="str">
        <f/>
        <v/>
      </c>
      <c r="BB401" s="385"/>
      <c r="BC401" s="390" t="str">
        <f/>
        <v/>
      </c>
      <c r="BD401" s="381" t="str">
        <f/>
        <v/>
      </c>
      <c r="BE401" s="381"/>
      <c r="BF401" s="381" t="str">
        <f/>
        <v/>
      </c>
      <c r="BG401" s="391"/>
      <c r="BH401" s="392"/>
      <c r="BI401" s="378"/>
    </row>
    <row r="402" ht="15.75" customHeight="1">
      <c r="A402" s="236"/>
      <c r="B402" s="236"/>
      <c r="C402" s="358"/>
      <c r="D402" s="379">
        <v>396</v>
      </c>
      <c r="E402" s="380" t="str">
        <f t="shared" si="127"/>
        <v>#REF!</v>
      </c>
      <c r="F402" s="57" t="str">
        <f t="shared" si="128"/>
        <v>#REF!</v>
      </c>
      <c r="G402" s="57" t="str">
        <f t="shared" si="129"/>
        <v>#REF!</v>
      </c>
      <c r="H402" s="381" t="str">
        <f t="shared" si="130"/>
        <v>#REF!</v>
      </c>
      <c r="I402" s="380" t="str">
        <f t="shared" si="131"/>
        <v>#REF!</v>
      </c>
      <c r="J402" s="396" t="str">
        <f t="shared" si="126"/>
        <v>#REF!</v>
      </c>
      <c r="K402" s="382" t="b">
        <v>0</v>
      </c>
      <c r="L402" s="364" t="str">
        <f t="shared" si="132"/>
        <v>#REF!</v>
      </c>
      <c r="M402" s="361" t="str">
        <f t="shared" si="133"/>
        <v>#REF!</v>
      </c>
      <c r="N402" s="361" t="b">
        <v>0</v>
      </c>
      <c r="O402" s="24" t="b">
        <v>0</v>
      </c>
      <c r="P402" s="365" t="str">
        <f t="shared" si="134"/>
        <v>#REF!</v>
      </c>
      <c r="Q402" s="383"/>
      <c r="R402" s="367"/>
      <c r="S402" s="384" t="str">
        <f/>
        <v/>
      </c>
      <c r="T402" s="385">
        <v>44621</v>
      </c>
      <c r="U402" s="386" t="str">
        <f/>
        <v/>
      </c>
      <c r="V402" s="385">
        <v>44806</v>
      </c>
      <c r="W402" s="387" t="str">
        <f/>
        <v/>
      </c>
      <c r="X402" s="381" t="str">
        <f/>
        <v/>
      </c>
      <c r="Y402" s="381"/>
      <c r="Z402" s="381">
        <v>44866</v>
      </c>
      <c r="AA402" s="388"/>
      <c r="AB402" s="381"/>
      <c r="AC402" s="381"/>
      <c r="AD402" s="381"/>
      <c r="AE402" s="388"/>
      <c r="AF402" s="381"/>
      <c r="AG402" s="381"/>
      <c r="AH402" s="391" t="s">
        <v>521</v>
      </c>
      <c r="AI402" s="386">
        <v>45139</v>
      </c>
      <c r="AJ402" s="381">
        <v>45139</v>
      </c>
      <c r="AK402" s="381"/>
      <c r="AL402" s="383"/>
      <c r="AM402" s="374"/>
      <c r="AN402" s="384">
        <v>45491</v>
      </c>
      <c r="AO402" s="381">
        <v>45566</v>
      </c>
      <c r="AP402" s="383"/>
      <c r="AQ402" s="374"/>
      <c r="AR402" s="384" t="str">
        <f/>
        <v/>
      </c>
      <c r="AS402" s="381">
        <v>44879</v>
      </c>
      <c r="AT402" s="381" t="str">
        <f/>
        <v/>
      </c>
      <c r="AU402" s="389"/>
      <c r="AV402" s="390" t="str">
        <f/>
        <v/>
      </c>
      <c r="AW402" s="57" t="str">
        <f/>
        <v/>
      </c>
      <c r="AX402" s="381">
        <v>45610</v>
      </c>
      <c r="AY402" s="381" t="str">
        <f/>
        <v/>
      </c>
      <c r="AZ402" s="381">
        <v>45535</v>
      </c>
      <c r="BA402" s="381" t="str">
        <f/>
        <v/>
      </c>
      <c r="BB402" s="385"/>
      <c r="BC402" s="390" t="str">
        <f/>
        <v/>
      </c>
      <c r="BD402" s="381" t="str">
        <f/>
        <v/>
      </c>
      <c r="BE402" s="381">
        <v>45869</v>
      </c>
      <c r="BF402" s="381" t="str">
        <f/>
        <v/>
      </c>
      <c r="BG402" s="391"/>
      <c r="BH402" s="392"/>
      <c r="BI402" s="378"/>
    </row>
    <row r="403" ht="15.75" customHeight="1">
      <c r="A403" s="236"/>
      <c r="B403" s="236"/>
      <c r="C403" s="358"/>
      <c r="D403" s="379">
        <v>397</v>
      </c>
      <c r="E403" s="380" t="str">
        <f t="shared" si="127"/>
        <v>#REF!</v>
      </c>
      <c r="F403" s="57" t="str">
        <f t="shared" si="128"/>
        <v>#REF!</v>
      </c>
      <c r="G403" s="57" t="str">
        <f t="shared" si="129"/>
        <v>#REF!</v>
      </c>
      <c r="H403" s="381" t="str">
        <f t="shared" si="130"/>
        <v>#REF!</v>
      </c>
      <c r="I403" s="380" t="str">
        <f t="shared" si="131"/>
        <v>#REF!</v>
      </c>
      <c r="J403" s="396" t="str">
        <f t="shared" si="126"/>
        <v>#REF!</v>
      </c>
      <c r="K403" s="382" t="b">
        <v>0</v>
      </c>
      <c r="L403" s="364" t="str">
        <f t="shared" si="132"/>
        <v>#REF!</v>
      </c>
      <c r="M403" s="361" t="str">
        <f t="shared" si="133"/>
        <v>#REF!</v>
      </c>
      <c r="N403" s="361" t="b">
        <v>0</v>
      </c>
      <c r="O403" s="24" t="b">
        <v>0</v>
      </c>
      <c r="P403" s="365" t="str">
        <f t="shared" si="134"/>
        <v>#REF!</v>
      </c>
      <c r="Q403" s="383"/>
      <c r="R403" s="367"/>
      <c r="S403" s="384" t="str">
        <f/>
        <v/>
      </c>
      <c r="T403" s="385">
        <v>45292</v>
      </c>
      <c r="U403" s="386" t="str">
        <f/>
        <v/>
      </c>
      <c r="V403" s="385">
        <v>45477</v>
      </c>
      <c r="W403" s="387" t="str">
        <f/>
        <v/>
      </c>
      <c r="X403" s="381" t="str">
        <f/>
        <v/>
      </c>
      <c r="Y403" s="381"/>
      <c r="Z403" s="381">
        <v>45536</v>
      </c>
      <c r="AA403" s="388"/>
      <c r="AB403" s="381"/>
      <c r="AC403" s="381"/>
      <c r="AD403" s="381"/>
      <c r="AE403" s="388"/>
      <c r="AF403" s="381"/>
      <c r="AG403" s="381"/>
      <c r="AH403" s="389"/>
      <c r="AI403" s="386"/>
      <c r="AJ403" s="381"/>
      <c r="AK403" s="381"/>
      <c r="AL403" s="383"/>
      <c r="AM403" s="374"/>
      <c r="AN403" s="384">
        <v>46209</v>
      </c>
      <c r="AO403" s="381">
        <v>46282</v>
      </c>
      <c r="AP403" s="383"/>
      <c r="AQ403" s="374"/>
      <c r="AR403" s="384" t="str">
        <f/>
        <v/>
      </c>
      <c r="AS403" s="381">
        <v>45547</v>
      </c>
      <c r="AT403" s="381" t="str">
        <f/>
        <v/>
      </c>
      <c r="AU403" s="389"/>
      <c r="AV403" s="390" t="str">
        <f/>
        <v/>
      </c>
      <c r="AW403" s="57" t="str">
        <f/>
        <v/>
      </c>
      <c r="AX403" s="381"/>
      <c r="AY403" s="381" t="str">
        <f/>
        <v/>
      </c>
      <c r="AZ403" s="381"/>
      <c r="BA403" s="381" t="str">
        <f/>
        <v/>
      </c>
      <c r="BB403" s="385"/>
      <c r="BC403" s="390" t="str">
        <f/>
        <v/>
      </c>
      <c r="BD403" s="381" t="str">
        <f/>
        <v/>
      </c>
      <c r="BE403" s="381"/>
      <c r="BF403" s="381" t="str">
        <f/>
        <v/>
      </c>
      <c r="BG403" s="391"/>
      <c r="BH403" s="392"/>
      <c r="BI403" s="378"/>
    </row>
    <row r="404" ht="15.75" customHeight="1">
      <c r="A404" s="236"/>
      <c r="B404" s="236"/>
      <c r="C404" s="358"/>
      <c r="D404" s="379">
        <v>398</v>
      </c>
      <c r="E404" s="380" t="str">
        <f t="shared" si="127"/>
        <v>#REF!</v>
      </c>
      <c r="F404" s="57" t="str">
        <f t="shared" si="128"/>
        <v>#REF!</v>
      </c>
      <c r="G404" s="57" t="str">
        <f t="shared" si="129"/>
        <v>#REF!</v>
      </c>
      <c r="H404" s="381" t="str">
        <f t="shared" si="130"/>
        <v>#REF!</v>
      </c>
      <c r="I404" s="380" t="str">
        <f t="shared" si="131"/>
        <v>#REF!</v>
      </c>
      <c r="J404" s="396" t="str">
        <f t="shared" si="126"/>
        <v>#REF!</v>
      </c>
      <c r="K404" s="382" t="b">
        <v>0</v>
      </c>
      <c r="L404" s="364" t="str">
        <f t="shared" si="132"/>
        <v>#REF!</v>
      </c>
      <c r="M404" s="361" t="str">
        <f t="shared" si="133"/>
        <v>#REF!</v>
      </c>
      <c r="N404" s="361" t="b">
        <v>0</v>
      </c>
      <c r="O404" s="24" t="b">
        <v>0</v>
      </c>
      <c r="P404" s="365" t="str">
        <f t="shared" si="134"/>
        <v>#REF!</v>
      </c>
      <c r="Q404" s="383"/>
      <c r="R404" s="367"/>
      <c r="S404" s="384" t="str">
        <f/>
        <v/>
      </c>
      <c r="T404" s="385">
        <v>45292</v>
      </c>
      <c r="U404" s="386" t="str">
        <f/>
        <v/>
      </c>
      <c r="V404" s="385">
        <v>45477</v>
      </c>
      <c r="W404" s="387" t="str">
        <f/>
        <v/>
      </c>
      <c r="X404" s="381" t="str">
        <f/>
        <v/>
      </c>
      <c r="Y404" s="381"/>
      <c r="Z404" s="381">
        <v>45536</v>
      </c>
      <c r="AA404" s="388"/>
      <c r="AB404" s="381"/>
      <c r="AC404" s="381"/>
      <c r="AD404" s="381"/>
      <c r="AE404" s="388"/>
      <c r="AF404" s="381"/>
      <c r="AG404" s="381"/>
      <c r="AH404" s="389"/>
      <c r="AI404" s="386"/>
      <c r="AJ404" s="381"/>
      <c r="AK404" s="381"/>
      <c r="AL404" s="383"/>
      <c r="AM404" s="374"/>
      <c r="AN404" s="384">
        <v>45719</v>
      </c>
      <c r="AO404" s="381">
        <v>45792</v>
      </c>
      <c r="AP404" s="383"/>
      <c r="AQ404" s="374"/>
      <c r="AR404" s="384" t="str">
        <f/>
        <v/>
      </c>
      <c r="AS404" s="381">
        <v>45547</v>
      </c>
      <c r="AT404" s="381" t="str">
        <f/>
        <v/>
      </c>
      <c r="AU404" s="389"/>
      <c r="AV404" s="390" t="str">
        <f/>
        <v/>
      </c>
      <c r="AW404" s="57" t="str">
        <f/>
        <v/>
      </c>
      <c r="AX404" s="381"/>
      <c r="AY404" s="381" t="str">
        <f/>
        <v/>
      </c>
      <c r="AZ404" s="381"/>
      <c r="BA404" s="381" t="str">
        <f/>
        <v/>
      </c>
      <c r="BB404" s="385"/>
      <c r="BC404" s="390" t="str">
        <f/>
        <v/>
      </c>
      <c r="BD404" s="381" t="str">
        <f/>
        <v/>
      </c>
      <c r="BE404" s="381"/>
      <c r="BF404" s="381" t="str">
        <f/>
        <v/>
      </c>
      <c r="BG404" s="391"/>
      <c r="BH404" s="392"/>
      <c r="BI404" s="378"/>
    </row>
    <row r="405" ht="15.75" customHeight="1">
      <c r="A405" s="236"/>
      <c r="B405" s="236"/>
      <c r="C405" s="358"/>
      <c r="D405" s="379">
        <v>399</v>
      </c>
      <c r="E405" s="380" t="str">
        <f t="shared" si="127"/>
        <v>#REF!</v>
      </c>
      <c r="F405" s="57" t="str">
        <f t="shared" si="128"/>
        <v>#REF!</v>
      </c>
      <c r="G405" s="57" t="str">
        <f t="shared" si="129"/>
        <v>#REF!</v>
      </c>
      <c r="H405" s="381" t="str">
        <f t="shared" si="130"/>
        <v>#REF!</v>
      </c>
      <c r="I405" s="380" t="str">
        <f t="shared" si="131"/>
        <v>#REF!</v>
      </c>
      <c r="J405" s="396" t="str">
        <f t="shared" si="126"/>
        <v>#REF!</v>
      </c>
      <c r="K405" s="382" t="b">
        <v>0</v>
      </c>
      <c r="L405" s="364" t="str">
        <f t="shared" si="132"/>
        <v>#REF!</v>
      </c>
      <c r="M405" s="361" t="str">
        <f t="shared" si="133"/>
        <v>#REF!</v>
      </c>
      <c r="N405" s="361" t="b">
        <v>0</v>
      </c>
      <c r="O405" s="24" t="b">
        <v>0</v>
      </c>
      <c r="P405" s="365" t="str">
        <f t="shared" si="134"/>
        <v>#REF!</v>
      </c>
      <c r="Q405" s="383"/>
      <c r="R405" s="367"/>
      <c r="S405" s="384" t="str">
        <f/>
        <v/>
      </c>
      <c r="T405" s="385">
        <v>45292</v>
      </c>
      <c r="U405" s="386" t="str">
        <f/>
        <v/>
      </c>
      <c r="V405" s="385">
        <v>45414</v>
      </c>
      <c r="W405" s="387" t="str">
        <f/>
        <v/>
      </c>
      <c r="X405" s="381" t="str">
        <f/>
        <v/>
      </c>
      <c r="Y405" s="381"/>
      <c r="Z405" s="381">
        <v>45474</v>
      </c>
      <c r="AA405" s="388"/>
      <c r="AB405" s="381"/>
      <c r="AC405" s="381"/>
      <c r="AD405" s="381"/>
      <c r="AE405" s="388"/>
      <c r="AF405" s="381"/>
      <c r="AG405" s="381"/>
      <c r="AH405" s="389"/>
      <c r="AI405" s="386"/>
      <c r="AJ405" s="381"/>
      <c r="AK405" s="381"/>
      <c r="AL405" s="383"/>
      <c r="AM405" s="374"/>
      <c r="AN405" s="384">
        <v>45628</v>
      </c>
      <c r="AO405" s="381">
        <v>45701</v>
      </c>
      <c r="AP405" s="383"/>
      <c r="AQ405" s="374"/>
      <c r="AR405" s="384" t="str">
        <f/>
        <v/>
      </c>
      <c r="AS405" s="381">
        <v>45484</v>
      </c>
      <c r="AT405" s="381" t="str">
        <f/>
        <v/>
      </c>
      <c r="AU405" s="389"/>
      <c r="AV405" s="390" t="str">
        <f/>
        <v/>
      </c>
      <c r="AW405" s="57" t="str">
        <f/>
        <v/>
      </c>
      <c r="AX405" s="381"/>
      <c r="AY405" s="381" t="str">
        <f/>
        <v/>
      </c>
      <c r="AZ405" s="381"/>
      <c r="BA405" s="381" t="str">
        <f/>
        <v/>
      </c>
      <c r="BB405" s="385"/>
      <c r="BC405" s="390" t="str">
        <f/>
        <v/>
      </c>
      <c r="BD405" s="381" t="str">
        <f/>
        <v/>
      </c>
      <c r="BE405" s="381"/>
      <c r="BF405" s="381" t="str">
        <f/>
        <v/>
      </c>
      <c r="BG405" s="391"/>
      <c r="BH405" s="392"/>
      <c r="BI405" s="378"/>
    </row>
    <row r="406" ht="15.75" customHeight="1">
      <c r="A406" s="236"/>
      <c r="B406" s="236"/>
      <c r="C406" s="358"/>
      <c r="D406" s="379">
        <v>400</v>
      </c>
      <c r="E406" s="380" t="str">
        <f t="shared" si="127"/>
        <v>#REF!</v>
      </c>
      <c r="F406" s="57" t="str">
        <f t="shared" si="128"/>
        <v>#REF!</v>
      </c>
      <c r="G406" s="57" t="str">
        <f t="shared" si="129"/>
        <v>#REF!</v>
      </c>
      <c r="H406" s="381" t="str">
        <f t="shared" si="130"/>
        <v>#REF!</v>
      </c>
      <c r="I406" s="380" t="str">
        <f t="shared" si="131"/>
        <v>#REF!</v>
      </c>
      <c r="J406" s="396" t="str">
        <f t="shared" si="126"/>
        <v>#REF!</v>
      </c>
      <c r="K406" s="382" t="b">
        <v>0</v>
      </c>
      <c r="L406" s="364" t="str">
        <f t="shared" si="132"/>
        <v>#REF!</v>
      </c>
      <c r="M406" s="361" t="str">
        <f t="shared" si="133"/>
        <v>#REF!</v>
      </c>
      <c r="N406" s="361" t="b">
        <v>0</v>
      </c>
      <c r="O406" s="24" t="b">
        <v>0</v>
      </c>
      <c r="P406" s="365" t="str">
        <f t="shared" si="134"/>
        <v>#REF!</v>
      </c>
      <c r="Q406" s="383"/>
      <c r="R406" s="367"/>
      <c r="S406" s="384" t="str">
        <f/>
        <v/>
      </c>
      <c r="T406" s="385">
        <v>46327</v>
      </c>
      <c r="U406" s="386" t="str">
        <f/>
        <v/>
      </c>
      <c r="V406" s="385">
        <v>46450</v>
      </c>
      <c r="W406" s="387" t="str">
        <f/>
        <v/>
      </c>
      <c r="X406" s="381" t="str">
        <f/>
        <v/>
      </c>
      <c r="Y406" s="381"/>
      <c r="Z406" s="381">
        <v>46508</v>
      </c>
      <c r="AA406" s="388"/>
      <c r="AB406" s="381"/>
      <c r="AC406" s="381"/>
      <c r="AD406" s="381"/>
      <c r="AE406" s="388"/>
      <c r="AF406" s="381"/>
      <c r="AG406" s="381"/>
      <c r="AH406" s="389"/>
      <c r="AI406" s="386"/>
      <c r="AJ406" s="381"/>
      <c r="AK406" s="381"/>
      <c r="AL406" s="383"/>
      <c r="AM406" s="374"/>
      <c r="AN406" s="384">
        <v>46664</v>
      </c>
      <c r="AO406" s="381">
        <v>46737</v>
      </c>
      <c r="AP406" s="383"/>
      <c r="AQ406" s="374"/>
      <c r="AR406" s="384" t="str">
        <f/>
        <v/>
      </c>
      <c r="AS406" s="381">
        <v>46520</v>
      </c>
      <c r="AT406" s="381" t="str">
        <f/>
        <v/>
      </c>
      <c r="AU406" s="389"/>
      <c r="AV406" s="390" t="str">
        <f/>
        <v/>
      </c>
      <c r="AW406" s="57" t="str">
        <f/>
        <v/>
      </c>
      <c r="AX406" s="381"/>
      <c r="AY406" s="381" t="str">
        <f/>
        <v/>
      </c>
      <c r="AZ406" s="381"/>
      <c r="BA406" s="381" t="str">
        <f/>
        <v/>
      </c>
      <c r="BB406" s="385"/>
      <c r="BC406" s="390" t="str">
        <f/>
        <v/>
      </c>
      <c r="BD406" s="381" t="str">
        <f/>
        <v/>
      </c>
      <c r="BE406" s="381"/>
      <c r="BF406" s="381" t="str">
        <f/>
        <v/>
      </c>
      <c r="BG406" s="391"/>
      <c r="BH406" s="392"/>
      <c r="BI406" s="378"/>
    </row>
    <row r="407" ht="15.75" customHeight="1">
      <c r="A407" s="236"/>
      <c r="B407" s="236"/>
      <c r="C407" s="358"/>
      <c r="D407" s="379">
        <v>401</v>
      </c>
      <c r="E407" s="380" t="str">
        <f t="shared" si="127"/>
        <v>#REF!</v>
      </c>
      <c r="F407" s="57" t="str">
        <f t="shared" si="128"/>
        <v>#REF!</v>
      </c>
      <c r="G407" s="57" t="str">
        <f t="shared" si="129"/>
        <v>#REF!</v>
      </c>
      <c r="H407" s="381" t="str">
        <f t="shared" si="130"/>
        <v>#REF!</v>
      </c>
      <c r="I407" s="380" t="str">
        <f t="shared" si="131"/>
        <v>#REF!</v>
      </c>
      <c r="J407" s="396" t="str">
        <f t="shared" si="126"/>
        <v>#REF!</v>
      </c>
      <c r="K407" s="382" t="b">
        <v>0</v>
      </c>
      <c r="L407" s="364" t="str">
        <f t="shared" si="132"/>
        <v>#REF!</v>
      </c>
      <c r="M407" s="361" t="str">
        <f t="shared" si="133"/>
        <v>#REF!</v>
      </c>
      <c r="N407" s="361" t="b">
        <v>0</v>
      </c>
      <c r="O407" s="24" t="b">
        <v>0</v>
      </c>
      <c r="P407" s="365" t="str">
        <f t="shared" si="134"/>
        <v>#REF!</v>
      </c>
      <c r="Q407" s="383"/>
      <c r="R407" s="367"/>
      <c r="S407" s="384" t="str">
        <f/>
        <v/>
      </c>
      <c r="T407" s="385">
        <v>45778</v>
      </c>
      <c r="U407" s="386" t="str">
        <f/>
        <v/>
      </c>
      <c r="V407" s="385">
        <v>45904</v>
      </c>
      <c r="W407" s="387" t="str">
        <f/>
        <v/>
      </c>
      <c r="X407" s="381" t="str">
        <f/>
        <v/>
      </c>
      <c r="Y407" s="381"/>
      <c r="Z407" s="381">
        <v>45962</v>
      </c>
      <c r="AA407" s="388"/>
      <c r="AB407" s="381"/>
      <c r="AC407" s="381"/>
      <c r="AD407" s="381"/>
      <c r="AE407" s="388"/>
      <c r="AF407" s="381"/>
      <c r="AG407" s="381"/>
      <c r="AH407" s="389"/>
      <c r="AI407" s="386"/>
      <c r="AJ407" s="381"/>
      <c r="AK407" s="381"/>
      <c r="AL407" s="383"/>
      <c r="AM407" s="374"/>
      <c r="AN407" s="384">
        <v>45936</v>
      </c>
      <c r="AO407" s="381">
        <v>46009</v>
      </c>
      <c r="AP407" s="383"/>
      <c r="AQ407" s="374"/>
      <c r="AR407" s="384" t="str">
        <f/>
        <v/>
      </c>
      <c r="AS407" s="381">
        <v>45977</v>
      </c>
      <c r="AT407" s="381" t="str">
        <f/>
        <v/>
      </c>
      <c r="AU407" s="389"/>
      <c r="AV407" s="390" t="str">
        <f/>
        <v/>
      </c>
      <c r="AW407" s="57" t="str">
        <f/>
        <v/>
      </c>
      <c r="AX407" s="381"/>
      <c r="AY407" s="381" t="str">
        <f/>
        <v/>
      </c>
      <c r="AZ407" s="381"/>
      <c r="BA407" s="381" t="str">
        <f/>
        <v/>
      </c>
      <c r="BB407" s="385"/>
      <c r="BC407" s="390" t="str">
        <f/>
        <v/>
      </c>
      <c r="BD407" s="381" t="str">
        <f/>
        <v/>
      </c>
      <c r="BE407" s="381"/>
      <c r="BF407" s="381" t="str">
        <f/>
        <v/>
      </c>
      <c r="BG407" s="391"/>
      <c r="BH407" s="392"/>
      <c r="BI407" s="378"/>
    </row>
    <row r="408" ht="15.75" customHeight="1">
      <c r="A408" s="236"/>
      <c r="B408" s="236"/>
      <c r="C408" s="358"/>
      <c r="D408" s="379">
        <v>402</v>
      </c>
      <c r="E408" s="380" t="str">
        <f t="shared" si="127"/>
        <v>#REF!</v>
      </c>
      <c r="F408" s="57" t="str">
        <f t="shared" si="128"/>
        <v>#REF!</v>
      </c>
      <c r="G408" s="57" t="str">
        <f t="shared" si="129"/>
        <v>#REF!</v>
      </c>
      <c r="H408" s="381" t="str">
        <f t="shared" si="130"/>
        <v>#REF!</v>
      </c>
      <c r="I408" s="380" t="str">
        <f t="shared" si="131"/>
        <v>#REF!</v>
      </c>
      <c r="J408" s="396" t="str">
        <f t="shared" si="126"/>
        <v>#REF!</v>
      </c>
      <c r="K408" s="382" t="b">
        <v>0</v>
      </c>
      <c r="L408" s="364" t="str">
        <f t="shared" si="132"/>
        <v>#REF!</v>
      </c>
      <c r="M408" s="361" t="str">
        <f t="shared" si="133"/>
        <v>#REF!</v>
      </c>
      <c r="N408" s="361" t="b">
        <v>0</v>
      </c>
      <c r="O408" s="24" t="b">
        <v>0</v>
      </c>
      <c r="P408" s="365" t="str">
        <f t="shared" si="134"/>
        <v>#REF!</v>
      </c>
      <c r="Q408" s="383"/>
      <c r="R408" s="367"/>
      <c r="S408" s="384" t="str">
        <f/>
        <v/>
      </c>
      <c r="T408" s="385">
        <v>45778</v>
      </c>
      <c r="U408" s="386" t="str">
        <f/>
        <v/>
      </c>
      <c r="V408" s="385">
        <v>45904</v>
      </c>
      <c r="W408" s="387" t="str">
        <f/>
        <v/>
      </c>
      <c r="X408" s="381" t="str">
        <f/>
        <v/>
      </c>
      <c r="Y408" s="381"/>
      <c r="Z408" s="381">
        <v>45962</v>
      </c>
      <c r="AA408" s="388"/>
      <c r="AB408" s="381"/>
      <c r="AC408" s="381"/>
      <c r="AD408" s="381"/>
      <c r="AE408" s="388"/>
      <c r="AF408" s="381"/>
      <c r="AG408" s="381"/>
      <c r="AH408" s="389"/>
      <c r="AI408" s="386"/>
      <c r="AJ408" s="381"/>
      <c r="AK408" s="381"/>
      <c r="AL408" s="383"/>
      <c r="AM408" s="374"/>
      <c r="AN408" s="384">
        <v>45903</v>
      </c>
      <c r="AO408" s="381">
        <v>45978</v>
      </c>
      <c r="AP408" s="383"/>
      <c r="AQ408" s="374"/>
      <c r="AR408" s="384" t="str">
        <f/>
        <v/>
      </c>
      <c r="AS408" s="381">
        <v>45977</v>
      </c>
      <c r="AT408" s="381" t="str">
        <f/>
        <v/>
      </c>
      <c r="AU408" s="389"/>
      <c r="AV408" s="390" t="str">
        <f/>
        <v/>
      </c>
      <c r="AW408" s="57" t="str">
        <f/>
        <v/>
      </c>
      <c r="AX408" s="381"/>
      <c r="AY408" s="381" t="str">
        <f/>
        <v/>
      </c>
      <c r="AZ408" s="381"/>
      <c r="BA408" s="381" t="str">
        <f/>
        <v/>
      </c>
      <c r="BB408" s="385"/>
      <c r="BC408" s="390" t="str">
        <f/>
        <v/>
      </c>
      <c r="BD408" s="381" t="str">
        <f/>
        <v/>
      </c>
      <c r="BE408" s="381"/>
      <c r="BF408" s="381" t="str">
        <f/>
        <v/>
      </c>
      <c r="BG408" s="391"/>
      <c r="BH408" s="392"/>
      <c r="BI408" s="378"/>
    </row>
    <row r="409" ht="15.75" customHeight="1">
      <c r="A409" s="236"/>
      <c r="B409" s="236"/>
      <c r="C409" s="358"/>
      <c r="D409" s="379">
        <v>403</v>
      </c>
      <c r="E409" s="380" t="str">
        <f t="shared" si="127"/>
        <v>#REF!</v>
      </c>
      <c r="F409" s="57" t="str">
        <f t="shared" si="128"/>
        <v>#REF!</v>
      </c>
      <c r="G409" s="57" t="str">
        <f t="shared" si="129"/>
        <v>#REF!</v>
      </c>
      <c r="H409" s="381" t="str">
        <f t="shared" si="130"/>
        <v>#REF!</v>
      </c>
      <c r="I409" s="380" t="str">
        <f t="shared" si="131"/>
        <v>#REF!</v>
      </c>
      <c r="J409" s="396" t="str">
        <f t="shared" si="126"/>
        <v>#REF!</v>
      </c>
      <c r="K409" s="382" t="b">
        <v>0</v>
      </c>
      <c r="L409" s="364" t="str">
        <f t="shared" si="132"/>
        <v>#REF!</v>
      </c>
      <c r="M409" s="361" t="str">
        <f t="shared" si="133"/>
        <v>#REF!</v>
      </c>
      <c r="N409" s="361" t="b">
        <v>0</v>
      </c>
      <c r="O409" s="24" t="b">
        <v>0</v>
      </c>
      <c r="P409" s="365" t="str">
        <f t="shared" si="134"/>
        <v>#REF!</v>
      </c>
      <c r="Q409" s="383"/>
      <c r="R409" s="367"/>
      <c r="S409" s="384" t="str">
        <f/>
        <v/>
      </c>
      <c r="T409" s="385">
        <v>46398</v>
      </c>
      <c r="U409" s="386" t="str">
        <f/>
        <v/>
      </c>
      <c r="V409" s="385">
        <v>46573</v>
      </c>
      <c r="W409" s="387" t="str">
        <f/>
        <v/>
      </c>
      <c r="X409" s="381" t="str">
        <f/>
        <v/>
      </c>
      <c r="Y409" s="381"/>
      <c r="Z409" s="381">
        <v>46631</v>
      </c>
      <c r="AA409" s="388"/>
      <c r="AB409" s="381"/>
      <c r="AC409" s="381"/>
      <c r="AD409" s="381"/>
      <c r="AE409" s="388"/>
      <c r="AF409" s="381"/>
      <c r="AG409" s="381"/>
      <c r="AH409" s="389"/>
      <c r="AI409" s="386"/>
      <c r="AJ409" s="381"/>
      <c r="AK409" s="381"/>
      <c r="AL409" s="383"/>
      <c r="AM409" s="374"/>
      <c r="AN409" s="384">
        <v>47455</v>
      </c>
      <c r="AO409" s="381">
        <v>47528</v>
      </c>
      <c r="AP409" s="383"/>
      <c r="AQ409" s="374"/>
      <c r="AR409" s="384" t="str">
        <f/>
        <v/>
      </c>
      <c r="AS409" s="381">
        <v>46643</v>
      </c>
      <c r="AT409" s="381" t="str">
        <f/>
        <v/>
      </c>
      <c r="AU409" s="389"/>
      <c r="AV409" s="390" t="str">
        <f/>
        <v/>
      </c>
      <c r="AW409" s="57" t="str">
        <f/>
        <v/>
      </c>
      <c r="AX409" s="381"/>
      <c r="AY409" s="381" t="str">
        <f/>
        <v/>
      </c>
      <c r="AZ409" s="381"/>
      <c r="BA409" s="381" t="str">
        <f/>
        <v/>
      </c>
      <c r="BB409" s="385"/>
      <c r="BC409" s="390" t="str">
        <f/>
        <v/>
      </c>
      <c r="BD409" s="381" t="str">
        <f/>
        <v/>
      </c>
      <c r="BE409" s="381"/>
      <c r="BF409" s="381" t="str">
        <f/>
        <v/>
      </c>
      <c r="BG409" s="391"/>
      <c r="BH409" s="392"/>
      <c r="BI409" s="378"/>
    </row>
    <row r="410" ht="15.75" customHeight="1">
      <c r="A410" s="236"/>
      <c r="B410" s="236"/>
      <c r="C410" s="358"/>
      <c r="D410" s="379">
        <v>404</v>
      </c>
      <c r="E410" s="380" t="str">
        <f t="shared" si="127"/>
        <v>#REF!</v>
      </c>
      <c r="F410" s="57" t="str">
        <f t="shared" si="128"/>
        <v>#REF!</v>
      </c>
      <c r="G410" s="57" t="str">
        <f t="shared" si="129"/>
        <v>#REF!</v>
      </c>
      <c r="H410" s="381" t="str">
        <f t="shared" si="130"/>
        <v>#REF!</v>
      </c>
      <c r="I410" s="380" t="str">
        <f t="shared" si="131"/>
        <v>#REF!</v>
      </c>
      <c r="J410" s="396" t="str">
        <f t="shared" si="126"/>
        <v>#REF!</v>
      </c>
      <c r="K410" s="382" t="b">
        <v>0</v>
      </c>
      <c r="L410" s="364" t="str">
        <f t="shared" si="132"/>
        <v>#REF!</v>
      </c>
      <c r="M410" s="361" t="str">
        <f t="shared" si="133"/>
        <v>#REF!</v>
      </c>
      <c r="N410" s="361" t="b">
        <v>0</v>
      </c>
      <c r="O410" s="24" t="b">
        <v>0</v>
      </c>
      <c r="P410" s="365" t="str">
        <f t="shared" si="134"/>
        <v>#REF!</v>
      </c>
      <c r="Q410" s="383"/>
      <c r="R410" s="367"/>
      <c r="S410" s="384" t="str">
        <f/>
        <v/>
      </c>
      <c r="T410" s="385">
        <v>46398</v>
      </c>
      <c r="U410" s="386" t="str">
        <f/>
        <v/>
      </c>
      <c r="V410" s="385">
        <v>46573</v>
      </c>
      <c r="W410" s="387" t="str">
        <f/>
        <v/>
      </c>
      <c r="X410" s="381" t="str">
        <f/>
        <v/>
      </c>
      <c r="Y410" s="381"/>
      <c r="Z410" s="381">
        <v>46631</v>
      </c>
      <c r="AA410" s="388"/>
      <c r="AB410" s="381"/>
      <c r="AC410" s="381"/>
      <c r="AD410" s="381"/>
      <c r="AE410" s="388"/>
      <c r="AF410" s="381"/>
      <c r="AG410" s="381"/>
      <c r="AH410" s="389"/>
      <c r="AI410" s="386"/>
      <c r="AJ410" s="381"/>
      <c r="AK410" s="381"/>
      <c r="AL410" s="383"/>
      <c r="AM410" s="374"/>
      <c r="AN410" s="384">
        <v>47423</v>
      </c>
      <c r="AO410" s="381">
        <v>47498</v>
      </c>
      <c r="AP410" s="383"/>
      <c r="AQ410" s="374"/>
      <c r="AR410" s="384" t="str">
        <f/>
        <v/>
      </c>
      <c r="AS410" s="381">
        <v>46643</v>
      </c>
      <c r="AT410" s="381" t="str">
        <f/>
        <v/>
      </c>
      <c r="AU410" s="389"/>
      <c r="AV410" s="390" t="str">
        <f/>
        <v/>
      </c>
      <c r="AW410" s="57" t="str">
        <f/>
        <v/>
      </c>
      <c r="AX410" s="381"/>
      <c r="AY410" s="381" t="str">
        <f/>
        <v/>
      </c>
      <c r="AZ410" s="381"/>
      <c r="BA410" s="381" t="str">
        <f/>
        <v/>
      </c>
      <c r="BB410" s="385"/>
      <c r="BC410" s="390" t="str">
        <f/>
        <v/>
      </c>
      <c r="BD410" s="381" t="str">
        <f/>
        <v/>
      </c>
      <c r="BE410" s="381"/>
      <c r="BF410" s="381" t="str">
        <f/>
        <v/>
      </c>
      <c r="BG410" s="391"/>
      <c r="BH410" s="392"/>
      <c r="BI410" s="378"/>
    </row>
    <row r="411" ht="15.75" customHeight="1">
      <c r="A411" s="236"/>
      <c r="B411" s="236"/>
      <c r="C411" s="358"/>
      <c r="D411" s="379">
        <v>405</v>
      </c>
      <c r="E411" s="380" t="str">
        <f t="shared" si="127"/>
        <v>#REF!</v>
      </c>
      <c r="F411" s="57" t="str">
        <f t="shared" si="128"/>
        <v>#REF!</v>
      </c>
      <c r="G411" s="57" t="str">
        <f t="shared" si="129"/>
        <v>#REF!</v>
      </c>
      <c r="H411" s="381" t="str">
        <f t="shared" si="130"/>
        <v>#REF!</v>
      </c>
      <c r="I411" s="380" t="str">
        <f t="shared" si="131"/>
        <v>#REF!</v>
      </c>
      <c r="J411" s="396" t="str">
        <f t="shared" si="126"/>
        <v>#REF!</v>
      </c>
      <c r="K411" s="382" t="b">
        <v>0</v>
      </c>
      <c r="L411" s="364" t="str">
        <f t="shared" si="132"/>
        <v>#REF!</v>
      </c>
      <c r="M411" s="361" t="str">
        <f t="shared" si="133"/>
        <v>#REF!</v>
      </c>
      <c r="N411" s="361" t="b">
        <v>0</v>
      </c>
      <c r="O411" s="24" t="b">
        <v>0</v>
      </c>
      <c r="P411" s="365" t="str">
        <f t="shared" si="134"/>
        <v>#REF!</v>
      </c>
      <c r="Q411" s="383"/>
      <c r="R411" s="367"/>
      <c r="S411" s="384" t="str">
        <f/>
        <v/>
      </c>
      <c r="T411" s="385">
        <v>46398</v>
      </c>
      <c r="U411" s="386" t="str">
        <f/>
        <v/>
      </c>
      <c r="V411" s="385">
        <v>46511</v>
      </c>
      <c r="W411" s="387" t="str">
        <f/>
        <v/>
      </c>
      <c r="X411" s="381" t="str">
        <f/>
        <v/>
      </c>
      <c r="Y411" s="381"/>
      <c r="Z411" s="381">
        <v>46569</v>
      </c>
      <c r="AA411" s="388"/>
      <c r="AB411" s="381"/>
      <c r="AC411" s="381"/>
      <c r="AD411" s="381"/>
      <c r="AE411" s="388"/>
      <c r="AF411" s="381"/>
      <c r="AG411" s="381"/>
      <c r="AH411" s="389"/>
      <c r="AI411" s="386"/>
      <c r="AJ411" s="381"/>
      <c r="AK411" s="381"/>
      <c r="AL411" s="383"/>
      <c r="AM411" s="374"/>
      <c r="AN411" s="384">
        <v>46511</v>
      </c>
      <c r="AO411" s="381">
        <v>46584</v>
      </c>
      <c r="AP411" s="383"/>
      <c r="AQ411" s="374"/>
      <c r="AR411" s="384" t="str">
        <f/>
        <v/>
      </c>
      <c r="AS411" s="381">
        <v>46581</v>
      </c>
      <c r="AT411" s="381" t="str">
        <f/>
        <v/>
      </c>
      <c r="AU411" s="389"/>
      <c r="AV411" s="390" t="str">
        <f/>
        <v/>
      </c>
      <c r="AW411" s="57" t="str">
        <f/>
        <v/>
      </c>
      <c r="AX411" s="381"/>
      <c r="AY411" s="381" t="str">
        <f/>
        <v/>
      </c>
      <c r="AZ411" s="381"/>
      <c r="BA411" s="381" t="str">
        <f/>
        <v/>
      </c>
      <c r="BB411" s="385"/>
      <c r="BC411" s="390" t="str">
        <f/>
        <v/>
      </c>
      <c r="BD411" s="381" t="str">
        <f/>
        <v/>
      </c>
      <c r="BE411" s="381"/>
      <c r="BF411" s="381" t="str">
        <f/>
        <v/>
      </c>
      <c r="BG411" s="391"/>
      <c r="BH411" s="392"/>
      <c r="BI411" s="378"/>
    </row>
    <row r="412" ht="15.75" customHeight="1">
      <c r="A412" s="236"/>
      <c r="B412" s="236"/>
      <c r="C412" s="358"/>
      <c r="D412" s="379">
        <v>406</v>
      </c>
      <c r="E412" s="380" t="str">
        <f t="shared" si="127"/>
        <v>#REF!</v>
      </c>
      <c r="F412" s="57" t="str">
        <f t="shared" si="128"/>
        <v>#REF!</v>
      </c>
      <c r="G412" s="57" t="str">
        <f t="shared" si="129"/>
        <v>#REF!</v>
      </c>
      <c r="H412" s="381" t="str">
        <f t="shared" si="130"/>
        <v>#REF!</v>
      </c>
      <c r="I412" s="380" t="str">
        <f t="shared" si="131"/>
        <v>#REF!</v>
      </c>
      <c r="J412" s="396" t="str">
        <f t="shared" si="126"/>
        <v>#REF!</v>
      </c>
      <c r="K412" s="382" t="b">
        <v>0</v>
      </c>
      <c r="L412" s="364" t="str">
        <f t="shared" si="132"/>
        <v>#REF!</v>
      </c>
      <c r="M412" s="361" t="str">
        <f t="shared" si="133"/>
        <v>#REF!</v>
      </c>
      <c r="N412" s="361" t="b">
        <v>0</v>
      </c>
      <c r="O412" s="24" t="b">
        <v>0</v>
      </c>
      <c r="P412" s="365" t="str">
        <f t="shared" si="134"/>
        <v>#REF!</v>
      </c>
      <c r="Q412" s="383"/>
      <c r="R412" s="367"/>
      <c r="S412" s="384" t="str">
        <f/>
        <v/>
      </c>
      <c r="T412" s="385">
        <v>47484</v>
      </c>
      <c r="U412" s="386" t="str">
        <f/>
        <v/>
      </c>
      <c r="V412" s="385">
        <v>47668</v>
      </c>
      <c r="W412" s="387" t="str">
        <f/>
        <v/>
      </c>
      <c r="X412" s="381" t="str">
        <f/>
        <v/>
      </c>
      <c r="Y412" s="381"/>
      <c r="Z412" s="381">
        <v>47727</v>
      </c>
      <c r="AA412" s="388"/>
      <c r="AB412" s="381"/>
      <c r="AC412" s="381"/>
      <c r="AD412" s="381"/>
      <c r="AE412" s="388"/>
      <c r="AF412" s="381"/>
      <c r="AG412" s="381"/>
      <c r="AH412" s="389"/>
      <c r="AI412" s="386"/>
      <c r="AJ412" s="381"/>
      <c r="AK412" s="381"/>
      <c r="AL412" s="383"/>
      <c r="AM412" s="374"/>
      <c r="AN412" s="384">
        <v>48429</v>
      </c>
      <c r="AO412" s="381">
        <v>48502</v>
      </c>
      <c r="AP412" s="383"/>
      <c r="AQ412" s="374"/>
      <c r="AR412" s="384" t="str">
        <f/>
        <v/>
      </c>
      <c r="AS412" s="381">
        <v>47738</v>
      </c>
      <c r="AT412" s="381" t="str">
        <f/>
        <v/>
      </c>
      <c r="AU412" s="389"/>
      <c r="AV412" s="390" t="str">
        <f/>
        <v/>
      </c>
      <c r="AW412" s="57" t="str">
        <f/>
        <v/>
      </c>
      <c r="AX412" s="381"/>
      <c r="AY412" s="381" t="str">
        <f/>
        <v/>
      </c>
      <c r="AZ412" s="381"/>
      <c r="BA412" s="381" t="str">
        <f/>
        <v/>
      </c>
      <c r="BB412" s="385"/>
      <c r="BC412" s="390" t="str">
        <f/>
        <v/>
      </c>
      <c r="BD412" s="381" t="str">
        <f/>
        <v/>
      </c>
      <c r="BE412" s="381"/>
      <c r="BF412" s="381" t="str">
        <f/>
        <v/>
      </c>
      <c r="BG412" s="391"/>
      <c r="BH412" s="392"/>
      <c r="BI412" s="378"/>
    </row>
    <row r="413" ht="15.75" customHeight="1">
      <c r="A413" s="236"/>
      <c r="B413" s="236"/>
      <c r="C413" s="358"/>
      <c r="D413" s="379">
        <v>407</v>
      </c>
      <c r="E413" s="380" t="str">
        <f t="shared" si="127"/>
        <v>#REF!</v>
      </c>
      <c r="F413" s="57" t="str">
        <f t="shared" si="128"/>
        <v>#REF!</v>
      </c>
      <c r="G413" s="57" t="str">
        <f t="shared" si="129"/>
        <v>#REF!</v>
      </c>
      <c r="H413" s="381" t="str">
        <f t="shared" si="130"/>
        <v>#REF!</v>
      </c>
      <c r="I413" s="380" t="str">
        <f t="shared" si="131"/>
        <v>#REF!</v>
      </c>
      <c r="J413" s="396" t="str">
        <f t="shared" si="126"/>
        <v>#REF!</v>
      </c>
      <c r="K413" s="382" t="b">
        <v>0</v>
      </c>
      <c r="L413" s="364" t="str">
        <f t="shared" si="132"/>
        <v>#REF!</v>
      </c>
      <c r="M413" s="361" t="str">
        <f t="shared" si="133"/>
        <v>#REF!</v>
      </c>
      <c r="N413" s="361" t="b">
        <v>0</v>
      </c>
      <c r="O413" s="24" t="b">
        <v>0</v>
      </c>
      <c r="P413" s="365" t="str">
        <f t="shared" si="134"/>
        <v>#REF!</v>
      </c>
      <c r="Q413" s="383"/>
      <c r="R413" s="367"/>
      <c r="S413" s="384" t="str">
        <f/>
        <v/>
      </c>
      <c r="T413" s="385">
        <v>47484</v>
      </c>
      <c r="U413" s="386" t="str">
        <f/>
        <v/>
      </c>
      <c r="V413" s="385">
        <v>47668</v>
      </c>
      <c r="W413" s="387" t="str">
        <f/>
        <v/>
      </c>
      <c r="X413" s="381" t="str">
        <f/>
        <v/>
      </c>
      <c r="Y413" s="381"/>
      <c r="Z413" s="381">
        <v>47727</v>
      </c>
      <c r="AA413" s="388"/>
      <c r="AB413" s="381"/>
      <c r="AC413" s="381"/>
      <c r="AD413" s="381"/>
      <c r="AE413" s="388"/>
      <c r="AF413" s="381"/>
      <c r="AG413" s="381"/>
      <c r="AH413" s="389"/>
      <c r="AI413" s="386"/>
      <c r="AJ413" s="381"/>
      <c r="AK413" s="381"/>
      <c r="AL413" s="383"/>
      <c r="AM413" s="374"/>
      <c r="AN413" s="384">
        <v>48491</v>
      </c>
      <c r="AO413" s="381">
        <v>48564</v>
      </c>
      <c r="AP413" s="383"/>
      <c r="AQ413" s="374"/>
      <c r="AR413" s="384" t="str">
        <f/>
        <v/>
      </c>
      <c r="AS413" s="381">
        <v>47738</v>
      </c>
      <c r="AT413" s="381" t="str">
        <f/>
        <v/>
      </c>
      <c r="AU413" s="389"/>
      <c r="AV413" s="390" t="str">
        <f/>
        <v/>
      </c>
      <c r="AW413" s="57" t="str">
        <f/>
        <v/>
      </c>
      <c r="AX413" s="381"/>
      <c r="AY413" s="381" t="str">
        <f/>
        <v/>
      </c>
      <c r="AZ413" s="381"/>
      <c r="BA413" s="381" t="str">
        <f/>
        <v/>
      </c>
      <c r="BB413" s="385"/>
      <c r="BC413" s="390" t="str">
        <f/>
        <v/>
      </c>
      <c r="BD413" s="381" t="str">
        <f/>
        <v/>
      </c>
      <c r="BE413" s="381"/>
      <c r="BF413" s="381" t="str">
        <f/>
        <v/>
      </c>
      <c r="BG413" s="391"/>
      <c r="BH413" s="392"/>
      <c r="BI413" s="378"/>
    </row>
    <row r="414" ht="15.75" customHeight="1">
      <c r="A414" s="236"/>
      <c r="B414" s="236"/>
      <c r="C414" s="358"/>
      <c r="D414" s="379">
        <v>408</v>
      </c>
      <c r="E414" s="380" t="str">
        <f t="shared" si="127"/>
        <v>#REF!</v>
      </c>
      <c r="F414" s="57" t="str">
        <f t="shared" si="128"/>
        <v>#REF!</v>
      </c>
      <c r="G414" s="57" t="str">
        <f t="shared" si="129"/>
        <v>#REF!</v>
      </c>
      <c r="H414" s="381" t="str">
        <f t="shared" si="130"/>
        <v>#REF!</v>
      </c>
      <c r="I414" s="380" t="str">
        <f t="shared" si="131"/>
        <v>#REF!</v>
      </c>
      <c r="J414" s="396" t="str">
        <f t="shared" si="126"/>
        <v>#REF!</v>
      </c>
      <c r="K414" s="382" t="b">
        <v>0</v>
      </c>
      <c r="L414" s="364" t="str">
        <f t="shared" si="132"/>
        <v>#REF!</v>
      </c>
      <c r="M414" s="361" t="str">
        <f t="shared" si="133"/>
        <v>#REF!</v>
      </c>
      <c r="N414" s="361" t="b">
        <v>0</v>
      </c>
      <c r="O414" s="24" t="b">
        <v>0</v>
      </c>
      <c r="P414" s="365" t="str">
        <f t="shared" si="134"/>
        <v>#REF!</v>
      </c>
      <c r="Q414" s="383"/>
      <c r="R414" s="367"/>
      <c r="S414" s="384" t="str">
        <f/>
        <v/>
      </c>
      <c r="T414" s="385">
        <v>47484</v>
      </c>
      <c r="U414" s="386" t="str">
        <f/>
        <v/>
      </c>
      <c r="V414" s="385">
        <v>47668</v>
      </c>
      <c r="W414" s="387" t="str">
        <f/>
        <v/>
      </c>
      <c r="X414" s="381" t="str">
        <f/>
        <v/>
      </c>
      <c r="Y414" s="381"/>
      <c r="Z414" s="381">
        <v>47727</v>
      </c>
      <c r="AA414" s="388"/>
      <c r="AB414" s="381"/>
      <c r="AC414" s="381"/>
      <c r="AD414" s="381"/>
      <c r="AE414" s="388"/>
      <c r="AF414" s="381"/>
      <c r="AG414" s="381"/>
      <c r="AH414" s="389"/>
      <c r="AI414" s="386"/>
      <c r="AJ414" s="381"/>
      <c r="AK414" s="381"/>
      <c r="AL414" s="383"/>
      <c r="AM414" s="374"/>
      <c r="AN414" s="384">
        <v>48215</v>
      </c>
      <c r="AO414" s="381">
        <v>48290</v>
      </c>
      <c r="AP414" s="383"/>
      <c r="AQ414" s="374"/>
      <c r="AR414" s="384" t="str">
        <f/>
        <v/>
      </c>
      <c r="AS414" s="381">
        <v>47738</v>
      </c>
      <c r="AT414" s="381" t="str">
        <f/>
        <v/>
      </c>
      <c r="AU414" s="389"/>
      <c r="AV414" s="390" t="str">
        <f/>
        <v/>
      </c>
      <c r="AW414" s="57" t="str">
        <f/>
        <v/>
      </c>
      <c r="AX414" s="381"/>
      <c r="AY414" s="381" t="str">
        <f/>
        <v/>
      </c>
      <c r="AZ414" s="381"/>
      <c r="BA414" s="381" t="str">
        <f/>
        <v/>
      </c>
      <c r="BB414" s="385"/>
      <c r="BC414" s="390" t="str">
        <f/>
        <v/>
      </c>
      <c r="BD414" s="381" t="str">
        <f/>
        <v/>
      </c>
      <c r="BE414" s="381"/>
      <c r="BF414" s="381" t="str">
        <f/>
        <v/>
      </c>
      <c r="BG414" s="391"/>
      <c r="BH414" s="392"/>
      <c r="BI414" s="378"/>
    </row>
    <row r="415" ht="15.75" customHeight="1">
      <c r="A415" s="236"/>
      <c r="B415" s="236"/>
      <c r="C415" s="358"/>
      <c r="D415" s="379">
        <v>409</v>
      </c>
      <c r="E415" s="380" t="str">
        <f t="shared" si="127"/>
        <v>#REF!</v>
      </c>
      <c r="F415" s="57" t="str">
        <f t="shared" si="128"/>
        <v>#REF!</v>
      </c>
      <c r="G415" s="57" t="str">
        <f t="shared" si="129"/>
        <v>#REF!</v>
      </c>
      <c r="H415" s="381" t="str">
        <f t="shared" si="130"/>
        <v>#REF!</v>
      </c>
      <c r="I415" s="380" t="str">
        <f t="shared" si="131"/>
        <v>#REF!</v>
      </c>
      <c r="J415" s="396" t="str">
        <f t="shared" si="126"/>
        <v>#REF!</v>
      </c>
      <c r="K415" s="382" t="b">
        <v>0</v>
      </c>
      <c r="L415" s="364" t="str">
        <f t="shared" si="132"/>
        <v>#REF!</v>
      </c>
      <c r="M415" s="361" t="str">
        <f t="shared" si="133"/>
        <v>#REF!</v>
      </c>
      <c r="N415" s="361" t="b">
        <v>0</v>
      </c>
      <c r="O415" s="24" t="b">
        <v>0</v>
      </c>
      <c r="P415" s="365" t="str">
        <f t="shared" si="134"/>
        <v>#REF!</v>
      </c>
      <c r="Q415" s="383"/>
      <c r="R415" s="367"/>
      <c r="S415" s="384" t="str">
        <f/>
        <v/>
      </c>
      <c r="T415" s="385">
        <v>47484</v>
      </c>
      <c r="U415" s="386" t="str">
        <f/>
        <v/>
      </c>
      <c r="V415" s="385">
        <v>47668</v>
      </c>
      <c r="W415" s="387" t="str">
        <f/>
        <v/>
      </c>
      <c r="X415" s="381" t="str">
        <f/>
        <v/>
      </c>
      <c r="Y415" s="381"/>
      <c r="Z415" s="381">
        <v>47727</v>
      </c>
      <c r="AA415" s="388"/>
      <c r="AB415" s="381"/>
      <c r="AC415" s="381"/>
      <c r="AD415" s="381"/>
      <c r="AE415" s="388"/>
      <c r="AF415" s="381"/>
      <c r="AG415" s="381"/>
      <c r="AH415" s="389"/>
      <c r="AI415" s="386"/>
      <c r="AJ415" s="381"/>
      <c r="AK415" s="381"/>
      <c r="AL415" s="383"/>
      <c r="AM415" s="374"/>
      <c r="AN415" s="384">
        <v>47941</v>
      </c>
      <c r="AO415" s="381">
        <v>48016</v>
      </c>
      <c r="AP415" s="383"/>
      <c r="AQ415" s="374"/>
      <c r="AR415" s="384" t="str">
        <f/>
        <v/>
      </c>
      <c r="AS415" s="381">
        <v>47738</v>
      </c>
      <c r="AT415" s="381" t="str">
        <f/>
        <v/>
      </c>
      <c r="AU415" s="389"/>
      <c r="AV415" s="390" t="str">
        <f/>
        <v/>
      </c>
      <c r="AW415" s="57" t="str">
        <f/>
        <v/>
      </c>
      <c r="AX415" s="381"/>
      <c r="AY415" s="381" t="str">
        <f/>
        <v/>
      </c>
      <c r="AZ415" s="381"/>
      <c r="BA415" s="381" t="str">
        <f/>
        <v/>
      </c>
      <c r="BB415" s="385"/>
      <c r="BC415" s="390" t="str">
        <f/>
        <v/>
      </c>
      <c r="BD415" s="381" t="str">
        <f/>
        <v/>
      </c>
      <c r="BE415" s="381"/>
      <c r="BF415" s="381" t="str">
        <f/>
        <v/>
      </c>
      <c r="BG415" s="391"/>
      <c r="BH415" s="392"/>
      <c r="BI415" s="378"/>
    </row>
    <row r="416" ht="15.75" customHeight="1">
      <c r="A416" s="236"/>
      <c r="B416" s="236"/>
      <c r="C416" s="358"/>
      <c r="D416" s="379">
        <v>410</v>
      </c>
      <c r="E416" s="380" t="str">
        <f t="shared" si="127"/>
        <v>#REF!</v>
      </c>
      <c r="F416" s="57" t="str">
        <f t="shared" si="128"/>
        <v>#REF!</v>
      </c>
      <c r="G416" s="57" t="str">
        <f t="shared" si="129"/>
        <v>#REF!</v>
      </c>
      <c r="H416" s="381" t="str">
        <f t="shared" si="130"/>
        <v>#REF!</v>
      </c>
      <c r="I416" s="380" t="str">
        <f t="shared" si="131"/>
        <v>#REF!</v>
      </c>
      <c r="J416" s="396" t="str">
        <f t="shared" ref="J416:J479" si="135">VLOOKUP(D96,'Свод объектов'!$D$3:$L1101,9,0)</f>
        <v>#REF!</v>
      </c>
      <c r="K416" s="382" t="b">
        <v>0</v>
      </c>
      <c r="L416" s="364" t="str">
        <f t="shared" si="132"/>
        <v>#REF!</v>
      </c>
      <c r="M416" s="361" t="str">
        <f t="shared" si="133"/>
        <v>#REF!</v>
      </c>
      <c r="N416" s="361" t="b">
        <v>0</v>
      </c>
      <c r="O416" s="24" t="b">
        <v>0</v>
      </c>
      <c r="P416" s="365" t="str">
        <f t="shared" si="134"/>
        <v>#REF!</v>
      </c>
      <c r="Q416" s="383"/>
      <c r="R416" s="367"/>
      <c r="S416" s="384" t="str">
        <f/>
        <v/>
      </c>
      <c r="T416" s="385">
        <v>48519</v>
      </c>
      <c r="U416" s="386" t="str">
        <f/>
        <v/>
      </c>
      <c r="V416" s="385">
        <v>48703</v>
      </c>
      <c r="W416" s="387" t="str">
        <f/>
        <v/>
      </c>
      <c r="X416" s="381" t="str">
        <f/>
        <v/>
      </c>
      <c r="Y416" s="381"/>
      <c r="Z416" s="381">
        <v>48761</v>
      </c>
      <c r="AA416" s="388"/>
      <c r="AB416" s="381"/>
      <c r="AC416" s="381"/>
      <c r="AD416" s="381"/>
      <c r="AE416" s="388"/>
      <c r="AF416" s="381"/>
      <c r="AG416" s="381"/>
      <c r="AH416" s="389"/>
      <c r="AI416" s="386"/>
      <c r="AJ416" s="381"/>
      <c r="AK416" s="381"/>
      <c r="AL416" s="383"/>
      <c r="AM416" s="374"/>
      <c r="AN416" s="384">
        <v>48856</v>
      </c>
      <c r="AO416" s="381">
        <v>48929</v>
      </c>
      <c r="AP416" s="383"/>
      <c r="AQ416" s="374"/>
      <c r="AR416" s="384" t="str">
        <f/>
        <v/>
      </c>
      <c r="AS416" s="381">
        <v>48773</v>
      </c>
      <c r="AT416" s="381" t="str">
        <f/>
        <v/>
      </c>
      <c r="AU416" s="389"/>
      <c r="AV416" s="390" t="str">
        <f/>
        <v/>
      </c>
      <c r="AW416" s="57" t="str">
        <f/>
        <v/>
      </c>
      <c r="AX416" s="381"/>
      <c r="AY416" s="381" t="str">
        <f/>
        <v/>
      </c>
      <c r="AZ416" s="381"/>
      <c r="BA416" s="381" t="str">
        <f/>
        <v/>
      </c>
      <c r="BB416" s="385"/>
      <c r="BC416" s="390" t="str">
        <f/>
        <v/>
      </c>
      <c r="BD416" s="381" t="str">
        <f/>
        <v/>
      </c>
      <c r="BE416" s="381"/>
      <c r="BF416" s="381" t="str">
        <f/>
        <v/>
      </c>
      <c r="BG416" s="391"/>
      <c r="BH416" s="392"/>
      <c r="BI416" s="378"/>
    </row>
    <row r="417" ht="15.75" customHeight="1">
      <c r="A417" s="236"/>
      <c r="B417" s="236"/>
      <c r="C417" s="358"/>
      <c r="D417" s="379">
        <v>411</v>
      </c>
      <c r="E417" s="380" t="str">
        <f t="shared" si="127"/>
        <v>#REF!</v>
      </c>
      <c r="F417" s="57" t="str">
        <f t="shared" si="128"/>
        <v>#REF!</v>
      </c>
      <c r="G417" s="57" t="str">
        <f t="shared" si="129"/>
        <v>#REF!</v>
      </c>
      <c r="H417" s="381" t="str">
        <f t="shared" si="130"/>
        <v>#REF!</v>
      </c>
      <c r="I417" s="380" t="str">
        <f t="shared" si="131"/>
        <v>#REF!</v>
      </c>
      <c r="J417" s="396" t="str">
        <f t="shared" si="135"/>
        <v>#REF!</v>
      </c>
      <c r="K417" s="382" t="b">
        <v>0</v>
      </c>
      <c r="L417" s="364" t="str">
        <f t="shared" si="132"/>
        <v>#REF!</v>
      </c>
      <c r="M417" s="361" t="str">
        <f t="shared" si="133"/>
        <v>#REF!</v>
      </c>
      <c r="N417" s="361" t="b">
        <v>0</v>
      </c>
      <c r="O417" s="24" t="b">
        <v>0</v>
      </c>
      <c r="P417" s="365" t="str">
        <f t="shared" si="134"/>
        <v>#REF!</v>
      </c>
      <c r="Q417" s="383"/>
      <c r="R417" s="367"/>
      <c r="S417" s="384" t="str">
        <f/>
        <v/>
      </c>
      <c r="T417" s="385">
        <v>48519</v>
      </c>
      <c r="U417" s="386" t="str">
        <f/>
        <v/>
      </c>
      <c r="V417" s="385">
        <v>48703</v>
      </c>
      <c r="W417" s="387" t="str">
        <f/>
        <v/>
      </c>
      <c r="X417" s="381" t="str">
        <f/>
        <v/>
      </c>
      <c r="Y417" s="381"/>
      <c r="Z417" s="381">
        <v>48761</v>
      </c>
      <c r="AA417" s="388"/>
      <c r="AB417" s="381"/>
      <c r="AC417" s="381"/>
      <c r="AD417" s="381"/>
      <c r="AE417" s="388"/>
      <c r="AF417" s="381"/>
      <c r="AG417" s="381"/>
      <c r="AH417" s="389"/>
      <c r="AI417" s="386"/>
      <c r="AJ417" s="381"/>
      <c r="AK417" s="381"/>
      <c r="AL417" s="383"/>
      <c r="AM417" s="374"/>
      <c r="AN417" s="384">
        <v>48856</v>
      </c>
      <c r="AO417" s="381">
        <v>48929</v>
      </c>
      <c r="AP417" s="383"/>
      <c r="AQ417" s="374"/>
      <c r="AR417" s="384" t="str">
        <f/>
        <v/>
      </c>
      <c r="AS417" s="381">
        <v>48773</v>
      </c>
      <c r="AT417" s="381" t="str">
        <f/>
        <v/>
      </c>
      <c r="AU417" s="389"/>
      <c r="AV417" s="390" t="str">
        <f/>
        <v/>
      </c>
      <c r="AW417" s="57" t="str">
        <f/>
        <v/>
      </c>
      <c r="AX417" s="381"/>
      <c r="AY417" s="381" t="str">
        <f/>
        <v/>
      </c>
      <c r="AZ417" s="381"/>
      <c r="BA417" s="381" t="str">
        <f/>
        <v/>
      </c>
      <c r="BB417" s="385"/>
      <c r="BC417" s="390" t="str">
        <f/>
        <v/>
      </c>
      <c r="BD417" s="381" t="str">
        <f/>
        <v/>
      </c>
      <c r="BE417" s="381"/>
      <c r="BF417" s="381" t="str">
        <f/>
        <v/>
      </c>
      <c r="BG417" s="391"/>
      <c r="BH417" s="392"/>
      <c r="BI417" s="378"/>
    </row>
    <row r="418" ht="15.75" customHeight="1">
      <c r="A418" s="236"/>
      <c r="B418" s="236"/>
      <c r="C418" s="358"/>
      <c r="D418" s="379">
        <v>412</v>
      </c>
      <c r="E418" s="380" t="str">
        <f t="shared" si="127"/>
        <v>#REF!</v>
      </c>
      <c r="F418" s="57" t="str">
        <f t="shared" si="128"/>
        <v>#REF!</v>
      </c>
      <c r="G418" s="57" t="str">
        <f t="shared" si="129"/>
        <v>#REF!</v>
      </c>
      <c r="H418" s="381" t="str">
        <f t="shared" si="130"/>
        <v>#REF!</v>
      </c>
      <c r="I418" s="380" t="str">
        <f t="shared" si="131"/>
        <v>#REF!</v>
      </c>
      <c r="J418" s="396" t="str">
        <f t="shared" si="135"/>
        <v>#REF!</v>
      </c>
      <c r="K418" s="382" t="b">
        <v>0</v>
      </c>
      <c r="L418" s="364" t="str">
        <f t="shared" si="132"/>
        <v>#REF!</v>
      </c>
      <c r="M418" s="361" t="str">
        <f t="shared" si="133"/>
        <v>#REF!</v>
      </c>
      <c r="N418" s="361" t="b">
        <v>0</v>
      </c>
      <c r="O418" s="24" t="b">
        <v>0</v>
      </c>
      <c r="P418" s="365" t="str">
        <f t="shared" si="134"/>
        <v>#REF!</v>
      </c>
      <c r="Q418" s="383"/>
      <c r="R418" s="367"/>
      <c r="S418" s="384" t="str">
        <f/>
        <v/>
      </c>
      <c r="T418" s="385">
        <v>48519</v>
      </c>
      <c r="U418" s="386" t="str">
        <f/>
        <v/>
      </c>
      <c r="V418" s="385">
        <v>48703</v>
      </c>
      <c r="W418" s="387" t="str">
        <f/>
        <v/>
      </c>
      <c r="X418" s="381" t="str">
        <f/>
        <v/>
      </c>
      <c r="Y418" s="381"/>
      <c r="Z418" s="381">
        <v>48761</v>
      </c>
      <c r="AA418" s="388"/>
      <c r="AB418" s="381"/>
      <c r="AC418" s="381"/>
      <c r="AD418" s="381"/>
      <c r="AE418" s="388"/>
      <c r="AF418" s="381"/>
      <c r="AG418" s="381"/>
      <c r="AH418" s="389"/>
      <c r="AI418" s="386"/>
      <c r="AJ418" s="381"/>
      <c r="AK418" s="381"/>
      <c r="AL418" s="383"/>
      <c r="AM418" s="374"/>
      <c r="AN418" s="384">
        <v>48856</v>
      </c>
      <c r="AO418" s="381">
        <v>48929</v>
      </c>
      <c r="AP418" s="383"/>
      <c r="AQ418" s="374"/>
      <c r="AR418" s="384" t="str">
        <f/>
        <v/>
      </c>
      <c r="AS418" s="381">
        <v>48773</v>
      </c>
      <c r="AT418" s="381" t="str">
        <f/>
        <v/>
      </c>
      <c r="AU418" s="389"/>
      <c r="AV418" s="390" t="str">
        <f/>
        <v/>
      </c>
      <c r="AW418" s="57" t="str">
        <f/>
        <v/>
      </c>
      <c r="AX418" s="381"/>
      <c r="AY418" s="381" t="str">
        <f/>
        <v/>
      </c>
      <c r="AZ418" s="381"/>
      <c r="BA418" s="381" t="str">
        <f/>
        <v/>
      </c>
      <c r="BB418" s="385"/>
      <c r="BC418" s="390" t="str">
        <f/>
        <v/>
      </c>
      <c r="BD418" s="381" t="str">
        <f/>
        <v/>
      </c>
      <c r="BE418" s="381"/>
      <c r="BF418" s="381" t="str">
        <f/>
        <v/>
      </c>
      <c r="BG418" s="391"/>
      <c r="BH418" s="392"/>
      <c r="BI418" s="378"/>
    </row>
    <row r="419" ht="15.75" customHeight="1">
      <c r="A419" s="236"/>
      <c r="B419" s="236"/>
      <c r="C419" s="358"/>
      <c r="D419" s="379">
        <v>413</v>
      </c>
      <c r="E419" s="380" t="str">
        <f t="shared" si="127"/>
        <v>#REF!</v>
      </c>
      <c r="F419" s="57" t="str">
        <f t="shared" si="128"/>
        <v>#REF!</v>
      </c>
      <c r="G419" s="57" t="str">
        <f t="shared" si="129"/>
        <v>#REF!</v>
      </c>
      <c r="H419" s="381" t="str">
        <f t="shared" si="130"/>
        <v>#REF!</v>
      </c>
      <c r="I419" s="380" t="str">
        <f t="shared" si="131"/>
        <v>#REF!</v>
      </c>
      <c r="J419" s="396" t="str">
        <f t="shared" si="135"/>
        <v>#REF!</v>
      </c>
      <c r="K419" s="382" t="b">
        <v>0</v>
      </c>
      <c r="L419" s="364" t="str">
        <f t="shared" si="132"/>
        <v>#REF!</v>
      </c>
      <c r="M419" s="361" t="str">
        <f t="shared" si="133"/>
        <v>#REF!</v>
      </c>
      <c r="N419" s="361" t="b">
        <v>0</v>
      </c>
      <c r="O419" s="24" t="b">
        <v>0</v>
      </c>
      <c r="P419" s="365" t="str">
        <f t="shared" si="134"/>
        <v>#REF!</v>
      </c>
      <c r="Q419" s="383"/>
      <c r="R419" s="367"/>
      <c r="S419" s="384" t="str">
        <f/>
        <v/>
      </c>
      <c r="T419" s="385">
        <v>47484</v>
      </c>
      <c r="U419" s="386" t="str">
        <f/>
        <v/>
      </c>
      <c r="V419" s="385">
        <v>47605</v>
      </c>
      <c r="W419" s="387" t="str">
        <f/>
        <v/>
      </c>
      <c r="X419" s="381" t="str">
        <f/>
        <v/>
      </c>
      <c r="Y419" s="381"/>
      <c r="Z419" s="381">
        <v>47665</v>
      </c>
      <c r="AA419" s="388"/>
      <c r="AB419" s="381"/>
      <c r="AC419" s="381"/>
      <c r="AD419" s="381"/>
      <c r="AE419" s="388"/>
      <c r="AF419" s="381"/>
      <c r="AG419" s="381"/>
      <c r="AH419" s="389"/>
      <c r="AI419" s="386"/>
      <c r="AJ419" s="381"/>
      <c r="AK419" s="381"/>
      <c r="AL419" s="383"/>
      <c r="AM419" s="374"/>
      <c r="AN419" s="384">
        <v>47668</v>
      </c>
      <c r="AO419" s="381">
        <v>47743</v>
      </c>
      <c r="AP419" s="383"/>
      <c r="AQ419" s="374"/>
      <c r="AR419" s="384" t="str">
        <f/>
        <v/>
      </c>
      <c r="AS419" s="381">
        <v>47675</v>
      </c>
      <c r="AT419" s="381" t="str">
        <f/>
        <v/>
      </c>
      <c r="AU419" s="389"/>
      <c r="AV419" s="390" t="str">
        <f/>
        <v/>
      </c>
      <c r="AW419" s="57" t="str">
        <f/>
        <v/>
      </c>
      <c r="AX419" s="381"/>
      <c r="AY419" s="381" t="str">
        <f/>
        <v/>
      </c>
      <c r="AZ419" s="381"/>
      <c r="BA419" s="381" t="str">
        <f/>
        <v/>
      </c>
      <c r="BB419" s="385"/>
      <c r="BC419" s="390" t="str">
        <f/>
        <v/>
      </c>
      <c r="BD419" s="381" t="str">
        <f/>
        <v/>
      </c>
      <c r="BE419" s="381"/>
      <c r="BF419" s="381" t="str">
        <f/>
        <v/>
      </c>
      <c r="BG419" s="391"/>
      <c r="BH419" s="392"/>
      <c r="BI419" s="378"/>
    </row>
    <row r="420" ht="15.75" customHeight="1">
      <c r="A420" s="236"/>
      <c r="B420" s="236"/>
      <c r="C420" s="358"/>
      <c r="D420" s="379">
        <v>414</v>
      </c>
      <c r="E420" s="380" t="str">
        <f t="shared" si="127"/>
        <v>#REF!</v>
      </c>
      <c r="F420" s="57" t="str">
        <f t="shared" si="128"/>
        <v>#REF!</v>
      </c>
      <c r="G420" s="57" t="str">
        <f t="shared" si="129"/>
        <v>#REF!</v>
      </c>
      <c r="H420" s="381" t="str">
        <f t="shared" si="130"/>
        <v>#REF!</v>
      </c>
      <c r="I420" s="380" t="str">
        <f t="shared" si="131"/>
        <v>#REF!</v>
      </c>
      <c r="J420" s="396" t="str">
        <f t="shared" si="135"/>
        <v>#REF!</v>
      </c>
      <c r="K420" s="382" t="b">
        <v>0</v>
      </c>
      <c r="L420" s="364" t="str">
        <f t="shared" si="132"/>
        <v>#REF!</v>
      </c>
      <c r="M420" s="361" t="str">
        <f t="shared" si="133"/>
        <v>#REF!</v>
      </c>
      <c r="N420" s="361" t="b">
        <v>0</v>
      </c>
      <c r="O420" s="24" t="b">
        <v>0</v>
      </c>
      <c r="P420" s="365" t="str">
        <f t="shared" si="134"/>
        <v>#REF!</v>
      </c>
      <c r="Q420" s="383"/>
      <c r="R420" s="367"/>
      <c r="S420" s="384" t="str">
        <f/>
        <v/>
      </c>
      <c r="T420" s="385">
        <v>48611</v>
      </c>
      <c r="U420" s="386" t="str">
        <f/>
        <v/>
      </c>
      <c r="V420" s="385">
        <v>48795</v>
      </c>
      <c r="W420" s="387" t="str">
        <f/>
        <v/>
      </c>
      <c r="X420" s="381" t="str">
        <f/>
        <v/>
      </c>
      <c r="Y420" s="381"/>
      <c r="Z420" s="381">
        <v>48853</v>
      </c>
      <c r="AA420" s="388"/>
      <c r="AB420" s="381"/>
      <c r="AC420" s="381"/>
      <c r="AD420" s="381"/>
      <c r="AE420" s="388"/>
      <c r="AF420" s="381"/>
      <c r="AG420" s="381"/>
      <c r="AH420" s="389"/>
      <c r="AI420" s="386"/>
      <c r="AJ420" s="381"/>
      <c r="AK420" s="381"/>
      <c r="AL420" s="383"/>
      <c r="AM420" s="374"/>
      <c r="AN420" s="384">
        <v>49159</v>
      </c>
      <c r="AO420" s="381">
        <v>49234</v>
      </c>
      <c r="AP420" s="383"/>
      <c r="AQ420" s="374"/>
      <c r="AR420" s="384" t="str">
        <f/>
        <v/>
      </c>
      <c r="AS420" s="381">
        <v>48865</v>
      </c>
      <c r="AT420" s="381" t="str">
        <f/>
        <v/>
      </c>
      <c r="AU420" s="389"/>
      <c r="AV420" s="390" t="str">
        <f/>
        <v/>
      </c>
      <c r="AW420" s="57" t="str">
        <f/>
        <v/>
      </c>
      <c r="AX420" s="381"/>
      <c r="AY420" s="381" t="str">
        <f/>
        <v/>
      </c>
      <c r="AZ420" s="381"/>
      <c r="BA420" s="381" t="str">
        <f/>
        <v/>
      </c>
      <c r="BB420" s="385"/>
      <c r="BC420" s="390" t="str">
        <f/>
        <v/>
      </c>
      <c r="BD420" s="381" t="str">
        <f/>
        <v/>
      </c>
      <c r="BE420" s="381"/>
      <c r="BF420" s="381" t="str">
        <f/>
        <v/>
      </c>
      <c r="BG420" s="391"/>
      <c r="BH420" s="392"/>
      <c r="BI420" s="378"/>
    </row>
    <row r="421" ht="15.75" customHeight="1">
      <c r="A421" s="236"/>
      <c r="B421" s="236"/>
      <c r="C421" s="358"/>
      <c r="D421" s="379">
        <v>415</v>
      </c>
      <c r="E421" s="380" t="str">
        <f t="shared" si="127"/>
        <v>#REF!</v>
      </c>
      <c r="F421" s="57" t="str">
        <f t="shared" si="128"/>
        <v>#REF!</v>
      </c>
      <c r="G421" s="57" t="str">
        <f t="shared" si="129"/>
        <v>#REF!</v>
      </c>
      <c r="H421" s="381" t="str">
        <f t="shared" si="130"/>
        <v>#REF!</v>
      </c>
      <c r="I421" s="380" t="str">
        <f t="shared" si="131"/>
        <v>#REF!</v>
      </c>
      <c r="J421" s="396" t="str">
        <f t="shared" si="135"/>
        <v>#REF!</v>
      </c>
      <c r="K421" s="382" t="b">
        <v>0</v>
      </c>
      <c r="L421" s="364" t="str">
        <f t="shared" si="132"/>
        <v>#REF!</v>
      </c>
      <c r="M421" s="361" t="str">
        <f t="shared" si="133"/>
        <v>#REF!</v>
      </c>
      <c r="N421" s="361" t="b">
        <v>0</v>
      </c>
      <c r="O421" s="24" t="b">
        <v>0</v>
      </c>
      <c r="P421" s="365" t="str">
        <f t="shared" si="134"/>
        <v>#REF!</v>
      </c>
      <c r="Q421" s="383"/>
      <c r="R421" s="367"/>
      <c r="S421" s="384" t="str">
        <f/>
        <v/>
      </c>
      <c r="T421" s="385">
        <v>48611</v>
      </c>
      <c r="U421" s="386" t="str">
        <f/>
        <v/>
      </c>
      <c r="V421" s="385">
        <v>48795</v>
      </c>
      <c r="W421" s="387" t="str">
        <f/>
        <v/>
      </c>
      <c r="X421" s="381" t="str">
        <f/>
        <v/>
      </c>
      <c r="Y421" s="381"/>
      <c r="Z421" s="381">
        <v>48853</v>
      </c>
      <c r="AA421" s="388"/>
      <c r="AB421" s="381"/>
      <c r="AC421" s="381"/>
      <c r="AD421" s="381"/>
      <c r="AE421" s="388"/>
      <c r="AF421" s="381"/>
      <c r="AG421" s="381"/>
      <c r="AH421" s="389"/>
      <c r="AI421" s="386"/>
      <c r="AJ421" s="381"/>
      <c r="AK421" s="381"/>
      <c r="AL421" s="383"/>
      <c r="AM421" s="374"/>
      <c r="AN421" s="384">
        <v>49464</v>
      </c>
      <c r="AO421" s="381">
        <v>49537</v>
      </c>
      <c r="AP421" s="383"/>
      <c r="AQ421" s="374"/>
      <c r="AR421" s="384" t="str">
        <f/>
        <v/>
      </c>
      <c r="AS421" s="381">
        <v>48865</v>
      </c>
      <c r="AT421" s="381" t="str">
        <f/>
        <v/>
      </c>
      <c r="AU421" s="389"/>
      <c r="AV421" s="390" t="str">
        <f/>
        <v/>
      </c>
      <c r="AW421" s="57" t="str">
        <f/>
        <v/>
      </c>
      <c r="AX421" s="381"/>
      <c r="AY421" s="381" t="str">
        <f/>
        <v/>
      </c>
      <c r="AZ421" s="381"/>
      <c r="BA421" s="381" t="str">
        <f/>
        <v/>
      </c>
      <c r="BB421" s="385"/>
      <c r="BC421" s="390" t="str">
        <f/>
        <v/>
      </c>
      <c r="BD421" s="381" t="str">
        <f/>
        <v/>
      </c>
      <c r="BE421" s="381"/>
      <c r="BF421" s="381" t="str">
        <f/>
        <v/>
      </c>
      <c r="BG421" s="391"/>
      <c r="BH421" s="392"/>
      <c r="BI421" s="378"/>
    </row>
    <row r="422" ht="15.75" customHeight="1">
      <c r="A422" s="236"/>
      <c r="B422" s="236"/>
      <c r="C422" s="358"/>
      <c r="D422" s="379">
        <v>416</v>
      </c>
      <c r="E422" s="380" t="str">
        <f t="shared" si="127"/>
        <v>#REF!</v>
      </c>
      <c r="F422" s="57" t="str">
        <f t="shared" si="128"/>
        <v>#REF!</v>
      </c>
      <c r="G422" s="57" t="str">
        <f t="shared" si="129"/>
        <v>#REF!</v>
      </c>
      <c r="H422" s="381" t="str">
        <f t="shared" si="130"/>
        <v>#REF!</v>
      </c>
      <c r="I422" s="380" t="str">
        <f t="shared" si="131"/>
        <v>#REF!</v>
      </c>
      <c r="J422" s="396" t="str">
        <f t="shared" si="135"/>
        <v>#REF!</v>
      </c>
      <c r="K422" s="382" t="b">
        <v>0</v>
      </c>
      <c r="L422" s="364" t="str">
        <f t="shared" si="132"/>
        <v>#REF!</v>
      </c>
      <c r="M422" s="361" t="str">
        <f t="shared" si="133"/>
        <v>#REF!</v>
      </c>
      <c r="N422" s="361" t="b">
        <v>0</v>
      </c>
      <c r="O422" s="24" t="b">
        <v>0</v>
      </c>
      <c r="P422" s="365" t="str">
        <f t="shared" si="134"/>
        <v>#REF!</v>
      </c>
      <c r="Q422" s="383"/>
      <c r="R422" s="367"/>
      <c r="S422" s="384" t="str">
        <f/>
        <v/>
      </c>
      <c r="T422" s="385">
        <v>48611</v>
      </c>
      <c r="U422" s="386" t="str">
        <f/>
        <v/>
      </c>
      <c r="V422" s="385">
        <v>48795</v>
      </c>
      <c r="W422" s="387" t="str">
        <f/>
        <v/>
      </c>
      <c r="X422" s="381" t="str">
        <f/>
        <v/>
      </c>
      <c r="Y422" s="381"/>
      <c r="Z422" s="381">
        <v>48853</v>
      </c>
      <c r="AA422" s="388"/>
      <c r="AB422" s="381"/>
      <c r="AC422" s="381"/>
      <c r="AD422" s="381"/>
      <c r="AE422" s="388"/>
      <c r="AF422" s="381"/>
      <c r="AG422" s="381"/>
      <c r="AH422" s="389"/>
      <c r="AI422" s="386"/>
      <c r="AJ422" s="381"/>
      <c r="AK422" s="381"/>
      <c r="AL422" s="383"/>
      <c r="AM422" s="374"/>
      <c r="AN422" s="384">
        <v>49221</v>
      </c>
      <c r="AO422" s="381">
        <v>49296</v>
      </c>
      <c r="AP422" s="383"/>
      <c r="AQ422" s="374"/>
      <c r="AR422" s="384" t="str">
        <f/>
        <v/>
      </c>
      <c r="AS422" s="381">
        <v>48865</v>
      </c>
      <c r="AT422" s="381" t="str">
        <f/>
        <v/>
      </c>
      <c r="AU422" s="389"/>
      <c r="AV422" s="390" t="str">
        <f/>
        <v/>
      </c>
      <c r="AW422" s="57" t="str">
        <f/>
        <v/>
      </c>
      <c r="AX422" s="381"/>
      <c r="AY422" s="381" t="str">
        <f/>
        <v/>
      </c>
      <c r="AZ422" s="381"/>
      <c r="BA422" s="381" t="str">
        <f/>
        <v/>
      </c>
      <c r="BB422" s="385"/>
      <c r="BC422" s="390" t="str">
        <f/>
        <v/>
      </c>
      <c r="BD422" s="381" t="str">
        <f/>
        <v/>
      </c>
      <c r="BE422" s="381"/>
      <c r="BF422" s="381" t="str">
        <f/>
        <v/>
      </c>
      <c r="BG422" s="391"/>
      <c r="BH422" s="392"/>
      <c r="BI422" s="378"/>
    </row>
    <row r="423" ht="15.75" customHeight="1">
      <c r="A423" s="236"/>
      <c r="B423" s="236"/>
      <c r="C423" s="358"/>
      <c r="D423" s="379">
        <v>417</v>
      </c>
      <c r="E423" s="380" t="str">
        <f t="shared" si="127"/>
        <v>#REF!</v>
      </c>
      <c r="F423" s="57" t="str">
        <f t="shared" si="128"/>
        <v>#REF!</v>
      </c>
      <c r="G423" s="57" t="str">
        <f t="shared" si="129"/>
        <v>#REF!</v>
      </c>
      <c r="H423" s="381" t="str">
        <f t="shared" si="130"/>
        <v>#REF!</v>
      </c>
      <c r="I423" s="380" t="str">
        <f t="shared" si="131"/>
        <v>#REF!</v>
      </c>
      <c r="J423" s="396" t="str">
        <f t="shared" si="135"/>
        <v>#REF!</v>
      </c>
      <c r="K423" s="382" t="b">
        <v>0</v>
      </c>
      <c r="L423" s="364" t="str">
        <f t="shared" si="132"/>
        <v>#REF!</v>
      </c>
      <c r="M423" s="361" t="str">
        <f t="shared" si="133"/>
        <v>#REF!</v>
      </c>
      <c r="N423" s="361" t="b">
        <v>0</v>
      </c>
      <c r="O423" s="24" t="b">
        <v>0</v>
      </c>
      <c r="P423" s="365" t="str">
        <f t="shared" si="134"/>
        <v>#REF!</v>
      </c>
      <c r="Q423" s="383"/>
      <c r="R423" s="367"/>
      <c r="S423" s="384" t="str">
        <f/>
        <v/>
      </c>
      <c r="T423" s="385">
        <v>48611</v>
      </c>
      <c r="U423" s="386" t="str">
        <f/>
        <v/>
      </c>
      <c r="V423" s="385">
        <v>48795</v>
      </c>
      <c r="W423" s="387" t="str">
        <f/>
        <v/>
      </c>
      <c r="X423" s="381" t="str">
        <f/>
        <v/>
      </c>
      <c r="Y423" s="381"/>
      <c r="Z423" s="381">
        <v>48853</v>
      </c>
      <c r="AA423" s="388"/>
      <c r="AB423" s="381"/>
      <c r="AC423" s="381"/>
      <c r="AD423" s="381"/>
      <c r="AE423" s="388"/>
      <c r="AF423" s="381"/>
      <c r="AG423" s="381"/>
      <c r="AH423" s="389"/>
      <c r="AI423" s="386"/>
      <c r="AJ423" s="381"/>
      <c r="AK423" s="381"/>
      <c r="AL423" s="383"/>
      <c r="AM423" s="374"/>
      <c r="AN423" s="384">
        <v>49282</v>
      </c>
      <c r="AO423" s="381">
        <v>49355</v>
      </c>
      <c r="AP423" s="383"/>
      <c r="AQ423" s="374"/>
      <c r="AR423" s="384" t="str">
        <f/>
        <v/>
      </c>
      <c r="AS423" s="381">
        <v>48865</v>
      </c>
      <c r="AT423" s="381" t="str">
        <f/>
        <v/>
      </c>
      <c r="AU423" s="389"/>
      <c r="AV423" s="390" t="str">
        <f/>
        <v/>
      </c>
      <c r="AW423" s="57" t="str">
        <f/>
        <v/>
      </c>
      <c r="AX423" s="381"/>
      <c r="AY423" s="381" t="str">
        <f/>
        <v/>
      </c>
      <c r="AZ423" s="381"/>
      <c r="BA423" s="381" t="str">
        <f/>
        <v/>
      </c>
      <c r="BB423" s="385"/>
      <c r="BC423" s="390" t="str">
        <f/>
        <v/>
      </c>
      <c r="BD423" s="381" t="str">
        <f/>
        <v/>
      </c>
      <c r="BE423" s="381"/>
      <c r="BF423" s="381" t="str">
        <f/>
        <v/>
      </c>
      <c r="BG423" s="391"/>
      <c r="BH423" s="392"/>
      <c r="BI423" s="378"/>
    </row>
    <row r="424" ht="15.75" customHeight="1">
      <c r="A424" s="236"/>
      <c r="B424" s="236"/>
      <c r="C424" s="358"/>
      <c r="D424" s="379">
        <v>418</v>
      </c>
      <c r="E424" s="380" t="str">
        <f t="shared" si="127"/>
        <v>#REF!</v>
      </c>
      <c r="F424" s="57" t="str">
        <f t="shared" si="128"/>
        <v>#REF!</v>
      </c>
      <c r="G424" s="57" t="str">
        <f t="shared" si="129"/>
        <v>#REF!</v>
      </c>
      <c r="H424" s="381" t="str">
        <f t="shared" si="130"/>
        <v>#REF!</v>
      </c>
      <c r="I424" s="380" t="str">
        <f t="shared" si="131"/>
        <v>#REF!</v>
      </c>
      <c r="J424" s="396" t="str">
        <f t="shared" si="135"/>
        <v>#REF!</v>
      </c>
      <c r="K424" s="382" t="b">
        <v>0</v>
      </c>
      <c r="L424" s="364" t="str">
        <f t="shared" si="132"/>
        <v>#REF!</v>
      </c>
      <c r="M424" s="361" t="str">
        <f t="shared" si="133"/>
        <v>#REF!</v>
      </c>
      <c r="N424" s="361" t="b">
        <v>0</v>
      </c>
      <c r="O424" s="24" t="b">
        <v>0</v>
      </c>
      <c r="P424" s="365" t="str">
        <f t="shared" si="134"/>
        <v>#REF!</v>
      </c>
      <c r="Q424" s="383"/>
      <c r="R424" s="367"/>
      <c r="S424" s="384" t="str">
        <f/>
        <v/>
      </c>
      <c r="T424" s="385">
        <v>48611</v>
      </c>
      <c r="U424" s="386" t="str">
        <f/>
        <v/>
      </c>
      <c r="V424" s="385">
        <v>48795</v>
      </c>
      <c r="W424" s="387" t="str">
        <f/>
        <v/>
      </c>
      <c r="X424" s="381" t="str">
        <f/>
        <v/>
      </c>
      <c r="Y424" s="381"/>
      <c r="Z424" s="381">
        <v>48853</v>
      </c>
      <c r="AA424" s="388"/>
      <c r="AB424" s="381"/>
      <c r="AC424" s="381"/>
      <c r="AD424" s="381"/>
      <c r="AE424" s="388"/>
      <c r="AF424" s="381"/>
      <c r="AG424" s="381"/>
      <c r="AH424" s="389"/>
      <c r="AI424" s="386"/>
      <c r="AJ424" s="381"/>
      <c r="AK424" s="381"/>
      <c r="AL424" s="383"/>
      <c r="AM424" s="374"/>
      <c r="AN424" s="384">
        <v>49100</v>
      </c>
      <c r="AO424" s="381">
        <v>49173</v>
      </c>
      <c r="AP424" s="383"/>
      <c r="AQ424" s="374"/>
      <c r="AR424" s="384" t="str">
        <f/>
        <v/>
      </c>
      <c r="AS424" s="381">
        <v>48865</v>
      </c>
      <c r="AT424" s="381" t="str">
        <f/>
        <v/>
      </c>
      <c r="AU424" s="389"/>
      <c r="AV424" s="390" t="str">
        <f/>
        <v/>
      </c>
      <c r="AW424" s="57" t="str">
        <f/>
        <v/>
      </c>
      <c r="AX424" s="381"/>
      <c r="AY424" s="381" t="str">
        <f/>
        <v/>
      </c>
      <c r="AZ424" s="381"/>
      <c r="BA424" s="381" t="str">
        <f/>
        <v/>
      </c>
      <c r="BB424" s="385"/>
      <c r="BC424" s="390" t="str">
        <f/>
        <v/>
      </c>
      <c r="BD424" s="381" t="str">
        <f/>
        <v/>
      </c>
      <c r="BE424" s="381"/>
      <c r="BF424" s="381" t="str">
        <f/>
        <v/>
      </c>
      <c r="BG424" s="391"/>
      <c r="BH424" s="392"/>
      <c r="BI424" s="378"/>
    </row>
    <row r="425" ht="15.75" customHeight="1">
      <c r="A425" s="236"/>
      <c r="B425" s="236"/>
      <c r="C425" s="358"/>
      <c r="D425" s="379">
        <v>419</v>
      </c>
      <c r="E425" s="380" t="str">
        <f t="shared" si="127"/>
        <v>#REF!</v>
      </c>
      <c r="F425" s="57" t="str">
        <f t="shared" si="128"/>
        <v>#REF!</v>
      </c>
      <c r="G425" s="57" t="str">
        <f t="shared" si="129"/>
        <v>#REF!</v>
      </c>
      <c r="H425" s="381" t="str">
        <f t="shared" si="130"/>
        <v>#REF!</v>
      </c>
      <c r="I425" s="380" t="str">
        <f t="shared" si="131"/>
        <v>#REF!</v>
      </c>
      <c r="J425" s="396" t="str">
        <f t="shared" si="135"/>
        <v>#REF!</v>
      </c>
      <c r="K425" s="382" t="b">
        <v>0</v>
      </c>
      <c r="L425" s="364" t="str">
        <f t="shared" si="132"/>
        <v>#REF!</v>
      </c>
      <c r="M425" s="361" t="str">
        <f t="shared" si="133"/>
        <v>#REF!</v>
      </c>
      <c r="N425" s="361" t="b">
        <v>0</v>
      </c>
      <c r="O425" s="24" t="b">
        <v>0</v>
      </c>
      <c r="P425" s="365" t="str">
        <f t="shared" si="134"/>
        <v>#REF!</v>
      </c>
      <c r="Q425" s="383"/>
      <c r="R425" s="367"/>
      <c r="S425" s="384" t="str">
        <f/>
        <v/>
      </c>
      <c r="T425" s="385">
        <v>44407</v>
      </c>
      <c r="U425" s="386" t="str">
        <f/>
        <v/>
      </c>
      <c r="V425" s="385">
        <v>44834</v>
      </c>
      <c r="W425" s="387" t="str">
        <f/>
        <v/>
      </c>
      <c r="X425" s="381" t="str">
        <f/>
        <v/>
      </c>
      <c r="Y425" s="381">
        <v>44650</v>
      </c>
      <c r="Z425" s="381">
        <v>44895</v>
      </c>
      <c r="AA425" s="380" t="s">
        <v>475</v>
      </c>
      <c r="AB425" s="381"/>
      <c r="AC425" s="381"/>
      <c r="AD425" s="381"/>
      <c r="AE425" s="380" t="s">
        <v>522</v>
      </c>
      <c r="AF425" s="381">
        <v>44834</v>
      </c>
      <c r="AG425" s="381"/>
      <c r="AH425" s="389"/>
      <c r="AI425" s="386">
        <v>44956</v>
      </c>
      <c r="AJ425" s="381">
        <v>44956</v>
      </c>
      <c r="AK425" s="381"/>
      <c r="AL425" s="383"/>
      <c r="AM425" s="374"/>
      <c r="AN425" s="384">
        <v>45642</v>
      </c>
      <c r="AO425" s="381">
        <v>45715</v>
      </c>
      <c r="AP425" s="383"/>
      <c r="AQ425" s="374"/>
      <c r="AR425" s="384" t="str">
        <f/>
        <v/>
      </c>
      <c r="AS425" s="381">
        <v>44909</v>
      </c>
      <c r="AT425" s="381" t="str">
        <f/>
        <v/>
      </c>
      <c r="AU425" s="389"/>
      <c r="AV425" s="390" t="str">
        <f/>
        <v/>
      </c>
      <c r="AW425" s="57" t="str">
        <f/>
        <v/>
      </c>
      <c r="AX425" s="381">
        <v>45637</v>
      </c>
      <c r="AY425" s="381" t="str">
        <f/>
        <v/>
      </c>
      <c r="AZ425" s="381"/>
      <c r="BA425" s="381" t="str">
        <f/>
        <v/>
      </c>
      <c r="BB425" s="385"/>
      <c r="BC425" s="390" t="str">
        <f/>
        <v/>
      </c>
      <c r="BD425" s="381" t="str">
        <f/>
        <v/>
      </c>
      <c r="BE425" s="381"/>
      <c r="BF425" s="381" t="str">
        <f/>
        <v/>
      </c>
      <c r="BG425" s="391"/>
      <c r="BH425" s="392"/>
      <c r="BI425" s="378"/>
    </row>
    <row r="426" ht="15.75" customHeight="1">
      <c r="A426" s="236"/>
      <c r="B426" s="236"/>
      <c r="C426" s="358"/>
      <c r="D426" s="379">
        <v>420</v>
      </c>
      <c r="E426" s="380" t="str">
        <f t="shared" si="127"/>
        <v>#REF!</v>
      </c>
      <c r="F426" s="57" t="str">
        <f t="shared" si="128"/>
        <v>#REF!</v>
      </c>
      <c r="G426" s="57" t="str">
        <f t="shared" si="129"/>
        <v>#REF!</v>
      </c>
      <c r="H426" s="381" t="str">
        <f t="shared" si="130"/>
        <v>#REF!</v>
      </c>
      <c r="I426" s="380" t="str">
        <f t="shared" si="131"/>
        <v>#REF!</v>
      </c>
      <c r="J426" s="396" t="str">
        <f t="shared" si="135"/>
        <v>#REF!</v>
      </c>
      <c r="K426" s="382" t="b">
        <v>0</v>
      </c>
      <c r="L426" s="364" t="str">
        <f t="shared" si="132"/>
        <v>#REF!</v>
      </c>
      <c r="M426" s="361" t="str">
        <f t="shared" si="133"/>
        <v>#REF!</v>
      </c>
      <c r="N426" s="361" t="b">
        <v>0</v>
      </c>
      <c r="O426" s="24" t="b">
        <v>0</v>
      </c>
      <c r="P426" s="365" t="str">
        <f t="shared" si="134"/>
        <v>#REF!</v>
      </c>
      <c r="Q426" s="383"/>
      <c r="R426" s="367"/>
      <c r="S426" s="384" t="str">
        <f/>
        <v/>
      </c>
      <c r="T426" s="385">
        <v>44407</v>
      </c>
      <c r="U426" s="386" t="str">
        <f/>
        <v/>
      </c>
      <c r="V426" s="385">
        <v>44834</v>
      </c>
      <c r="W426" s="387" t="str">
        <f/>
        <v/>
      </c>
      <c r="X426" s="381" t="str">
        <f/>
        <v/>
      </c>
      <c r="Y426" s="381">
        <v>44650</v>
      </c>
      <c r="Z426" s="381">
        <v>44895</v>
      </c>
      <c r="AA426" s="380" t="s">
        <v>475</v>
      </c>
      <c r="AB426" s="381"/>
      <c r="AC426" s="381"/>
      <c r="AD426" s="381"/>
      <c r="AE426" s="380" t="s">
        <v>523</v>
      </c>
      <c r="AF426" s="381">
        <v>44834</v>
      </c>
      <c r="AG426" s="381"/>
      <c r="AH426" s="389"/>
      <c r="AI426" s="386">
        <v>44956</v>
      </c>
      <c r="AJ426" s="381">
        <v>44956</v>
      </c>
      <c r="AK426" s="381"/>
      <c r="AL426" s="383"/>
      <c r="AM426" s="374"/>
      <c r="AN426" s="384">
        <v>45432</v>
      </c>
      <c r="AO426" s="381">
        <v>45505</v>
      </c>
      <c r="AP426" s="383"/>
      <c r="AQ426" s="374"/>
      <c r="AR426" s="384" t="str">
        <f/>
        <v/>
      </c>
      <c r="AS426" s="381">
        <v>44909</v>
      </c>
      <c r="AT426" s="381" t="str">
        <f/>
        <v/>
      </c>
      <c r="AU426" s="389"/>
      <c r="AV426" s="390" t="str">
        <f/>
        <v/>
      </c>
      <c r="AW426" s="57" t="str">
        <f/>
        <v/>
      </c>
      <c r="AX426" s="381">
        <v>45423</v>
      </c>
      <c r="AY426" s="381" t="str">
        <f/>
        <v/>
      </c>
      <c r="AZ426" s="381"/>
      <c r="BA426" s="381" t="str">
        <f/>
        <v/>
      </c>
      <c r="BB426" s="385"/>
      <c r="BC426" s="390" t="str">
        <f/>
        <v/>
      </c>
      <c r="BD426" s="381" t="str">
        <f/>
        <v/>
      </c>
      <c r="BE426" s="381"/>
      <c r="BF426" s="381" t="str">
        <f/>
        <v/>
      </c>
      <c r="BG426" s="391"/>
      <c r="BH426" s="392"/>
      <c r="BI426" s="378"/>
    </row>
    <row r="427" ht="15.75" customHeight="1">
      <c r="A427" s="236"/>
      <c r="B427" s="236"/>
      <c r="C427" s="358"/>
      <c r="D427" s="379">
        <v>421</v>
      </c>
      <c r="E427" s="380" t="str">
        <f t="shared" si="127"/>
        <v>#REF!</v>
      </c>
      <c r="F427" s="57" t="str">
        <f t="shared" si="128"/>
        <v>#REF!</v>
      </c>
      <c r="G427" s="57" t="str">
        <f t="shared" si="129"/>
        <v>#REF!</v>
      </c>
      <c r="H427" s="381" t="str">
        <f t="shared" si="130"/>
        <v>#REF!</v>
      </c>
      <c r="I427" s="380" t="str">
        <f t="shared" si="131"/>
        <v>#REF!</v>
      </c>
      <c r="J427" s="396" t="str">
        <f t="shared" si="135"/>
        <v>#REF!</v>
      </c>
      <c r="K427" s="382" t="b">
        <v>0</v>
      </c>
      <c r="L427" s="364" t="str">
        <f t="shared" si="132"/>
        <v>#REF!</v>
      </c>
      <c r="M427" s="361" t="str">
        <f t="shared" si="133"/>
        <v>#REF!</v>
      </c>
      <c r="N427" s="361" t="b">
        <v>0</v>
      </c>
      <c r="O427" s="24" t="b">
        <v>0</v>
      </c>
      <c r="P427" s="365" t="str">
        <f t="shared" si="134"/>
        <v>#REF!</v>
      </c>
      <c r="Q427" s="383"/>
      <c r="R427" s="367"/>
      <c r="S427" s="384" t="str">
        <f/>
        <v/>
      </c>
      <c r="T427" s="385">
        <v>44571</v>
      </c>
      <c r="U427" s="386" t="str">
        <f/>
        <v/>
      </c>
      <c r="V427" s="385">
        <v>44834</v>
      </c>
      <c r="W427" s="387" t="str">
        <f/>
        <v/>
      </c>
      <c r="X427" s="381" t="str">
        <f/>
        <v/>
      </c>
      <c r="Y427" s="381">
        <v>44805</v>
      </c>
      <c r="Z427" s="381">
        <v>44895</v>
      </c>
      <c r="AA427" s="388"/>
      <c r="AB427" s="381"/>
      <c r="AC427" s="381"/>
      <c r="AD427" s="381"/>
      <c r="AE427" s="380" t="s">
        <v>517</v>
      </c>
      <c r="AF427" s="381"/>
      <c r="AG427" s="381"/>
      <c r="AH427" s="389" t="s">
        <v>512</v>
      </c>
      <c r="AI427" s="386">
        <v>45108</v>
      </c>
      <c r="AJ427" s="381">
        <v>45108</v>
      </c>
      <c r="AK427" s="381"/>
      <c r="AL427" s="383"/>
      <c r="AM427" s="374"/>
      <c r="AN427" s="384">
        <v>45337</v>
      </c>
      <c r="AO427" s="381">
        <v>45412</v>
      </c>
      <c r="AP427" s="383"/>
      <c r="AQ427" s="374"/>
      <c r="AR427" s="384" t="str">
        <f/>
        <v/>
      </c>
      <c r="AS427" s="381">
        <v>44866</v>
      </c>
      <c r="AT427" s="381" t="str">
        <f/>
        <v/>
      </c>
      <c r="AU427" s="389"/>
      <c r="AV427" s="390" t="str">
        <f/>
        <v/>
      </c>
      <c r="AW427" s="57" t="str">
        <f/>
        <v/>
      </c>
      <c r="AX427" s="381">
        <v>45456</v>
      </c>
      <c r="AY427" s="381" t="str">
        <f/>
        <v/>
      </c>
      <c r="AZ427" s="381"/>
      <c r="BA427" s="381" t="str">
        <f/>
        <v/>
      </c>
      <c r="BB427" s="385"/>
      <c r="BC427" s="390" t="str">
        <f/>
        <v/>
      </c>
      <c r="BD427" s="381" t="str">
        <f/>
        <v/>
      </c>
      <c r="BE427" s="381"/>
      <c r="BF427" s="381" t="str">
        <f/>
        <v/>
      </c>
      <c r="BG427" s="391"/>
      <c r="BH427" s="392"/>
      <c r="BI427" s="378"/>
    </row>
    <row r="428" ht="15.75" customHeight="1">
      <c r="A428" s="236"/>
      <c r="B428" s="236"/>
      <c r="C428" s="358"/>
      <c r="D428" s="379">
        <v>422</v>
      </c>
      <c r="E428" s="380" t="str">
        <f t="shared" si="127"/>
        <v>#REF!</v>
      </c>
      <c r="F428" s="57" t="str">
        <f t="shared" si="128"/>
        <v>#REF!</v>
      </c>
      <c r="G428" s="57" t="str">
        <f t="shared" si="129"/>
        <v>#REF!</v>
      </c>
      <c r="H428" s="381" t="str">
        <f t="shared" si="130"/>
        <v>#REF!</v>
      </c>
      <c r="I428" s="380" t="str">
        <f t="shared" si="131"/>
        <v>#REF!</v>
      </c>
      <c r="J428" s="396" t="str">
        <f t="shared" si="135"/>
        <v>#REF!</v>
      </c>
      <c r="K428" s="382" t="b">
        <v>0</v>
      </c>
      <c r="L428" s="364" t="str">
        <f t="shared" si="132"/>
        <v>#REF!</v>
      </c>
      <c r="M428" s="361" t="str">
        <f t="shared" si="133"/>
        <v>#REF!</v>
      </c>
      <c r="N428" s="361" t="b">
        <v>0</v>
      </c>
      <c r="O428" s="24" t="b">
        <v>0</v>
      </c>
      <c r="P428" s="365" t="str">
        <f t="shared" si="134"/>
        <v>#REF!</v>
      </c>
      <c r="Q428" s="383"/>
      <c r="R428" s="367"/>
      <c r="S428" s="384" t="str">
        <f/>
        <v/>
      </c>
      <c r="T428" s="385">
        <v>44571</v>
      </c>
      <c r="U428" s="386" t="str">
        <f/>
        <v/>
      </c>
      <c r="V428" s="385">
        <v>44805</v>
      </c>
      <c r="W428" s="387" t="str">
        <f/>
        <v/>
      </c>
      <c r="X428" s="381" t="str">
        <f/>
        <v/>
      </c>
      <c r="Y428" s="381">
        <v>44805</v>
      </c>
      <c r="Z428" s="381">
        <v>44805</v>
      </c>
      <c r="AA428" s="388"/>
      <c r="AB428" s="381"/>
      <c r="AC428" s="381"/>
      <c r="AD428" s="381"/>
      <c r="AE428" s="388"/>
      <c r="AF428" s="381"/>
      <c r="AG428" s="381"/>
      <c r="AH428" s="389"/>
      <c r="AI428" s="386">
        <v>45108</v>
      </c>
      <c r="AJ428" s="381">
        <v>45108</v>
      </c>
      <c r="AK428" s="381"/>
      <c r="AL428" s="383"/>
      <c r="AM428" s="374"/>
      <c r="AN428" s="384">
        <v>45460</v>
      </c>
      <c r="AO428" s="381">
        <v>45533</v>
      </c>
      <c r="AP428" s="383"/>
      <c r="AQ428" s="374"/>
      <c r="AR428" s="384" t="str">
        <f/>
        <v/>
      </c>
      <c r="AS428" s="381">
        <v>44835</v>
      </c>
      <c r="AT428" s="381" t="str">
        <f/>
        <v/>
      </c>
      <c r="AU428" s="389"/>
      <c r="AV428" s="390" t="str">
        <f/>
        <v/>
      </c>
      <c r="AW428" s="57" t="str">
        <f/>
        <v/>
      </c>
      <c r="AX428" s="381">
        <v>45578</v>
      </c>
      <c r="AY428" s="381" t="str">
        <f/>
        <v/>
      </c>
      <c r="AZ428" s="381"/>
      <c r="BA428" s="381" t="str">
        <f/>
        <v/>
      </c>
      <c r="BB428" s="385"/>
      <c r="BC428" s="390" t="str">
        <f/>
        <v/>
      </c>
      <c r="BD428" s="381" t="str">
        <f/>
        <v/>
      </c>
      <c r="BE428" s="381"/>
      <c r="BF428" s="381" t="str">
        <f/>
        <v/>
      </c>
      <c r="BG428" s="391"/>
      <c r="BH428" s="392"/>
      <c r="BI428" s="378"/>
    </row>
    <row r="429" ht="15.75" customHeight="1">
      <c r="A429" s="236"/>
      <c r="B429" s="236"/>
      <c r="C429" s="358"/>
      <c r="D429" s="379">
        <v>423</v>
      </c>
      <c r="E429" s="380" t="str">
        <f t="shared" si="127"/>
        <v>#REF!</v>
      </c>
      <c r="F429" s="57" t="str">
        <f t="shared" si="128"/>
        <v>#REF!</v>
      </c>
      <c r="G429" s="57" t="str">
        <f t="shared" si="129"/>
        <v>#REF!</v>
      </c>
      <c r="H429" s="381" t="str">
        <f t="shared" si="130"/>
        <v>#REF!</v>
      </c>
      <c r="I429" s="380" t="str">
        <f t="shared" si="131"/>
        <v>#REF!</v>
      </c>
      <c r="J429" s="396" t="str">
        <f t="shared" si="135"/>
        <v>#REF!</v>
      </c>
      <c r="K429" s="382" t="b">
        <v>0</v>
      </c>
      <c r="L429" s="364" t="str">
        <f t="shared" si="132"/>
        <v>#REF!</v>
      </c>
      <c r="M429" s="361" t="str">
        <f t="shared" si="133"/>
        <v>#REF!</v>
      </c>
      <c r="N429" s="361" t="b">
        <v>0</v>
      </c>
      <c r="O429" s="24" t="b">
        <v>0</v>
      </c>
      <c r="P429" s="365" t="str">
        <f t="shared" si="134"/>
        <v>#REF!</v>
      </c>
      <c r="Q429" s="383"/>
      <c r="R429" s="367"/>
      <c r="S429" s="384" t="str">
        <f/>
        <v/>
      </c>
      <c r="T429" s="385">
        <v>44571</v>
      </c>
      <c r="U429" s="386" t="str">
        <f/>
        <v/>
      </c>
      <c r="V429" s="385">
        <v>44805</v>
      </c>
      <c r="W429" s="387" t="str">
        <f/>
        <v/>
      </c>
      <c r="X429" s="381" t="str">
        <f/>
        <v/>
      </c>
      <c r="Y429" s="381">
        <v>44805</v>
      </c>
      <c r="Z429" s="381">
        <v>44805</v>
      </c>
      <c r="AA429" s="388"/>
      <c r="AB429" s="381"/>
      <c r="AC429" s="381"/>
      <c r="AD429" s="381"/>
      <c r="AE429" s="388"/>
      <c r="AF429" s="381"/>
      <c r="AG429" s="381"/>
      <c r="AH429" s="389"/>
      <c r="AI429" s="386">
        <v>45108</v>
      </c>
      <c r="AJ429" s="381">
        <v>45108</v>
      </c>
      <c r="AK429" s="381"/>
      <c r="AL429" s="383"/>
      <c r="AM429" s="374"/>
      <c r="AN429" s="384">
        <v>45551</v>
      </c>
      <c r="AO429" s="381">
        <v>45624</v>
      </c>
      <c r="AP429" s="383"/>
      <c r="AQ429" s="374"/>
      <c r="AR429" s="384" t="str">
        <f/>
        <v/>
      </c>
      <c r="AS429" s="381">
        <v>44835</v>
      </c>
      <c r="AT429" s="381" t="str">
        <f/>
        <v/>
      </c>
      <c r="AU429" s="389"/>
      <c r="AV429" s="390" t="str">
        <f/>
        <v/>
      </c>
      <c r="AW429" s="57" t="str">
        <f/>
        <v/>
      </c>
      <c r="AX429" s="381">
        <v>45670</v>
      </c>
      <c r="AY429" s="381" t="str">
        <f/>
        <v/>
      </c>
      <c r="AZ429" s="381"/>
      <c r="BA429" s="381" t="str">
        <f/>
        <v/>
      </c>
      <c r="BB429" s="385"/>
      <c r="BC429" s="390" t="str">
        <f/>
        <v/>
      </c>
      <c r="BD429" s="381" t="str">
        <f/>
        <v/>
      </c>
      <c r="BE429" s="381"/>
      <c r="BF429" s="381" t="str">
        <f/>
        <v/>
      </c>
      <c r="BG429" s="391"/>
      <c r="BH429" s="392"/>
      <c r="BI429" s="378"/>
    </row>
    <row r="430" ht="15.75" customHeight="1">
      <c r="A430" s="236"/>
      <c r="B430" s="236"/>
      <c r="C430" s="358"/>
      <c r="D430" s="379">
        <v>424</v>
      </c>
      <c r="E430" s="380" t="str">
        <f t="shared" si="127"/>
        <v>#REF!</v>
      </c>
      <c r="F430" s="57" t="str">
        <f t="shared" si="128"/>
        <v>#REF!</v>
      </c>
      <c r="G430" s="57" t="str">
        <f t="shared" si="129"/>
        <v>#REF!</v>
      </c>
      <c r="H430" s="381" t="str">
        <f t="shared" si="130"/>
        <v>#REF!</v>
      </c>
      <c r="I430" s="380" t="str">
        <f t="shared" si="131"/>
        <v>#REF!</v>
      </c>
      <c r="J430" s="396" t="str">
        <f t="shared" si="135"/>
        <v>#REF!</v>
      </c>
      <c r="K430" s="382" t="b">
        <v>0</v>
      </c>
      <c r="L430" s="364" t="str">
        <f t="shared" si="132"/>
        <v>#REF!</v>
      </c>
      <c r="M430" s="361" t="str">
        <f t="shared" si="133"/>
        <v>#REF!</v>
      </c>
      <c r="N430" s="361" t="b">
        <v>0</v>
      </c>
      <c r="O430" s="24" t="b">
        <v>0</v>
      </c>
      <c r="P430" s="365" t="str">
        <f t="shared" si="134"/>
        <v>#REF!</v>
      </c>
      <c r="Q430" s="383"/>
      <c r="R430" s="367"/>
      <c r="S430" s="384" t="str">
        <f/>
        <v/>
      </c>
      <c r="T430" s="385">
        <v>45108</v>
      </c>
      <c r="U430" s="386" t="str">
        <f/>
        <v/>
      </c>
      <c r="V430" s="385">
        <v>45294</v>
      </c>
      <c r="W430" s="387" t="str">
        <f/>
        <v/>
      </c>
      <c r="X430" s="381" t="str">
        <f/>
        <v/>
      </c>
      <c r="Y430" s="381"/>
      <c r="Z430" s="381">
        <v>45352</v>
      </c>
      <c r="AA430" s="388"/>
      <c r="AB430" s="381"/>
      <c r="AC430" s="381"/>
      <c r="AD430" s="381"/>
      <c r="AE430" s="388"/>
      <c r="AF430" s="381"/>
      <c r="AG430" s="381"/>
      <c r="AH430" s="389"/>
      <c r="AI430" s="386"/>
      <c r="AJ430" s="381"/>
      <c r="AK430" s="381"/>
      <c r="AL430" s="383"/>
      <c r="AM430" s="374"/>
      <c r="AN430" s="384">
        <v>45842</v>
      </c>
      <c r="AO430" s="381">
        <v>45917</v>
      </c>
      <c r="AP430" s="383"/>
      <c r="AQ430" s="374"/>
      <c r="AR430" s="384" t="str">
        <f/>
        <v/>
      </c>
      <c r="AS430" s="381">
        <v>45365</v>
      </c>
      <c r="AT430" s="381" t="str">
        <f/>
        <v/>
      </c>
      <c r="AU430" s="389"/>
      <c r="AV430" s="390" t="str">
        <f/>
        <v/>
      </c>
      <c r="AW430" s="57" t="str">
        <f/>
        <v/>
      </c>
      <c r="AX430" s="381"/>
      <c r="AY430" s="381" t="str">
        <f/>
        <v/>
      </c>
      <c r="AZ430" s="381"/>
      <c r="BA430" s="381" t="str">
        <f/>
        <v/>
      </c>
      <c r="BB430" s="385"/>
      <c r="BC430" s="390" t="str">
        <f/>
        <v/>
      </c>
      <c r="BD430" s="381" t="str">
        <f/>
        <v/>
      </c>
      <c r="BE430" s="381"/>
      <c r="BF430" s="381" t="str">
        <f/>
        <v/>
      </c>
      <c r="BG430" s="391"/>
      <c r="BH430" s="392"/>
      <c r="BI430" s="378"/>
    </row>
    <row r="431" ht="15.75" customHeight="1">
      <c r="A431" s="236"/>
      <c r="B431" s="236"/>
      <c r="C431" s="358"/>
      <c r="D431" s="379">
        <v>425</v>
      </c>
      <c r="E431" s="380" t="str">
        <f t="shared" si="127"/>
        <v>#REF!</v>
      </c>
      <c r="F431" s="57" t="str">
        <f t="shared" si="128"/>
        <v>#REF!</v>
      </c>
      <c r="G431" s="57" t="str">
        <f t="shared" si="129"/>
        <v>#REF!</v>
      </c>
      <c r="H431" s="381" t="str">
        <f t="shared" si="130"/>
        <v>#REF!</v>
      </c>
      <c r="I431" s="380" t="str">
        <f t="shared" si="131"/>
        <v>#REF!</v>
      </c>
      <c r="J431" s="396" t="str">
        <f t="shared" si="135"/>
        <v>#REF!</v>
      </c>
      <c r="K431" s="382" t="b">
        <v>0</v>
      </c>
      <c r="L431" s="364" t="str">
        <f t="shared" si="132"/>
        <v>#REF!</v>
      </c>
      <c r="M431" s="361" t="str">
        <f t="shared" si="133"/>
        <v>#REF!</v>
      </c>
      <c r="N431" s="361" t="b">
        <v>0</v>
      </c>
      <c r="O431" s="24" t="b">
        <v>0</v>
      </c>
      <c r="P431" s="365" t="str">
        <f t="shared" si="134"/>
        <v>#REF!</v>
      </c>
      <c r="Q431" s="383"/>
      <c r="R431" s="367"/>
      <c r="S431" s="384" t="str">
        <f/>
        <v/>
      </c>
      <c r="T431" s="385">
        <v>45323</v>
      </c>
      <c r="U431" s="386" t="str">
        <f/>
        <v/>
      </c>
      <c r="V431" s="385">
        <v>45506</v>
      </c>
      <c r="W431" s="387" t="str">
        <f/>
        <v/>
      </c>
      <c r="X431" s="381" t="str">
        <f/>
        <v/>
      </c>
      <c r="Y431" s="381"/>
      <c r="Z431" s="381">
        <v>45566</v>
      </c>
      <c r="AA431" s="388"/>
      <c r="AB431" s="381"/>
      <c r="AC431" s="381"/>
      <c r="AD431" s="381"/>
      <c r="AE431" s="388"/>
      <c r="AF431" s="381"/>
      <c r="AG431" s="381"/>
      <c r="AH431" s="389"/>
      <c r="AI431" s="386"/>
      <c r="AJ431" s="381"/>
      <c r="AK431" s="381"/>
      <c r="AL431" s="383"/>
      <c r="AM431" s="374"/>
      <c r="AN431" s="384">
        <v>45811</v>
      </c>
      <c r="AO431" s="381">
        <v>45884</v>
      </c>
      <c r="AP431" s="383"/>
      <c r="AQ431" s="374"/>
      <c r="AR431" s="384" t="str">
        <f/>
        <v/>
      </c>
      <c r="AS431" s="381">
        <v>45578</v>
      </c>
      <c r="AT431" s="381" t="str">
        <f/>
        <v/>
      </c>
      <c r="AU431" s="389"/>
      <c r="AV431" s="390" t="str">
        <f/>
        <v/>
      </c>
      <c r="AW431" s="57" t="str">
        <f/>
        <v/>
      </c>
      <c r="AX431" s="381"/>
      <c r="AY431" s="381" t="str">
        <f/>
        <v/>
      </c>
      <c r="AZ431" s="381"/>
      <c r="BA431" s="381" t="str">
        <f/>
        <v/>
      </c>
      <c r="BB431" s="385"/>
      <c r="BC431" s="390" t="str">
        <f/>
        <v/>
      </c>
      <c r="BD431" s="381" t="str">
        <f/>
        <v/>
      </c>
      <c r="BE431" s="381"/>
      <c r="BF431" s="381" t="str">
        <f/>
        <v/>
      </c>
      <c r="BG431" s="391"/>
      <c r="BH431" s="392"/>
      <c r="BI431" s="378"/>
    </row>
    <row r="432" ht="15.75" customHeight="1">
      <c r="A432" s="236"/>
      <c r="B432" s="236"/>
      <c r="C432" s="358"/>
      <c r="D432" s="379">
        <v>426</v>
      </c>
      <c r="E432" s="380" t="str">
        <f t="shared" si="127"/>
        <v>#REF!</v>
      </c>
      <c r="F432" s="57" t="str">
        <f t="shared" si="128"/>
        <v>#REF!</v>
      </c>
      <c r="G432" s="57" t="str">
        <f t="shared" si="129"/>
        <v>#REF!</v>
      </c>
      <c r="H432" s="381" t="str">
        <f t="shared" si="130"/>
        <v>#REF!</v>
      </c>
      <c r="I432" s="380" t="str">
        <f t="shared" si="131"/>
        <v>#REF!</v>
      </c>
      <c r="J432" s="396" t="str">
        <f t="shared" si="135"/>
        <v>#REF!</v>
      </c>
      <c r="K432" s="382" t="b">
        <v>0</v>
      </c>
      <c r="L432" s="364" t="str">
        <f t="shared" si="132"/>
        <v>#REF!</v>
      </c>
      <c r="M432" s="361" t="str">
        <f t="shared" si="133"/>
        <v>#REF!</v>
      </c>
      <c r="N432" s="361" t="b">
        <v>0</v>
      </c>
      <c r="O432" s="24" t="b">
        <v>0</v>
      </c>
      <c r="P432" s="365" t="str">
        <f t="shared" si="134"/>
        <v>#REF!</v>
      </c>
      <c r="Q432" s="383"/>
      <c r="R432" s="367"/>
      <c r="S432" s="384" t="str">
        <f/>
        <v/>
      </c>
      <c r="T432" s="385">
        <v>45444</v>
      </c>
      <c r="U432" s="386" t="str">
        <f/>
        <v/>
      </c>
      <c r="V432" s="385">
        <v>45631</v>
      </c>
      <c r="W432" s="387" t="str">
        <f/>
        <v/>
      </c>
      <c r="X432" s="381" t="str">
        <f/>
        <v/>
      </c>
      <c r="Y432" s="381"/>
      <c r="Z432" s="381">
        <v>45689</v>
      </c>
      <c r="AA432" s="388"/>
      <c r="AB432" s="381"/>
      <c r="AC432" s="381"/>
      <c r="AD432" s="381"/>
      <c r="AE432" s="388"/>
      <c r="AF432" s="381"/>
      <c r="AG432" s="381"/>
      <c r="AH432" s="389"/>
      <c r="AI432" s="386"/>
      <c r="AJ432" s="381"/>
      <c r="AK432" s="381"/>
      <c r="AL432" s="383"/>
      <c r="AM432" s="374"/>
      <c r="AN432" s="384">
        <v>45993</v>
      </c>
      <c r="AO432" s="381">
        <v>46066</v>
      </c>
      <c r="AP432" s="383"/>
      <c r="AQ432" s="374"/>
      <c r="AR432" s="384" t="str">
        <f/>
        <v/>
      </c>
      <c r="AS432" s="381">
        <v>45701</v>
      </c>
      <c r="AT432" s="381" t="str">
        <f/>
        <v/>
      </c>
      <c r="AU432" s="389"/>
      <c r="AV432" s="390" t="str">
        <f/>
        <v/>
      </c>
      <c r="AW432" s="57" t="str">
        <f/>
        <v/>
      </c>
      <c r="AX432" s="381"/>
      <c r="AY432" s="381" t="str">
        <f/>
        <v/>
      </c>
      <c r="AZ432" s="381"/>
      <c r="BA432" s="381" t="str">
        <f/>
        <v/>
      </c>
      <c r="BB432" s="385"/>
      <c r="BC432" s="390" t="str">
        <f/>
        <v/>
      </c>
      <c r="BD432" s="381" t="str">
        <f/>
        <v/>
      </c>
      <c r="BE432" s="381"/>
      <c r="BF432" s="381" t="str">
        <f/>
        <v/>
      </c>
      <c r="BG432" s="391"/>
      <c r="BH432" s="392"/>
      <c r="BI432" s="378"/>
    </row>
    <row r="433" ht="15.75" customHeight="1">
      <c r="A433" s="236"/>
      <c r="B433" s="236"/>
      <c r="C433" s="358"/>
      <c r="D433" s="379">
        <v>427</v>
      </c>
      <c r="E433" s="380" t="str">
        <f t="shared" si="127"/>
        <v>#REF!</v>
      </c>
      <c r="F433" s="57" t="str">
        <f t="shared" si="128"/>
        <v>#REF!</v>
      </c>
      <c r="G433" s="57" t="str">
        <f t="shared" si="129"/>
        <v>#REF!</v>
      </c>
      <c r="H433" s="381" t="str">
        <f t="shared" si="130"/>
        <v>#REF!</v>
      </c>
      <c r="I433" s="380" t="str">
        <f t="shared" si="131"/>
        <v>#REF!</v>
      </c>
      <c r="J433" s="396" t="str">
        <f t="shared" si="135"/>
        <v>#REF!</v>
      </c>
      <c r="K433" s="382" t="b">
        <v>0</v>
      </c>
      <c r="L433" s="364" t="str">
        <f t="shared" si="132"/>
        <v>#REF!</v>
      </c>
      <c r="M433" s="361" t="str">
        <f t="shared" si="133"/>
        <v>#REF!</v>
      </c>
      <c r="N433" s="361" t="b">
        <v>0</v>
      </c>
      <c r="O433" s="24" t="b">
        <v>0</v>
      </c>
      <c r="P433" s="365" t="str">
        <f t="shared" si="134"/>
        <v>#REF!</v>
      </c>
      <c r="Q433" s="383"/>
      <c r="R433" s="367"/>
      <c r="S433" s="384" t="str">
        <f/>
        <v/>
      </c>
      <c r="T433" s="385">
        <v>45444</v>
      </c>
      <c r="U433" s="386" t="str">
        <f/>
        <v/>
      </c>
      <c r="V433" s="385">
        <v>45631</v>
      </c>
      <c r="W433" s="387" t="str">
        <f/>
        <v/>
      </c>
      <c r="X433" s="381" t="str">
        <f/>
        <v/>
      </c>
      <c r="Y433" s="381"/>
      <c r="Z433" s="381">
        <v>45689</v>
      </c>
      <c r="AA433" s="388"/>
      <c r="AB433" s="381"/>
      <c r="AC433" s="381"/>
      <c r="AD433" s="381"/>
      <c r="AE433" s="388"/>
      <c r="AF433" s="381"/>
      <c r="AG433" s="381"/>
      <c r="AH433" s="389"/>
      <c r="AI433" s="386"/>
      <c r="AJ433" s="381"/>
      <c r="AK433" s="381"/>
      <c r="AL433" s="383"/>
      <c r="AM433" s="374"/>
      <c r="AN433" s="384">
        <v>46209</v>
      </c>
      <c r="AO433" s="381">
        <v>46282</v>
      </c>
      <c r="AP433" s="383"/>
      <c r="AQ433" s="374"/>
      <c r="AR433" s="384" t="str">
        <f/>
        <v/>
      </c>
      <c r="AS433" s="381">
        <v>45701</v>
      </c>
      <c r="AT433" s="381" t="str">
        <f/>
        <v/>
      </c>
      <c r="AU433" s="389"/>
      <c r="AV433" s="390" t="str">
        <f/>
        <v/>
      </c>
      <c r="AW433" s="57" t="str">
        <f/>
        <v/>
      </c>
      <c r="AX433" s="381"/>
      <c r="AY433" s="381" t="str">
        <f/>
        <v/>
      </c>
      <c r="AZ433" s="381"/>
      <c r="BA433" s="381" t="str">
        <f/>
        <v/>
      </c>
      <c r="BB433" s="385"/>
      <c r="BC433" s="390" t="str">
        <f/>
        <v/>
      </c>
      <c r="BD433" s="381" t="str">
        <f/>
        <v/>
      </c>
      <c r="BE433" s="381"/>
      <c r="BF433" s="381" t="str">
        <f/>
        <v/>
      </c>
      <c r="BG433" s="391"/>
      <c r="BH433" s="392"/>
      <c r="BI433" s="378"/>
    </row>
    <row r="434" ht="15.75" customHeight="1">
      <c r="A434" s="236"/>
      <c r="B434" s="236"/>
      <c r="C434" s="358"/>
      <c r="D434" s="379">
        <v>428</v>
      </c>
      <c r="E434" s="380" t="str">
        <f t="shared" si="127"/>
        <v>#REF!</v>
      </c>
      <c r="F434" s="57" t="str">
        <f t="shared" si="128"/>
        <v>#REF!</v>
      </c>
      <c r="G434" s="57" t="str">
        <f t="shared" si="129"/>
        <v>#REF!</v>
      </c>
      <c r="H434" s="381" t="str">
        <f t="shared" si="130"/>
        <v>#REF!</v>
      </c>
      <c r="I434" s="380" t="str">
        <f t="shared" si="131"/>
        <v>#REF!</v>
      </c>
      <c r="J434" s="396" t="str">
        <f t="shared" si="135"/>
        <v>#REF!</v>
      </c>
      <c r="K434" s="382" t="b">
        <v>0</v>
      </c>
      <c r="L434" s="364" t="str">
        <f t="shared" si="132"/>
        <v>#REF!</v>
      </c>
      <c r="M434" s="361" t="str">
        <f t="shared" si="133"/>
        <v>#REF!</v>
      </c>
      <c r="N434" s="361" t="b">
        <v>0</v>
      </c>
      <c r="O434" s="24" t="b">
        <v>0</v>
      </c>
      <c r="P434" s="365" t="str">
        <f t="shared" si="134"/>
        <v>#REF!</v>
      </c>
      <c r="Q434" s="383"/>
      <c r="R434" s="367"/>
      <c r="S434" s="384" t="str">
        <f/>
        <v/>
      </c>
      <c r="T434" s="385">
        <v>45444</v>
      </c>
      <c r="U434" s="386" t="str">
        <f/>
        <v/>
      </c>
      <c r="V434" s="385">
        <v>45631</v>
      </c>
      <c r="W434" s="387" t="str">
        <f/>
        <v/>
      </c>
      <c r="X434" s="381" t="str">
        <f/>
        <v/>
      </c>
      <c r="Y434" s="381"/>
      <c r="Z434" s="381">
        <v>45689</v>
      </c>
      <c r="AA434" s="388"/>
      <c r="AB434" s="381"/>
      <c r="AC434" s="381"/>
      <c r="AD434" s="381"/>
      <c r="AE434" s="388"/>
      <c r="AF434" s="381"/>
      <c r="AG434" s="381"/>
      <c r="AH434" s="389"/>
      <c r="AI434" s="386"/>
      <c r="AJ434" s="381"/>
      <c r="AK434" s="381"/>
      <c r="AL434" s="383"/>
      <c r="AM434" s="374"/>
      <c r="AN434" s="384">
        <v>46176</v>
      </c>
      <c r="AO434" s="381">
        <v>46251</v>
      </c>
      <c r="AP434" s="383"/>
      <c r="AQ434" s="374"/>
      <c r="AR434" s="384" t="str">
        <f/>
        <v/>
      </c>
      <c r="AS434" s="381">
        <v>45701</v>
      </c>
      <c r="AT434" s="381" t="str">
        <f/>
        <v/>
      </c>
      <c r="AU434" s="389"/>
      <c r="AV434" s="390" t="str">
        <f/>
        <v/>
      </c>
      <c r="AW434" s="57" t="str">
        <f/>
        <v/>
      </c>
      <c r="AX434" s="381"/>
      <c r="AY434" s="381" t="str">
        <f/>
        <v/>
      </c>
      <c r="AZ434" s="381"/>
      <c r="BA434" s="381" t="str">
        <f/>
        <v/>
      </c>
      <c r="BB434" s="385"/>
      <c r="BC434" s="390" t="str">
        <f/>
        <v/>
      </c>
      <c r="BD434" s="381" t="str">
        <f/>
        <v/>
      </c>
      <c r="BE434" s="381"/>
      <c r="BF434" s="381" t="str">
        <f/>
        <v/>
      </c>
      <c r="BG434" s="391"/>
      <c r="BH434" s="392"/>
      <c r="BI434" s="378"/>
    </row>
    <row r="435" ht="15.75" customHeight="1">
      <c r="A435" s="236"/>
      <c r="B435" s="236"/>
      <c r="C435" s="358"/>
      <c r="D435" s="379">
        <v>429</v>
      </c>
      <c r="E435" s="380" t="str">
        <f t="shared" si="127"/>
        <v>#REF!</v>
      </c>
      <c r="F435" s="57" t="str">
        <f t="shared" si="128"/>
        <v>#REF!</v>
      </c>
      <c r="G435" s="57" t="str">
        <f t="shared" si="129"/>
        <v>#REF!</v>
      </c>
      <c r="H435" s="381" t="str">
        <f t="shared" si="130"/>
        <v>#REF!</v>
      </c>
      <c r="I435" s="380" t="str">
        <f t="shared" si="131"/>
        <v>#REF!</v>
      </c>
      <c r="J435" s="396" t="str">
        <f t="shared" si="135"/>
        <v>#REF!</v>
      </c>
      <c r="K435" s="382" t="b">
        <v>0</v>
      </c>
      <c r="L435" s="364" t="str">
        <f t="shared" si="132"/>
        <v>#REF!</v>
      </c>
      <c r="M435" s="361" t="str">
        <f t="shared" si="133"/>
        <v>#REF!</v>
      </c>
      <c r="N435" s="361" t="b">
        <v>0</v>
      </c>
      <c r="O435" s="24" t="b">
        <v>0</v>
      </c>
      <c r="P435" s="365" t="str">
        <f t="shared" si="134"/>
        <v>#REF!</v>
      </c>
      <c r="Q435" s="383"/>
      <c r="R435" s="367"/>
      <c r="S435" s="384" t="str">
        <f/>
        <v/>
      </c>
      <c r="T435" s="385">
        <v>45444</v>
      </c>
      <c r="U435" s="386" t="str">
        <f/>
        <v/>
      </c>
      <c r="V435" s="385">
        <v>45631</v>
      </c>
      <c r="W435" s="387" t="str">
        <f/>
        <v/>
      </c>
      <c r="X435" s="381" t="str">
        <f/>
        <v/>
      </c>
      <c r="Y435" s="381"/>
      <c r="Z435" s="381">
        <v>45689</v>
      </c>
      <c r="AA435" s="388"/>
      <c r="AB435" s="381"/>
      <c r="AC435" s="381"/>
      <c r="AD435" s="381"/>
      <c r="AE435" s="388"/>
      <c r="AF435" s="381"/>
      <c r="AG435" s="381"/>
      <c r="AH435" s="389"/>
      <c r="AI435" s="386"/>
      <c r="AJ435" s="381"/>
      <c r="AK435" s="381"/>
      <c r="AL435" s="383"/>
      <c r="AM435" s="374"/>
      <c r="AN435" s="384">
        <v>46268</v>
      </c>
      <c r="AO435" s="381">
        <v>46343</v>
      </c>
      <c r="AP435" s="383"/>
      <c r="AQ435" s="374"/>
      <c r="AR435" s="384" t="str">
        <f/>
        <v/>
      </c>
      <c r="AS435" s="381">
        <v>45701</v>
      </c>
      <c r="AT435" s="381" t="str">
        <f/>
        <v/>
      </c>
      <c r="AU435" s="389"/>
      <c r="AV435" s="390" t="str">
        <f/>
        <v/>
      </c>
      <c r="AW435" s="57" t="str">
        <f/>
        <v/>
      </c>
      <c r="AX435" s="381"/>
      <c r="AY435" s="381" t="str">
        <f/>
        <v/>
      </c>
      <c r="AZ435" s="381"/>
      <c r="BA435" s="381" t="str">
        <f/>
        <v/>
      </c>
      <c r="BB435" s="385"/>
      <c r="BC435" s="390" t="str">
        <f/>
        <v/>
      </c>
      <c r="BD435" s="381" t="str">
        <f/>
        <v/>
      </c>
      <c r="BE435" s="381"/>
      <c r="BF435" s="381" t="str">
        <f/>
        <v/>
      </c>
      <c r="BG435" s="391"/>
      <c r="BH435" s="392"/>
      <c r="BI435" s="378"/>
    </row>
    <row r="436" ht="15.75" customHeight="1">
      <c r="A436" s="236"/>
      <c r="B436" s="236"/>
      <c r="C436" s="358"/>
      <c r="D436" s="379">
        <v>430</v>
      </c>
      <c r="E436" s="380" t="str">
        <f t="shared" si="127"/>
        <v>#REF!</v>
      </c>
      <c r="F436" s="57" t="str">
        <f t="shared" si="128"/>
        <v>#REF!</v>
      </c>
      <c r="G436" s="57" t="str">
        <f t="shared" si="129"/>
        <v>#REF!</v>
      </c>
      <c r="H436" s="381" t="str">
        <f t="shared" si="130"/>
        <v>#REF!</v>
      </c>
      <c r="I436" s="380" t="str">
        <f t="shared" si="131"/>
        <v>#REF!</v>
      </c>
      <c r="J436" s="396" t="str">
        <f t="shared" si="135"/>
        <v>#REF!</v>
      </c>
      <c r="K436" s="382" t="b">
        <v>0</v>
      </c>
      <c r="L436" s="364" t="str">
        <f t="shared" si="132"/>
        <v>#REF!</v>
      </c>
      <c r="M436" s="361" t="str">
        <f t="shared" si="133"/>
        <v>#REF!</v>
      </c>
      <c r="N436" s="361" t="b">
        <v>0</v>
      </c>
      <c r="O436" s="24" t="b">
        <v>0</v>
      </c>
      <c r="P436" s="365" t="str">
        <f t="shared" si="134"/>
        <v>#REF!</v>
      </c>
      <c r="Q436" s="383"/>
      <c r="R436" s="367"/>
      <c r="S436" s="384" t="str">
        <f/>
        <v/>
      </c>
      <c r="T436" s="385">
        <v>45444</v>
      </c>
      <c r="U436" s="386" t="str">
        <f/>
        <v/>
      </c>
      <c r="V436" s="385">
        <v>45631</v>
      </c>
      <c r="W436" s="387" t="str">
        <f/>
        <v/>
      </c>
      <c r="X436" s="381" t="str">
        <f/>
        <v/>
      </c>
      <c r="Y436" s="381"/>
      <c r="Z436" s="381">
        <v>45689</v>
      </c>
      <c r="AA436" s="388"/>
      <c r="AB436" s="381"/>
      <c r="AC436" s="381"/>
      <c r="AD436" s="381"/>
      <c r="AE436" s="388"/>
      <c r="AF436" s="381"/>
      <c r="AG436" s="381"/>
      <c r="AH436" s="389"/>
      <c r="AI436" s="386"/>
      <c r="AJ436" s="381"/>
      <c r="AK436" s="381"/>
      <c r="AL436" s="383"/>
      <c r="AM436" s="374"/>
      <c r="AN436" s="384">
        <v>46358</v>
      </c>
      <c r="AO436" s="381">
        <v>46433</v>
      </c>
      <c r="AP436" s="383"/>
      <c r="AQ436" s="374"/>
      <c r="AR436" s="384" t="str">
        <f/>
        <v/>
      </c>
      <c r="AS436" s="381">
        <v>45701</v>
      </c>
      <c r="AT436" s="381" t="str">
        <f/>
        <v/>
      </c>
      <c r="AU436" s="389"/>
      <c r="AV436" s="390" t="str">
        <f/>
        <v/>
      </c>
      <c r="AW436" s="57" t="str">
        <f/>
        <v/>
      </c>
      <c r="AX436" s="381"/>
      <c r="AY436" s="381" t="str">
        <f/>
        <v/>
      </c>
      <c r="AZ436" s="381"/>
      <c r="BA436" s="381" t="str">
        <f/>
        <v/>
      </c>
      <c r="BB436" s="385"/>
      <c r="BC436" s="390" t="str">
        <f/>
        <v/>
      </c>
      <c r="BD436" s="381" t="str">
        <f/>
        <v/>
      </c>
      <c r="BE436" s="381"/>
      <c r="BF436" s="381" t="str">
        <f/>
        <v/>
      </c>
      <c r="BG436" s="391"/>
      <c r="BH436" s="392"/>
      <c r="BI436" s="378"/>
    </row>
    <row r="437" ht="15.75" customHeight="1">
      <c r="A437" s="236"/>
      <c r="B437" s="236"/>
      <c r="C437" s="358"/>
      <c r="D437" s="379">
        <v>431</v>
      </c>
      <c r="E437" s="380" t="str">
        <f t="shared" si="127"/>
        <v>#REF!</v>
      </c>
      <c r="F437" s="57" t="str">
        <f t="shared" si="128"/>
        <v>#REF!</v>
      </c>
      <c r="G437" s="57" t="str">
        <f t="shared" si="129"/>
        <v>#REF!</v>
      </c>
      <c r="H437" s="381" t="str">
        <f t="shared" si="130"/>
        <v>#REF!</v>
      </c>
      <c r="I437" s="380" t="str">
        <f t="shared" si="131"/>
        <v>#REF!</v>
      </c>
      <c r="J437" s="396" t="str">
        <f t="shared" si="135"/>
        <v>#REF!</v>
      </c>
      <c r="K437" s="382" t="b">
        <v>0</v>
      </c>
      <c r="L437" s="364" t="str">
        <f t="shared" si="132"/>
        <v>#REF!</v>
      </c>
      <c r="M437" s="361" t="str">
        <f t="shared" si="133"/>
        <v>#REF!</v>
      </c>
      <c r="N437" s="361" t="b">
        <v>0</v>
      </c>
      <c r="O437" s="24" t="b">
        <v>0</v>
      </c>
      <c r="P437" s="365" t="str">
        <f t="shared" si="134"/>
        <v>#REF!</v>
      </c>
      <c r="Q437" s="383"/>
      <c r="R437" s="367"/>
      <c r="S437" s="384" t="str">
        <f/>
        <v/>
      </c>
      <c r="T437" s="385">
        <v>46692</v>
      </c>
      <c r="U437" s="386" t="str">
        <f/>
        <v/>
      </c>
      <c r="V437" s="385">
        <v>46906</v>
      </c>
      <c r="W437" s="387" t="str">
        <f/>
        <v/>
      </c>
      <c r="X437" s="381" t="str">
        <f/>
        <v/>
      </c>
      <c r="Y437" s="381"/>
      <c r="Z437" s="381">
        <v>46966</v>
      </c>
      <c r="AA437" s="388"/>
      <c r="AB437" s="381"/>
      <c r="AC437" s="381"/>
      <c r="AD437" s="381"/>
      <c r="AE437" s="388"/>
      <c r="AF437" s="381"/>
      <c r="AG437" s="381"/>
      <c r="AH437" s="389"/>
      <c r="AI437" s="386"/>
      <c r="AJ437" s="381"/>
      <c r="AK437" s="381"/>
      <c r="AL437" s="383"/>
      <c r="AM437" s="374"/>
      <c r="AN437" s="384">
        <v>46968</v>
      </c>
      <c r="AO437" s="381">
        <v>47043</v>
      </c>
      <c r="AP437" s="383"/>
      <c r="AQ437" s="374"/>
      <c r="AR437" s="384" t="str">
        <f/>
        <v/>
      </c>
      <c r="AS437" s="381">
        <v>46978</v>
      </c>
      <c r="AT437" s="381" t="str">
        <f/>
        <v/>
      </c>
      <c r="AU437" s="389"/>
      <c r="AV437" s="390" t="str">
        <f/>
        <v/>
      </c>
      <c r="AW437" s="57" t="str">
        <f/>
        <v/>
      </c>
      <c r="AX437" s="381"/>
      <c r="AY437" s="381" t="str">
        <f/>
        <v/>
      </c>
      <c r="AZ437" s="381"/>
      <c r="BA437" s="381" t="str">
        <f/>
        <v/>
      </c>
      <c r="BB437" s="385"/>
      <c r="BC437" s="390" t="str">
        <f/>
        <v/>
      </c>
      <c r="BD437" s="381" t="str">
        <f/>
        <v/>
      </c>
      <c r="BE437" s="381"/>
      <c r="BF437" s="381" t="str">
        <f/>
        <v/>
      </c>
      <c r="BG437" s="391"/>
      <c r="BH437" s="392"/>
      <c r="BI437" s="378"/>
    </row>
    <row r="438" ht="15.75" customHeight="1">
      <c r="A438" s="236"/>
      <c r="B438" s="236"/>
      <c r="C438" s="358"/>
      <c r="D438" s="379">
        <v>432</v>
      </c>
      <c r="E438" s="380" t="str">
        <f t="shared" si="127"/>
        <v>#REF!</v>
      </c>
      <c r="F438" s="57" t="str">
        <f t="shared" si="128"/>
        <v>#REF!</v>
      </c>
      <c r="G438" s="57" t="str">
        <f t="shared" si="129"/>
        <v>#REF!</v>
      </c>
      <c r="H438" s="381" t="str">
        <f t="shared" si="130"/>
        <v>#REF!</v>
      </c>
      <c r="I438" s="380" t="str">
        <f t="shared" si="131"/>
        <v>#REF!</v>
      </c>
      <c r="J438" s="396" t="str">
        <f t="shared" si="135"/>
        <v>#REF!</v>
      </c>
      <c r="K438" s="382" t="b">
        <v>0</v>
      </c>
      <c r="L438" s="364" t="str">
        <f t="shared" si="132"/>
        <v>#REF!</v>
      </c>
      <c r="M438" s="361" t="str">
        <f t="shared" si="133"/>
        <v>#REF!</v>
      </c>
      <c r="N438" s="361" t="b">
        <v>0</v>
      </c>
      <c r="O438" s="24" t="b">
        <v>0</v>
      </c>
      <c r="P438" s="365" t="str">
        <f t="shared" si="134"/>
        <v>#REF!</v>
      </c>
      <c r="Q438" s="383"/>
      <c r="R438" s="367"/>
      <c r="S438" s="384" t="str">
        <f/>
        <v/>
      </c>
      <c r="T438" s="385">
        <v>46692</v>
      </c>
      <c r="U438" s="386" t="str">
        <f/>
        <v/>
      </c>
      <c r="V438" s="385">
        <v>46906</v>
      </c>
      <c r="W438" s="387" t="str">
        <f/>
        <v/>
      </c>
      <c r="X438" s="381" t="str">
        <f/>
        <v/>
      </c>
      <c r="Y438" s="381"/>
      <c r="Z438" s="381">
        <v>46966</v>
      </c>
      <c r="AA438" s="388"/>
      <c r="AB438" s="381"/>
      <c r="AC438" s="381"/>
      <c r="AD438" s="381"/>
      <c r="AE438" s="388"/>
      <c r="AF438" s="381"/>
      <c r="AG438" s="381"/>
      <c r="AH438" s="389"/>
      <c r="AI438" s="386"/>
      <c r="AJ438" s="381"/>
      <c r="AK438" s="381"/>
      <c r="AL438" s="383"/>
      <c r="AM438" s="374"/>
      <c r="AN438" s="384">
        <v>46968</v>
      </c>
      <c r="AO438" s="381">
        <v>47043</v>
      </c>
      <c r="AP438" s="383"/>
      <c r="AQ438" s="374"/>
      <c r="AR438" s="384" t="str">
        <f/>
        <v/>
      </c>
      <c r="AS438" s="381">
        <v>46978</v>
      </c>
      <c r="AT438" s="381" t="str">
        <f/>
        <v/>
      </c>
      <c r="AU438" s="389"/>
      <c r="AV438" s="390" t="str">
        <f/>
        <v/>
      </c>
      <c r="AW438" s="57" t="str">
        <f/>
        <v/>
      </c>
      <c r="AX438" s="381"/>
      <c r="AY438" s="381" t="str">
        <f/>
        <v/>
      </c>
      <c r="AZ438" s="381"/>
      <c r="BA438" s="381" t="str">
        <f/>
        <v/>
      </c>
      <c r="BB438" s="385"/>
      <c r="BC438" s="390" t="str">
        <f/>
        <v/>
      </c>
      <c r="BD438" s="381" t="str">
        <f/>
        <v/>
      </c>
      <c r="BE438" s="381"/>
      <c r="BF438" s="381" t="str">
        <f/>
        <v/>
      </c>
      <c r="BG438" s="391"/>
      <c r="BH438" s="392"/>
      <c r="BI438" s="378"/>
    </row>
    <row r="439" ht="15.75" customHeight="1">
      <c r="A439" s="236"/>
      <c r="B439" s="236"/>
      <c r="C439" s="358"/>
      <c r="D439" s="379">
        <v>433</v>
      </c>
      <c r="E439" s="380" t="str">
        <f t="shared" si="127"/>
        <v>#REF!</v>
      </c>
      <c r="F439" s="57" t="str">
        <f t="shared" si="128"/>
        <v>#REF!</v>
      </c>
      <c r="G439" s="57" t="str">
        <f t="shared" si="129"/>
        <v>#REF!</v>
      </c>
      <c r="H439" s="381" t="str">
        <f t="shared" si="130"/>
        <v>#REF!</v>
      </c>
      <c r="I439" s="380" t="str">
        <f t="shared" si="131"/>
        <v>#REF!</v>
      </c>
      <c r="J439" s="396" t="str">
        <f t="shared" si="135"/>
        <v>#REF!</v>
      </c>
      <c r="K439" s="382" t="b">
        <v>0</v>
      </c>
      <c r="L439" s="364" t="str">
        <f t="shared" si="132"/>
        <v>#REF!</v>
      </c>
      <c r="M439" s="361" t="str">
        <f t="shared" si="133"/>
        <v>#REF!</v>
      </c>
      <c r="N439" s="361" t="b">
        <v>0</v>
      </c>
      <c r="O439" s="24" t="b">
        <v>0</v>
      </c>
      <c r="P439" s="365" t="str">
        <f t="shared" si="134"/>
        <v>#REF!</v>
      </c>
      <c r="Q439" s="383"/>
      <c r="R439" s="367"/>
      <c r="S439" s="384" t="str">
        <f/>
        <v/>
      </c>
      <c r="T439" s="385">
        <v>46692</v>
      </c>
      <c r="U439" s="386" t="str">
        <f/>
        <v/>
      </c>
      <c r="V439" s="385">
        <v>46906</v>
      </c>
      <c r="W439" s="387" t="str">
        <f/>
        <v/>
      </c>
      <c r="X439" s="381" t="str">
        <f/>
        <v/>
      </c>
      <c r="Y439" s="381"/>
      <c r="Z439" s="381">
        <v>46966</v>
      </c>
      <c r="AA439" s="388"/>
      <c r="AB439" s="381"/>
      <c r="AC439" s="381"/>
      <c r="AD439" s="381"/>
      <c r="AE439" s="388"/>
      <c r="AF439" s="381"/>
      <c r="AG439" s="381"/>
      <c r="AH439" s="389"/>
      <c r="AI439" s="386"/>
      <c r="AJ439" s="381"/>
      <c r="AK439" s="381"/>
      <c r="AL439" s="383"/>
      <c r="AM439" s="374"/>
      <c r="AN439" s="384">
        <v>46968</v>
      </c>
      <c r="AO439" s="381">
        <v>47043</v>
      </c>
      <c r="AP439" s="383"/>
      <c r="AQ439" s="374"/>
      <c r="AR439" s="384" t="str">
        <f/>
        <v/>
      </c>
      <c r="AS439" s="381">
        <v>46978</v>
      </c>
      <c r="AT439" s="381" t="str">
        <f/>
        <v/>
      </c>
      <c r="AU439" s="389"/>
      <c r="AV439" s="390" t="str">
        <f/>
        <v/>
      </c>
      <c r="AW439" s="57" t="str">
        <f/>
        <v/>
      </c>
      <c r="AX439" s="381"/>
      <c r="AY439" s="381" t="str">
        <f/>
        <v/>
      </c>
      <c r="AZ439" s="381"/>
      <c r="BA439" s="381" t="str">
        <f/>
        <v/>
      </c>
      <c r="BB439" s="385"/>
      <c r="BC439" s="390" t="str">
        <f/>
        <v/>
      </c>
      <c r="BD439" s="381" t="str">
        <f/>
        <v/>
      </c>
      <c r="BE439" s="381"/>
      <c r="BF439" s="381" t="str">
        <f/>
        <v/>
      </c>
      <c r="BG439" s="391"/>
      <c r="BH439" s="392"/>
      <c r="BI439" s="378"/>
    </row>
    <row r="440" ht="15.75" customHeight="1">
      <c r="A440" s="236"/>
      <c r="B440" s="236"/>
      <c r="C440" s="358"/>
      <c r="D440" s="379">
        <v>434</v>
      </c>
      <c r="E440" s="380" t="str">
        <f t="shared" si="127"/>
        <v>#REF!</v>
      </c>
      <c r="F440" s="57" t="str">
        <f t="shared" si="128"/>
        <v>#REF!</v>
      </c>
      <c r="G440" s="57" t="str">
        <f t="shared" si="129"/>
        <v>#REF!</v>
      </c>
      <c r="H440" s="381" t="str">
        <f t="shared" si="130"/>
        <v>#REF!</v>
      </c>
      <c r="I440" s="380" t="str">
        <f t="shared" si="131"/>
        <v>#REF!</v>
      </c>
      <c r="J440" s="396" t="str">
        <f t="shared" si="135"/>
        <v>#REF!</v>
      </c>
      <c r="K440" s="382" t="b">
        <v>0</v>
      </c>
      <c r="L440" s="364" t="str">
        <f t="shared" si="132"/>
        <v>#REF!</v>
      </c>
      <c r="M440" s="361" t="str">
        <f t="shared" si="133"/>
        <v>#REF!</v>
      </c>
      <c r="N440" s="361" t="b">
        <v>0</v>
      </c>
      <c r="O440" s="24" t="b">
        <v>0</v>
      </c>
      <c r="P440" s="365" t="str">
        <f t="shared" si="134"/>
        <v>#REF!</v>
      </c>
      <c r="Q440" s="383"/>
      <c r="R440" s="367"/>
      <c r="S440" s="384" t="str">
        <f/>
        <v/>
      </c>
      <c r="T440" s="385">
        <v>46692</v>
      </c>
      <c r="U440" s="386" t="str">
        <f/>
        <v/>
      </c>
      <c r="V440" s="385">
        <v>46906</v>
      </c>
      <c r="W440" s="387" t="str">
        <f/>
        <v/>
      </c>
      <c r="X440" s="381" t="str">
        <f/>
        <v/>
      </c>
      <c r="Y440" s="381"/>
      <c r="Z440" s="381">
        <v>46966</v>
      </c>
      <c r="AA440" s="388"/>
      <c r="AB440" s="381"/>
      <c r="AC440" s="381"/>
      <c r="AD440" s="381"/>
      <c r="AE440" s="388"/>
      <c r="AF440" s="381"/>
      <c r="AG440" s="381"/>
      <c r="AH440" s="389"/>
      <c r="AI440" s="386"/>
      <c r="AJ440" s="381"/>
      <c r="AK440" s="381"/>
      <c r="AL440" s="383"/>
      <c r="AM440" s="374"/>
      <c r="AN440" s="384">
        <v>46968</v>
      </c>
      <c r="AO440" s="381">
        <v>47043</v>
      </c>
      <c r="AP440" s="383"/>
      <c r="AQ440" s="374"/>
      <c r="AR440" s="384" t="str">
        <f/>
        <v/>
      </c>
      <c r="AS440" s="381">
        <v>46978</v>
      </c>
      <c r="AT440" s="381" t="str">
        <f/>
        <v/>
      </c>
      <c r="AU440" s="389"/>
      <c r="AV440" s="390" t="str">
        <f/>
        <v/>
      </c>
      <c r="AW440" s="57" t="str">
        <f/>
        <v/>
      </c>
      <c r="AX440" s="381"/>
      <c r="AY440" s="381" t="str">
        <f/>
        <v/>
      </c>
      <c r="AZ440" s="381"/>
      <c r="BA440" s="381" t="str">
        <f/>
        <v/>
      </c>
      <c r="BB440" s="385"/>
      <c r="BC440" s="390" t="str">
        <f/>
        <v/>
      </c>
      <c r="BD440" s="381" t="str">
        <f/>
        <v/>
      </c>
      <c r="BE440" s="381"/>
      <c r="BF440" s="381" t="str">
        <f/>
        <v/>
      </c>
      <c r="BG440" s="391"/>
      <c r="BH440" s="392"/>
      <c r="BI440" s="378"/>
    </row>
    <row r="441" ht="15.75" customHeight="1">
      <c r="A441" s="236"/>
      <c r="B441" s="236"/>
      <c r="C441" s="358"/>
      <c r="D441" s="379">
        <v>435</v>
      </c>
      <c r="E441" s="380" t="str">
        <f t="shared" si="127"/>
        <v>#REF!</v>
      </c>
      <c r="F441" s="57" t="str">
        <f t="shared" si="128"/>
        <v>#REF!</v>
      </c>
      <c r="G441" s="57" t="str">
        <f t="shared" si="129"/>
        <v>#REF!</v>
      </c>
      <c r="H441" s="381" t="str">
        <f t="shared" si="130"/>
        <v>#REF!</v>
      </c>
      <c r="I441" s="380" t="str">
        <f t="shared" si="131"/>
        <v>#REF!</v>
      </c>
      <c r="J441" s="396" t="str">
        <f t="shared" si="135"/>
        <v>#REF!</v>
      </c>
      <c r="K441" s="382" t="b">
        <v>0</v>
      </c>
      <c r="L441" s="364" t="str">
        <f t="shared" si="132"/>
        <v>#REF!</v>
      </c>
      <c r="M441" s="361" t="str">
        <f t="shared" si="133"/>
        <v>#REF!</v>
      </c>
      <c r="N441" s="361" t="b">
        <v>0</v>
      </c>
      <c r="O441" s="24" t="b">
        <v>0</v>
      </c>
      <c r="P441" s="365" t="str">
        <f t="shared" si="134"/>
        <v>#REF!</v>
      </c>
      <c r="Q441" s="383"/>
      <c r="R441" s="367"/>
      <c r="S441" s="384" t="str">
        <f/>
        <v/>
      </c>
      <c r="T441" s="385">
        <v>45444</v>
      </c>
      <c r="U441" s="386" t="str">
        <f/>
        <v/>
      </c>
      <c r="V441" s="385">
        <v>45568</v>
      </c>
      <c r="W441" s="387" t="str">
        <f/>
        <v/>
      </c>
      <c r="X441" s="381" t="str">
        <f/>
        <v/>
      </c>
      <c r="Y441" s="381"/>
      <c r="Z441" s="381">
        <v>45627</v>
      </c>
      <c r="AA441" s="388"/>
      <c r="AB441" s="381"/>
      <c r="AC441" s="381"/>
      <c r="AD441" s="381"/>
      <c r="AE441" s="388"/>
      <c r="AF441" s="381"/>
      <c r="AG441" s="381"/>
      <c r="AH441" s="389"/>
      <c r="AI441" s="386"/>
      <c r="AJ441" s="381"/>
      <c r="AK441" s="381"/>
      <c r="AL441" s="383"/>
      <c r="AM441" s="374"/>
      <c r="AN441" s="384">
        <v>45628</v>
      </c>
      <c r="AO441" s="381">
        <v>45701</v>
      </c>
      <c r="AP441" s="383"/>
      <c r="AQ441" s="374"/>
      <c r="AR441" s="384" t="str">
        <f/>
        <v/>
      </c>
      <c r="AS441" s="381">
        <v>45638</v>
      </c>
      <c r="AT441" s="381" t="str">
        <f/>
        <v/>
      </c>
      <c r="AU441" s="389"/>
      <c r="AV441" s="390" t="str">
        <f/>
        <v/>
      </c>
      <c r="AW441" s="57" t="str">
        <f/>
        <v/>
      </c>
      <c r="AX441" s="381"/>
      <c r="AY441" s="381" t="str">
        <f/>
        <v/>
      </c>
      <c r="AZ441" s="381"/>
      <c r="BA441" s="381" t="str">
        <f/>
        <v/>
      </c>
      <c r="BB441" s="385"/>
      <c r="BC441" s="390" t="str">
        <f/>
        <v/>
      </c>
      <c r="BD441" s="381" t="str">
        <f/>
        <v/>
      </c>
      <c r="BE441" s="381"/>
      <c r="BF441" s="381" t="str">
        <f/>
        <v/>
      </c>
      <c r="BG441" s="391"/>
      <c r="BH441" s="392"/>
      <c r="BI441" s="378"/>
    </row>
    <row r="442" ht="15.75" customHeight="1">
      <c r="A442" s="236"/>
      <c r="B442" s="236"/>
      <c r="C442" s="358"/>
      <c r="D442" s="379">
        <v>436</v>
      </c>
      <c r="E442" s="380" t="str">
        <f t="shared" si="127"/>
        <v>#REF!</v>
      </c>
      <c r="F442" s="57" t="str">
        <f t="shared" si="128"/>
        <v>#REF!</v>
      </c>
      <c r="G442" s="57" t="str">
        <f t="shared" si="129"/>
        <v>#REF!</v>
      </c>
      <c r="H442" s="381" t="str">
        <f t="shared" si="130"/>
        <v>#REF!</v>
      </c>
      <c r="I442" s="380" t="str">
        <f t="shared" si="131"/>
        <v>#REF!</v>
      </c>
      <c r="J442" s="396" t="str">
        <f t="shared" si="135"/>
        <v>#REF!</v>
      </c>
      <c r="K442" s="382" t="b">
        <v>0</v>
      </c>
      <c r="L442" s="364" t="str">
        <f t="shared" si="132"/>
        <v>#REF!</v>
      </c>
      <c r="M442" s="361" t="str">
        <f t="shared" si="133"/>
        <v>#REF!</v>
      </c>
      <c r="N442" s="361" t="b">
        <v>0</v>
      </c>
      <c r="O442" s="24" t="b">
        <v>0</v>
      </c>
      <c r="P442" s="365" t="str">
        <f t="shared" si="134"/>
        <v>#REF!</v>
      </c>
      <c r="Q442" s="383"/>
      <c r="R442" s="367"/>
      <c r="S442" s="384" t="str">
        <f/>
        <v/>
      </c>
      <c r="T442" s="385">
        <v>45444</v>
      </c>
      <c r="U442" s="386" t="str">
        <f/>
        <v/>
      </c>
      <c r="V442" s="385">
        <v>45568</v>
      </c>
      <c r="W442" s="387" t="str">
        <f/>
        <v/>
      </c>
      <c r="X442" s="381" t="str">
        <f/>
        <v/>
      </c>
      <c r="Y442" s="381"/>
      <c r="Z442" s="381">
        <v>45627</v>
      </c>
      <c r="AA442" s="388"/>
      <c r="AB442" s="381"/>
      <c r="AC442" s="381"/>
      <c r="AD442" s="381"/>
      <c r="AE442" s="388"/>
      <c r="AF442" s="381"/>
      <c r="AG442" s="381"/>
      <c r="AH442" s="389"/>
      <c r="AI442" s="386"/>
      <c r="AJ442" s="381"/>
      <c r="AK442" s="381"/>
      <c r="AL442" s="383"/>
      <c r="AM442" s="374"/>
      <c r="AN442" s="384">
        <v>45628</v>
      </c>
      <c r="AO442" s="381">
        <v>45701</v>
      </c>
      <c r="AP442" s="383"/>
      <c r="AQ442" s="374"/>
      <c r="AR442" s="384" t="str">
        <f/>
        <v/>
      </c>
      <c r="AS442" s="381">
        <v>45638</v>
      </c>
      <c r="AT442" s="381" t="str">
        <f/>
        <v/>
      </c>
      <c r="AU442" s="389"/>
      <c r="AV442" s="390" t="str">
        <f/>
        <v/>
      </c>
      <c r="AW442" s="57" t="str">
        <f/>
        <v/>
      </c>
      <c r="AX442" s="381"/>
      <c r="AY442" s="381" t="str">
        <f/>
        <v/>
      </c>
      <c r="AZ442" s="381"/>
      <c r="BA442" s="381" t="str">
        <f/>
        <v/>
      </c>
      <c r="BB442" s="385"/>
      <c r="BC442" s="390" t="str">
        <f/>
        <v/>
      </c>
      <c r="BD442" s="381" t="str">
        <f/>
        <v/>
      </c>
      <c r="BE442" s="381"/>
      <c r="BF442" s="381" t="str">
        <f/>
        <v/>
      </c>
      <c r="BG442" s="391"/>
      <c r="BH442" s="392"/>
      <c r="BI442" s="378"/>
    </row>
    <row r="443" ht="15.75" customHeight="1">
      <c r="A443" s="236"/>
      <c r="B443" s="236"/>
      <c r="C443" s="358"/>
      <c r="D443" s="379">
        <v>437</v>
      </c>
      <c r="E443" s="380" t="str">
        <f t="shared" si="127"/>
        <v>#REF!</v>
      </c>
      <c r="F443" s="57" t="str">
        <f t="shared" si="128"/>
        <v>#REF!</v>
      </c>
      <c r="G443" s="57" t="str">
        <f t="shared" si="129"/>
        <v>#REF!</v>
      </c>
      <c r="H443" s="381" t="str">
        <f t="shared" si="130"/>
        <v>#REF!</v>
      </c>
      <c r="I443" s="380" t="str">
        <f t="shared" si="131"/>
        <v>#REF!</v>
      </c>
      <c r="J443" s="396" t="str">
        <f t="shared" si="135"/>
        <v>#REF!</v>
      </c>
      <c r="K443" s="382" t="b">
        <v>0</v>
      </c>
      <c r="L443" s="364" t="str">
        <f t="shared" si="132"/>
        <v>#REF!</v>
      </c>
      <c r="M443" s="361" t="str">
        <f t="shared" si="133"/>
        <v>#REF!</v>
      </c>
      <c r="N443" s="361" t="b">
        <v>0</v>
      </c>
      <c r="O443" s="24" t="b">
        <v>0</v>
      </c>
      <c r="P443" s="365" t="str">
        <f t="shared" si="134"/>
        <v>#REF!</v>
      </c>
      <c r="Q443" s="383"/>
      <c r="R443" s="367"/>
      <c r="S443" s="384" t="str">
        <f/>
        <v/>
      </c>
      <c r="T443" s="385">
        <v>46296</v>
      </c>
      <c r="U443" s="386" t="str">
        <f/>
        <v/>
      </c>
      <c r="V443" s="385">
        <v>46479</v>
      </c>
      <c r="W443" s="387" t="str">
        <f/>
        <v/>
      </c>
      <c r="X443" s="381" t="str">
        <f/>
        <v/>
      </c>
      <c r="Y443" s="381"/>
      <c r="Z443" s="381">
        <v>46539</v>
      </c>
      <c r="AA443" s="388"/>
      <c r="AB443" s="381"/>
      <c r="AC443" s="381"/>
      <c r="AD443" s="381"/>
      <c r="AE443" s="388"/>
      <c r="AF443" s="381"/>
      <c r="AG443" s="381"/>
      <c r="AH443" s="389"/>
      <c r="AI443" s="386"/>
      <c r="AJ443" s="381"/>
      <c r="AK443" s="381"/>
      <c r="AL443" s="383"/>
      <c r="AM443" s="374"/>
      <c r="AN443" s="384">
        <v>47150</v>
      </c>
      <c r="AO443" s="381">
        <v>47225</v>
      </c>
      <c r="AP443" s="383"/>
      <c r="AQ443" s="374"/>
      <c r="AR443" s="384" t="str">
        <f/>
        <v/>
      </c>
      <c r="AS443" s="381">
        <v>46551</v>
      </c>
      <c r="AT443" s="381" t="str">
        <f/>
        <v/>
      </c>
      <c r="AU443" s="389"/>
      <c r="AV443" s="390" t="str">
        <f/>
        <v/>
      </c>
      <c r="AW443" s="57" t="str">
        <f/>
        <v/>
      </c>
      <c r="AX443" s="381"/>
      <c r="AY443" s="381" t="str">
        <f/>
        <v/>
      </c>
      <c r="AZ443" s="381"/>
      <c r="BA443" s="381" t="str">
        <f/>
        <v/>
      </c>
      <c r="BB443" s="385"/>
      <c r="BC443" s="390" t="str">
        <f/>
        <v/>
      </c>
      <c r="BD443" s="381" t="str">
        <f/>
        <v/>
      </c>
      <c r="BE443" s="381"/>
      <c r="BF443" s="381" t="str">
        <f/>
        <v/>
      </c>
      <c r="BG443" s="391"/>
      <c r="BH443" s="392"/>
      <c r="BI443" s="378"/>
    </row>
    <row r="444" ht="15.75" customHeight="1">
      <c r="A444" s="236"/>
      <c r="B444" s="236"/>
      <c r="C444" s="358"/>
      <c r="D444" s="379">
        <v>438</v>
      </c>
      <c r="E444" s="380" t="str">
        <f t="shared" si="127"/>
        <v>#REF!</v>
      </c>
      <c r="F444" s="57" t="str">
        <f t="shared" si="128"/>
        <v>#REF!</v>
      </c>
      <c r="G444" s="57" t="str">
        <f t="shared" si="129"/>
        <v>#REF!</v>
      </c>
      <c r="H444" s="381" t="str">
        <f t="shared" si="130"/>
        <v>#REF!</v>
      </c>
      <c r="I444" s="380" t="str">
        <f t="shared" si="131"/>
        <v>#REF!</v>
      </c>
      <c r="J444" s="396" t="str">
        <f t="shared" si="135"/>
        <v>#REF!</v>
      </c>
      <c r="K444" s="382" t="b">
        <v>0</v>
      </c>
      <c r="L444" s="364" t="str">
        <f t="shared" si="132"/>
        <v>#REF!</v>
      </c>
      <c r="M444" s="361" t="str">
        <f t="shared" si="133"/>
        <v>#REF!</v>
      </c>
      <c r="N444" s="361" t="b">
        <v>0</v>
      </c>
      <c r="O444" s="24" t="b">
        <v>0</v>
      </c>
      <c r="P444" s="365" t="str">
        <f t="shared" si="134"/>
        <v>#REF!</v>
      </c>
      <c r="Q444" s="383"/>
      <c r="R444" s="367"/>
      <c r="S444" s="384" t="str">
        <f/>
        <v/>
      </c>
      <c r="T444" s="385">
        <v>46357</v>
      </c>
      <c r="U444" s="386" t="str">
        <f/>
        <v/>
      </c>
      <c r="V444" s="385">
        <v>46541</v>
      </c>
      <c r="W444" s="387" t="str">
        <f/>
        <v/>
      </c>
      <c r="X444" s="381" t="str">
        <f/>
        <v/>
      </c>
      <c r="Y444" s="381"/>
      <c r="Z444" s="381">
        <v>46600</v>
      </c>
      <c r="AA444" s="388"/>
      <c r="AB444" s="381"/>
      <c r="AC444" s="381"/>
      <c r="AD444" s="381"/>
      <c r="AE444" s="388"/>
      <c r="AF444" s="381"/>
      <c r="AG444" s="381"/>
      <c r="AH444" s="389"/>
      <c r="AI444" s="386"/>
      <c r="AJ444" s="381"/>
      <c r="AK444" s="381"/>
      <c r="AL444" s="383"/>
      <c r="AM444" s="374"/>
      <c r="AN444" s="384">
        <v>47182</v>
      </c>
      <c r="AO444" s="381">
        <v>47255</v>
      </c>
      <c r="AP444" s="383"/>
      <c r="AQ444" s="374"/>
      <c r="AR444" s="384" t="str">
        <f/>
        <v/>
      </c>
      <c r="AS444" s="381">
        <v>46611</v>
      </c>
      <c r="AT444" s="381" t="str">
        <f/>
        <v/>
      </c>
      <c r="AU444" s="389"/>
      <c r="AV444" s="390" t="str">
        <f/>
        <v/>
      </c>
      <c r="AW444" s="57" t="str">
        <f/>
        <v/>
      </c>
      <c r="AX444" s="381"/>
      <c r="AY444" s="381" t="str">
        <f/>
        <v/>
      </c>
      <c r="AZ444" s="381"/>
      <c r="BA444" s="381" t="str">
        <f/>
        <v/>
      </c>
      <c r="BB444" s="385"/>
      <c r="BC444" s="390" t="str">
        <f/>
        <v/>
      </c>
      <c r="BD444" s="381" t="str">
        <f/>
        <v/>
      </c>
      <c r="BE444" s="381"/>
      <c r="BF444" s="381" t="str">
        <f/>
        <v/>
      </c>
      <c r="BG444" s="391"/>
      <c r="BH444" s="392"/>
      <c r="BI444" s="378"/>
    </row>
    <row r="445" ht="15.75" customHeight="1">
      <c r="A445" s="236"/>
      <c r="B445" s="236"/>
      <c r="C445" s="358"/>
      <c r="D445" s="379">
        <v>439</v>
      </c>
      <c r="E445" s="380" t="str">
        <f t="shared" si="127"/>
        <v>#REF!</v>
      </c>
      <c r="F445" s="57" t="str">
        <f t="shared" si="128"/>
        <v>#REF!</v>
      </c>
      <c r="G445" s="57" t="str">
        <f t="shared" si="129"/>
        <v>#REF!</v>
      </c>
      <c r="H445" s="381" t="str">
        <f t="shared" si="130"/>
        <v>#REF!</v>
      </c>
      <c r="I445" s="380" t="str">
        <f t="shared" si="131"/>
        <v>#REF!</v>
      </c>
      <c r="J445" s="396" t="str">
        <f t="shared" si="135"/>
        <v>#REF!</v>
      </c>
      <c r="K445" s="382" t="b">
        <v>0</v>
      </c>
      <c r="L445" s="364" t="str">
        <f t="shared" si="132"/>
        <v>#REF!</v>
      </c>
      <c r="M445" s="361" t="str">
        <f t="shared" si="133"/>
        <v>#REF!</v>
      </c>
      <c r="N445" s="361" t="b">
        <v>0</v>
      </c>
      <c r="O445" s="24" t="b">
        <v>0</v>
      </c>
      <c r="P445" s="365" t="str">
        <f t="shared" si="134"/>
        <v>#REF!</v>
      </c>
      <c r="Q445" s="383"/>
      <c r="R445" s="367"/>
      <c r="S445" s="384" t="str">
        <f/>
        <v/>
      </c>
      <c r="T445" s="385">
        <v>46447</v>
      </c>
      <c r="U445" s="386" t="str">
        <f/>
        <v/>
      </c>
      <c r="V445" s="385">
        <v>46632</v>
      </c>
      <c r="W445" s="387" t="str">
        <f/>
        <v/>
      </c>
      <c r="X445" s="381" t="str">
        <f/>
        <v/>
      </c>
      <c r="Y445" s="381"/>
      <c r="Z445" s="381">
        <v>46692</v>
      </c>
      <c r="AA445" s="388"/>
      <c r="AB445" s="381"/>
      <c r="AC445" s="381"/>
      <c r="AD445" s="381"/>
      <c r="AE445" s="388"/>
      <c r="AF445" s="381"/>
      <c r="AG445" s="381"/>
      <c r="AH445" s="389"/>
      <c r="AI445" s="386"/>
      <c r="AJ445" s="381"/>
      <c r="AK445" s="381"/>
      <c r="AL445" s="383"/>
      <c r="AM445" s="374"/>
      <c r="AN445" s="384">
        <v>47150</v>
      </c>
      <c r="AO445" s="381">
        <v>47225</v>
      </c>
      <c r="AP445" s="383"/>
      <c r="AQ445" s="374"/>
      <c r="AR445" s="384" t="str">
        <f/>
        <v/>
      </c>
      <c r="AS445" s="381">
        <v>46705</v>
      </c>
      <c r="AT445" s="381" t="str">
        <f/>
        <v/>
      </c>
      <c r="AU445" s="389"/>
      <c r="AV445" s="390" t="str">
        <f/>
        <v/>
      </c>
      <c r="AW445" s="57" t="str">
        <f/>
        <v/>
      </c>
      <c r="AX445" s="381"/>
      <c r="AY445" s="381" t="str">
        <f/>
        <v/>
      </c>
      <c r="AZ445" s="381"/>
      <c r="BA445" s="381" t="str">
        <f/>
        <v/>
      </c>
      <c r="BB445" s="385"/>
      <c r="BC445" s="390" t="str">
        <f/>
        <v/>
      </c>
      <c r="BD445" s="381" t="str">
        <f/>
        <v/>
      </c>
      <c r="BE445" s="381"/>
      <c r="BF445" s="381" t="str">
        <f/>
        <v/>
      </c>
      <c r="BG445" s="391"/>
      <c r="BH445" s="392"/>
      <c r="BI445" s="378"/>
    </row>
    <row r="446" ht="15.75" customHeight="1">
      <c r="A446" s="236"/>
      <c r="B446" s="236"/>
      <c r="C446" s="358"/>
      <c r="D446" s="379">
        <v>440</v>
      </c>
      <c r="E446" s="380" t="str">
        <f t="shared" si="127"/>
        <v>#REF!</v>
      </c>
      <c r="F446" s="57" t="str">
        <f t="shared" si="128"/>
        <v>#REF!</v>
      </c>
      <c r="G446" s="57" t="str">
        <f t="shared" si="129"/>
        <v>#REF!</v>
      </c>
      <c r="H446" s="381" t="str">
        <f t="shared" si="130"/>
        <v>#REF!</v>
      </c>
      <c r="I446" s="380" t="str">
        <f t="shared" si="131"/>
        <v>#REF!</v>
      </c>
      <c r="J446" s="396" t="str">
        <f t="shared" si="135"/>
        <v>#REF!</v>
      </c>
      <c r="K446" s="382" t="b">
        <v>0</v>
      </c>
      <c r="L446" s="364" t="str">
        <f t="shared" si="132"/>
        <v>#REF!</v>
      </c>
      <c r="M446" s="361" t="str">
        <f t="shared" si="133"/>
        <v>#REF!</v>
      </c>
      <c r="N446" s="361" t="b">
        <v>0</v>
      </c>
      <c r="O446" s="24" t="b">
        <v>0</v>
      </c>
      <c r="P446" s="365" t="str">
        <f t="shared" si="134"/>
        <v>#REF!</v>
      </c>
      <c r="Q446" s="383"/>
      <c r="R446" s="367"/>
      <c r="S446" s="384" t="str">
        <f/>
        <v/>
      </c>
      <c r="T446" s="385">
        <v>46447</v>
      </c>
      <c r="U446" s="386" t="str">
        <f/>
        <v/>
      </c>
      <c r="V446" s="385">
        <v>46632</v>
      </c>
      <c r="W446" s="387" t="str">
        <f/>
        <v/>
      </c>
      <c r="X446" s="381" t="str">
        <f/>
        <v/>
      </c>
      <c r="Y446" s="381"/>
      <c r="Z446" s="381">
        <v>46692</v>
      </c>
      <c r="AA446" s="388"/>
      <c r="AB446" s="381"/>
      <c r="AC446" s="381"/>
      <c r="AD446" s="381"/>
      <c r="AE446" s="388"/>
      <c r="AF446" s="381"/>
      <c r="AG446" s="381"/>
      <c r="AH446" s="389"/>
      <c r="AI446" s="386"/>
      <c r="AJ446" s="381"/>
      <c r="AK446" s="381"/>
      <c r="AL446" s="383"/>
      <c r="AM446" s="374"/>
      <c r="AN446" s="384">
        <v>47182</v>
      </c>
      <c r="AO446" s="381">
        <v>47255</v>
      </c>
      <c r="AP446" s="383"/>
      <c r="AQ446" s="374"/>
      <c r="AR446" s="384" t="str">
        <f/>
        <v/>
      </c>
      <c r="AS446" s="381">
        <v>46705</v>
      </c>
      <c r="AT446" s="381" t="str">
        <f/>
        <v/>
      </c>
      <c r="AU446" s="389"/>
      <c r="AV446" s="390" t="str">
        <f/>
        <v/>
      </c>
      <c r="AW446" s="57" t="str">
        <f/>
        <v/>
      </c>
      <c r="AX446" s="381"/>
      <c r="AY446" s="381" t="str">
        <f/>
        <v/>
      </c>
      <c r="AZ446" s="381"/>
      <c r="BA446" s="381" t="str">
        <f/>
        <v/>
      </c>
      <c r="BB446" s="385"/>
      <c r="BC446" s="390" t="str">
        <f/>
        <v/>
      </c>
      <c r="BD446" s="381" t="str">
        <f/>
        <v/>
      </c>
      <c r="BE446" s="381"/>
      <c r="BF446" s="381" t="str">
        <f/>
        <v/>
      </c>
      <c r="BG446" s="391"/>
      <c r="BH446" s="392"/>
      <c r="BI446" s="378"/>
    </row>
    <row r="447" ht="15.75" customHeight="1">
      <c r="A447" s="236"/>
      <c r="B447" s="236"/>
      <c r="C447" s="358"/>
      <c r="D447" s="379">
        <v>441</v>
      </c>
      <c r="E447" s="380" t="str">
        <f t="shared" si="127"/>
        <v>#REF!</v>
      </c>
      <c r="F447" s="57" t="str">
        <f t="shared" si="128"/>
        <v>#REF!</v>
      </c>
      <c r="G447" s="57" t="str">
        <f t="shared" si="129"/>
        <v>#REF!</v>
      </c>
      <c r="H447" s="381" t="str">
        <f t="shared" si="130"/>
        <v>#REF!</v>
      </c>
      <c r="I447" s="380" t="str">
        <f t="shared" si="131"/>
        <v>#REF!</v>
      </c>
      <c r="J447" s="396" t="str">
        <f t="shared" si="135"/>
        <v>#REF!</v>
      </c>
      <c r="K447" s="382" t="b">
        <v>0</v>
      </c>
      <c r="L447" s="364" t="str">
        <f t="shared" si="132"/>
        <v>#REF!</v>
      </c>
      <c r="M447" s="361" t="str">
        <f t="shared" si="133"/>
        <v>#REF!</v>
      </c>
      <c r="N447" s="361" t="b">
        <v>0</v>
      </c>
      <c r="O447" s="24" t="b">
        <v>0</v>
      </c>
      <c r="P447" s="365" t="str">
        <f t="shared" si="134"/>
        <v>#REF!</v>
      </c>
      <c r="Q447" s="383"/>
      <c r="R447" s="367"/>
      <c r="S447" s="384" t="str">
        <f/>
        <v/>
      </c>
      <c r="T447" s="385">
        <v>46447</v>
      </c>
      <c r="U447" s="386" t="str">
        <f/>
        <v/>
      </c>
      <c r="V447" s="385">
        <v>46632</v>
      </c>
      <c r="W447" s="387" t="str">
        <f/>
        <v/>
      </c>
      <c r="X447" s="381" t="str">
        <f/>
        <v/>
      </c>
      <c r="Y447" s="381"/>
      <c r="Z447" s="381">
        <v>46692</v>
      </c>
      <c r="AA447" s="388"/>
      <c r="AB447" s="381"/>
      <c r="AC447" s="381"/>
      <c r="AD447" s="381"/>
      <c r="AE447" s="388"/>
      <c r="AF447" s="381"/>
      <c r="AG447" s="381"/>
      <c r="AH447" s="389"/>
      <c r="AI447" s="386"/>
      <c r="AJ447" s="381"/>
      <c r="AK447" s="381"/>
      <c r="AL447" s="383"/>
      <c r="AM447" s="374"/>
      <c r="AN447" s="384">
        <v>47364</v>
      </c>
      <c r="AO447" s="381">
        <v>47437</v>
      </c>
      <c r="AP447" s="383"/>
      <c r="AQ447" s="374"/>
      <c r="AR447" s="384" t="str">
        <f/>
        <v/>
      </c>
      <c r="AS447" s="381">
        <v>46705</v>
      </c>
      <c r="AT447" s="381" t="str">
        <f/>
        <v/>
      </c>
      <c r="AU447" s="389"/>
      <c r="AV447" s="390" t="str">
        <f/>
        <v/>
      </c>
      <c r="AW447" s="57" t="str">
        <f/>
        <v/>
      </c>
      <c r="AX447" s="381"/>
      <c r="AY447" s="381" t="str">
        <f/>
        <v/>
      </c>
      <c r="AZ447" s="381"/>
      <c r="BA447" s="381" t="str">
        <f/>
        <v/>
      </c>
      <c r="BB447" s="385"/>
      <c r="BC447" s="390" t="str">
        <f/>
        <v/>
      </c>
      <c r="BD447" s="381" t="str">
        <f/>
        <v/>
      </c>
      <c r="BE447" s="381"/>
      <c r="BF447" s="381" t="str">
        <f/>
        <v/>
      </c>
      <c r="BG447" s="391"/>
      <c r="BH447" s="392"/>
      <c r="BI447" s="378"/>
    </row>
    <row r="448" ht="15.75" customHeight="1">
      <c r="A448" s="236"/>
      <c r="B448" s="236"/>
      <c r="C448" s="358"/>
      <c r="D448" s="379">
        <v>442</v>
      </c>
      <c r="E448" s="380" t="str">
        <f t="shared" si="127"/>
        <v>#REF!</v>
      </c>
      <c r="F448" s="57" t="str">
        <f t="shared" si="128"/>
        <v>#REF!</v>
      </c>
      <c r="G448" s="57" t="str">
        <f t="shared" si="129"/>
        <v>#REF!</v>
      </c>
      <c r="H448" s="381" t="str">
        <f t="shared" si="130"/>
        <v>#REF!</v>
      </c>
      <c r="I448" s="380" t="str">
        <f t="shared" si="131"/>
        <v>#REF!</v>
      </c>
      <c r="J448" s="396" t="str">
        <f t="shared" si="135"/>
        <v>#REF!</v>
      </c>
      <c r="K448" s="382" t="b">
        <v>0</v>
      </c>
      <c r="L448" s="364" t="str">
        <f t="shared" si="132"/>
        <v>#REF!</v>
      </c>
      <c r="M448" s="361" t="str">
        <f t="shared" si="133"/>
        <v>#REF!</v>
      </c>
      <c r="N448" s="361" t="b">
        <v>0</v>
      </c>
      <c r="O448" s="24" t="b">
        <v>0</v>
      </c>
      <c r="P448" s="365" t="str">
        <f t="shared" si="134"/>
        <v>#REF!</v>
      </c>
      <c r="Q448" s="383"/>
      <c r="R448" s="367"/>
      <c r="S448" s="384" t="str">
        <f/>
        <v/>
      </c>
      <c r="T448" s="385">
        <v>46447</v>
      </c>
      <c r="U448" s="386" t="str">
        <f/>
        <v/>
      </c>
      <c r="V448" s="385">
        <v>46573</v>
      </c>
      <c r="W448" s="387" t="str">
        <f/>
        <v/>
      </c>
      <c r="X448" s="381" t="str">
        <f/>
        <v/>
      </c>
      <c r="Y448" s="381"/>
      <c r="Z448" s="381">
        <v>46631</v>
      </c>
      <c r="AA448" s="388"/>
      <c r="AB448" s="381"/>
      <c r="AC448" s="381"/>
      <c r="AD448" s="381"/>
      <c r="AE448" s="388"/>
      <c r="AF448" s="381"/>
      <c r="AG448" s="381"/>
      <c r="AH448" s="389"/>
      <c r="AI448" s="386"/>
      <c r="AJ448" s="381"/>
      <c r="AK448" s="381"/>
      <c r="AL448" s="383"/>
      <c r="AM448" s="374"/>
      <c r="AN448" s="384">
        <v>46633</v>
      </c>
      <c r="AO448" s="381">
        <v>46708</v>
      </c>
      <c r="AP448" s="383"/>
      <c r="AQ448" s="374"/>
      <c r="AR448" s="384" t="str">
        <f/>
        <v/>
      </c>
      <c r="AS448" s="381">
        <v>46643</v>
      </c>
      <c r="AT448" s="381" t="str">
        <f/>
        <v/>
      </c>
      <c r="AU448" s="389"/>
      <c r="AV448" s="390" t="str">
        <f/>
        <v/>
      </c>
      <c r="AW448" s="57" t="str">
        <f/>
        <v/>
      </c>
      <c r="AX448" s="381"/>
      <c r="AY448" s="381" t="str">
        <f/>
        <v/>
      </c>
      <c r="AZ448" s="381"/>
      <c r="BA448" s="381" t="str">
        <f/>
        <v/>
      </c>
      <c r="BB448" s="385"/>
      <c r="BC448" s="390" t="str">
        <f/>
        <v/>
      </c>
      <c r="BD448" s="381" t="str">
        <f/>
        <v/>
      </c>
      <c r="BE448" s="381"/>
      <c r="BF448" s="381" t="str">
        <f/>
        <v/>
      </c>
      <c r="BG448" s="391"/>
      <c r="BH448" s="392"/>
      <c r="BI448" s="378"/>
    </row>
    <row r="449" ht="15.75" customHeight="1">
      <c r="A449" s="236"/>
      <c r="B449" s="236"/>
      <c r="C449" s="358"/>
      <c r="D449" s="379">
        <v>443</v>
      </c>
      <c r="E449" s="380" t="str">
        <f t="shared" si="127"/>
        <v>#REF!</v>
      </c>
      <c r="F449" s="57" t="str">
        <f t="shared" si="128"/>
        <v>#REF!</v>
      </c>
      <c r="G449" s="57" t="str">
        <f t="shared" si="129"/>
        <v>#REF!</v>
      </c>
      <c r="H449" s="381" t="str">
        <f t="shared" si="130"/>
        <v>#REF!</v>
      </c>
      <c r="I449" s="380" t="str">
        <f t="shared" si="131"/>
        <v>#REF!</v>
      </c>
      <c r="J449" s="396" t="str">
        <f t="shared" si="135"/>
        <v>#REF!</v>
      </c>
      <c r="K449" s="382" t="b">
        <v>0</v>
      </c>
      <c r="L449" s="364" t="str">
        <f t="shared" si="132"/>
        <v>#REF!</v>
      </c>
      <c r="M449" s="361" t="str">
        <f t="shared" si="133"/>
        <v>#REF!</v>
      </c>
      <c r="N449" s="361" t="b">
        <v>0</v>
      </c>
      <c r="O449" s="24" t="b">
        <v>0</v>
      </c>
      <c r="P449" s="365" t="str">
        <f t="shared" si="134"/>
        <v>#REF!</v>
      </c>
      <c r="Q449" s="383"/>
      <c r="R449" s="367"/>
      <c r="S449" s="384" t="str">
        <f/>
        <v/>
      </c>
      <c r="T449" s="385">
        <v>46447</v>
      </c>
      <c r="U449" s="386" t="str">
        <f/>
        <v/>
      </c>
      <c r="V449" s="385">
        <v>46573</v>
      </c>
      <c r="W449" s="387" t="str">
        <f/>
        <v/>
      </c>
      <c r="X449" s="381" t="str">
        <f/>
        <v/>
      </c>
      <c r="Y449" s="381"/>
      <c r="Z449" s="381">
        <v>46631</v>
      </c>
      <c r="AA449" s="388"/>
      <c r="AB449" s="381"/>
      <c r="AC449" s="381"/>
      <c r="AD449" s="381"/>
      <c r="AE449" s="388"/>
      <c r="AF449" s="381"/>
      <c r="AG449" s="381"/>
      <c r="AH449" s="389"/>
      <c r="AI449" s="386"/>
      <c r="AJ449" s="381"/>
      <c r="AK449" s="381"/>
      <c r="AL449" s="383"/>
      <c r="AM449" s="374"/>
      <c r="AN449" s="384">
        <v>46633</v>
      </c>
      <c r="AO449" s="381">
        <v>46708</v>
      </c>
      <c r="AP449" s="383"/>
      <c r="AQ449" s="374"/>
      <c r="AR449" s="384" t="str">
        <f/>
        <v/>
      </c>
      <c r="AS449" s="381">
        <v>46643</v>
      </c>
      <c r="AT449" s="381" t="str">
        <f/>
        <v/>
      </c>
      <c r="AU449" s="389"/>
      <c r="AV449" s="390" t="str">
        <f/>
        <v/>
      </c>
      <c r="AW449" s="57" t="str">
        <f/>
        <v/>
      </c>
      <c r="AX449" s="381"/>
      <c r="AY449" s="381" t="str">
        <f/>
        <v/>
      </c>
      <c r="AZ449" s="381"/>
      <c r="BA449" s="381" t="str">
        <f/>
        <v/>
      </c>
      <c r="BB449" s="385"/>
      <c r="BC449" s="390" t="str">
        <f/>
        <v/>
      </c>
      <c r="BD449" s="381" t="str">
        <f/>
        <v/>
      </c>
      <c r="BE449" s="381"/>
      <c r="BF449" s="381" t="str">
        <f/>
        <v/>
      </c>
      <c r="BG449" s="391"/>
      <c r="BH449" s="392"/>
      <c r="BI449" s="378"/>
    </row>
    <row r="450" ht="15.75" customHeight="1">
      <c r="A450" s="236"/>
      <c r="B450" s="236"/>
      <c r="C450" s="358"/>
      <c r="D450" s="379">
        <v>444</v>
      </c>
      <c r="E450" s="380" t="str">
        <f t="shared" si="127"/>
        <v>#REF!</v>
      </c>
      <c r="F450" s="57" t="str">
        <f t="shared" si="128"/>
        <v>#REF!</v>
      </c>
      <c r="G450" s="57" t="str">
        <f t="shared" si="129"/>
        <v>#REF!</v>
      </c>
      <c r="H450" s="381" t="str">
        <f t="shared" si="130"/>
        <v>#REF!</v>
      </c>
      <c r="I450" s="380" t="str">
        <f t="shared" si="131"/>
        <v>#REF!</v>
      </c>
      <c r="J450" s="396" t="str">
        <f t="shared" si="135"/>
        <v>#REF!</v>
      </c>
      <c r="K450" s="382" t="b">
        <v>0</v>
      </c>
      <c r="L450" s="364" t="str">
        <f t="shared" si="132"/>
        <v>#REF!</v>
      </c>
      <c r="M450" s="361" t="str">
        <f t="shared" si="133"/>
        <v>#REF!</v>
      </c>
      <c r="N450" s="361" t="b">
        <v>0</v>
      </c>
      <c r="O450" s="24" t="b">
        <v>0</v>
      </c>
      <c r="P450" s="365" t="str">
        <f t="shared" si="134"/>
        <v>#REF!</v>
      </c>
      <c r="Q450" s="383"/>
      <c r="R450" s="367"/>
      <c r="S450" s="384" t="str">
        <f/>
        <v/>
      </c>
      <c r="T450" s="385">
        <v>47239</v>
      </c>
      <c r="U450" s="386" t="str">
        <f/>
        <v/>
      </c>
      <c r="V450" s="385">
        <v>47365</v>
      </c>
      <c r="W450" s="387" t="str">
        <f/>
        <v/>
      </c>
      <c r="X450" s="381" t="str">
        <f/>
        <v/>
      </c>
      <c r="Y450" s="381"/>
      <c r="Z450" s="381">
        <v>47423</v>
      </c>
      <c r="AA450" s="388"/>
      <c r="AB450" s="381"/>
      <c r="AC450" s="381"/>
      <c r="AD450" s="381"/>
      <c r="AE450" s="388"/>
      <c r="AF450" s="381"/>
      <c r="AG450" s="381"/>
      <c r="AH450" s="389"/>
      <c r="AI450" s="386"/>
      <c r="AJ450" s="381"/>
      <c r="AK450" s="381"/>
      <c r="AL450" s="383"/>
      <c r="AM450" s="374"/>
      <c r="AN450" s="384">
        <v>47423</v>
      </c>
      <c r="AO450" s="381">
        <v>47498</v>
      </c>
      <c r="AP450" s="383"/>
      <c r="AQ450" s="374"/>
      <c r="AR450" s="384" t="str">
        <f/>
        <v/>
      </c>
      <c r="AS450" s="381">
        <v>47435</v>
      </c>
      <c r="AT450" s="381" t="str">
        <f/>
        <v/>
      </c>
      <c r="AU450" s="389"/>
      <c r="AV450" s="390" t="str">
        <f/>
        <v/>
      </c>
      <c r="AW450" s="57" t="str">
        <f/>
        <v/>
      </c>
      <c r="AX450" s="381"/>
      <c r="AY450" s="381" t="str">
        <f/>
        <v/>
      </c>
      <c r="AZ450" s="381"/>
      <c r="BA450" s="381" t="str">
        <f/>
        <v/>
      </c>
      <c r="BB450" s="385"/>
      <c r="BC450" s="390" t="str">
        <f/>
        <v/>
      </c>
      <c r="BD450" s="381" t="str">
        <f/>
        <v/>
      </c>
      <c r="BE450" s="381"/>
      <c r="BF450" s="381" t="str">
        <f/>
        <v/>
      </c>
      <c r="BG450" s="391"/>
      <c r="BH450" s="392"/>
      <c r="BI450" s="378"/>
    </row>
    <row r="451" ht="15.75" customHeight="1">
      <c r="A451" s="236"/>
      <c r="B451" s="236"/>
      <c r="C451" s="358"/>
      <c r="D451" s="379">
        <v>445</v>
      </c>
      <c r="E451" s="380" t="str">
        <f t="shared" si="127"/>
        <v>#REF!</v>
      </c>
      <c r="F451" s="57" t="str">
        <f t="shared" si="128"/>
        <v>#REF!</v>
      </c>
      <c r="G451" s="57" t="str">
        <f t="shared" si="129"/>
        <v>#REF!</v>
      </c>
      <c r="H451" s="381" t="str">
        <f t="shared" si="130"/>
        <v>#REF!</v>
      </c>
      <c r="I451" s="380" t="str">
        <f t="shared" si="131"/>
        <v>#REF!</v>
      </c>
      <c r="J451" s="396" t="str">
        <f t="shared" si="135"/>
        <v>#REF!</v>
      </c>
      <c r="K451" s="382" t="b">
        <v>0</v>
      </c>
      <c r="L451" s="364" t="str">
        <f t="shared" si="132"/>
        <v>#REF!</v>
      </c>
      <c r="M451" s="361" t="str">
        <f t="shared" si="133"/>
        <v>#REF!</v>
      </c>
      <c r="N451" s="361" t="b">
        <v>0</v>
      </c>
      <c r="O451" s="24" t="b">
        <v>0</v>
      </c>
      <c r="P451" s="365" t="str">
        <f t="shared" si="134"/>
        <v>#REF!</v>
      </c>
      <c r="Q451" s="383"/>
      <c r="R451" s="367"/>
      <c r="S451" s="384" t="str">
        <f/>
        <v/>
      </c>
      <c r="T451" s="385">
        <v>47239</v>
      </c>
      <c r="U451" s="386" t="str">
        <f/>
        <v/>
      </c>
      <c r="V451" s="385">
        <v>47424</v>
      </c>
      <c r="W451" s="387" t="str">
        <f/>
        <v/>
      </c>
      <c r="X451" s="381" t="str">
        <f/>
        <v/>
      </c>
      <c r="Y451" s="381"/>
      <c r="Z451" s="381">
        <v>47484</v>
      </c>
      <c r="AA451" s="388"/>
      <c r="AB451" s="381"/>
      <c r="AC451" s="381"/>
      <c r="AD451" s="381"/>
      <c r="AE451" s="388"/>
      <c r="AF451" s="381"/>
      <c r="AG451" s="381"/>
      <c r="AH451" s="389"/>
      <c r="AI451" s="386"/>
      <c r="AJ451" s="381"/>
      <c r="AK451" s="381"/>
      <c r="AL451" s="383"/>
      <c r="AM451" s="374"/>
      <c r="AN451" s="384">
        <v>47910</v>
      </c>
      <c r="AO451" s="381">
        <v>47983</v>
      </c>
      <c r="AP451" s="383"/>
      <c r="AQ451" s="374"/>
      <c r="AR451" s="384" t="str">
        <f/>
        <v/>
      </c>
      <c r="AS451" s="381">
        <v>47496</v>
      </c>
      <c r="AT451" s="381" t="str">
        <f/>
        <v/>
      </c>
      <c r="AU451" s="389"/>
      <c r="AV451" s="390" t="str">
        <f/>
        <v/>
      </c>
      <c r="AW451" s="57" t="str">
        <f/>
        <v/>
      </c>
      <c r="AX451" s="381"/>
      <c r="AY451" s="381" t="str">
        <f/>
        <v/>
      </c>
      <c r="AZ451" s="381"/>
      <c r="BA451" s="381" t="str">
        <f/>
        <v/>
      </c>
      <c r="BB451" s="385"/>
      <c r="BC451" s="390" t="str">
        <f/>
        <v/>
      </c>
      <c r="BD451" s="381" t="str">
        <f/>
        <v/>
      </c>
      <c r="BE451" s="381"/>
      <c r="BF451" s="381" t="str">
        <f/>
        <v/>
      </c>
      <c r="BG451" s="391"/>
      <c r="BH451" s="392"/>
      <c r="BI451" s="378"/>
    </row>
    <row r="452" ht="15.75" customHeight="1">
      <c r="A452" s="236"/>
      <c r="B452" s="236"/>
      <c r="C452" s="358"/>
      <c r="D452" s="379">
        <v>446</v>
      </c>
      <c r="E452" s="380" t="str">
        <f t="shared" si="127"/>
        <v>#REF!</v>
      </c>
      <c r="F452" s="57" t="str">
        <f t="shared" si="128"/>
        <v>#REF!</v>
      </c>
      <c r="G452" s="57" t="str">
        <f t="shared" si="129"/>
        <v>#REF!</v>
      </c>
      <c r="H452" s="381" t="str">
        <f t="shared" si="130"/>
        <v>#REF!</v>
      </c>
      <c r="I452" s="380" t="str">
        <f t="shared" si="131"/>
        <v>#REF!</v>
      </c>
      <c r="J452" s="396" t="str">
        <f t="shared" si="135"/>
        <v>#REF!</v>
      </c>
      <c r="K452" s="382" t="b">
        <v>0</v>
      </c>
      <c r="L452" s="364" t="str">
        <f t="shared" si="132"/>
        <v>#REF!</v>
      </c>
      <c r="M452" s="361" t="str">
        <f t="shared" si="133"/>
        <v>#REF!</v>
      </c>
      <c r="N452" s="361" t="b">
        <v>0</v>
      </c>
      <c r="O452" s="24" t="b">
        <v>0</v>
      </c>
      <c r="P452" s="365" t="str">
        <f t="shared" si="134"/>
        <v>#REF!</v>
      </c>
      <c r="Q452" s="383"/>
      <c r="R452" s="367"/>
      <c r="S452" s="384" t="str">
        <f/>
        <v/>
      </c>
      <c r="T452" s="385">
        <v>47270</v>
      </c>
      <c r="U452" s="386" t="str">
        <f/>
        <v/>
      </c>
      <c r="V452" s="385">
        <v>47457</v>
      </c>
      <c r="W452" s="387" t="str">
        <f/>
        <v/>
      </c>
      <c r="X452" s="381" t="str">
        <f/>
        <v/>
      </c>
      <c r="Y452" s="381"/>
      <c r="Z452" s="381">
        <v>47515</v>
      </c>
      <c r="AA452" s="388"/>
      <c r="AB452" s="381"/>
      <c r="AC452" s="381"/>
      <c r="AD452" s="381"/>
      <c r="AE452" s="388"/>
      <c r="AF452" s="381"/>
      <c r="AG452" s="381"/>
      <c r="AH452" s="389"/>
      <c r="AI452" s="386"/>
      <c r="AJ452" s="381"/>
      <c r="AK452" s="381"/>
      <c r="AL452" s="383"/>
      <c r="AM452" s="374"/>
      <c r="AN452" s="384">
        <v>48127</v>
      </c>
      <c r="AO452" s="381">
        <v>48200</v>
      </c>
      <c r="AP452" s="383"/>
      <c r="AQ452" s="374"/>
      <c r="AR452" s="384" t="str">
        <f/>
        <v/>
      </c>
      <c r="AS452" s="381">
        <v>47527</v>
      </c>
      <c r="AT452" s="381" t="str">
        <f/>
        <v/>
      </c>
      <c r="AU452" s="389"/>
      <c r="AV452" s="390" t="str">
        <f/>
        <v/>
      </c>
      <c r="AW452" s="57" t="str">
        <f/>
        <v/>
      </c>
      <c r="AX452" s="381"/>
      <c r="AY452" s="381" t="str">
        <f/>
        <v/>
      </c>
      <c r="AZ452" s="381"/>
      <c r="BA452" s="381" t="str">
        <f/>
        <v/>
      </c>
      <c r="BB452" s="385"/>
      <c r="BC452" s="390" t="str">
        <f/>
        <v/>
      </c>
      <c r="BD452" s="381" t="str">
        <f/>
        <v/>
      </c>
      <c r="BE452" s="381"/>
      <c r="BF452" s="381" t="str">
        <f/>
        <v/>
      </c>
      <c r="BG452" s="391"/>
      <c r="BH452" s="392"/>
      <c r="BI452" s="378"/>
    </row>
    <row r="453" ht="15.75" customHeight="1">
      <c r="A453" s="236"/>
      <c r="B453" s="236"/>
      <c r="C453" s="358"/>
      <c r="D453" s="379">
        <v>447</v>
      </c>
      <c r="E453" s="380" t="str">
        <f t="shared" si="127"/>
        <v>#REF!</v>
      </c>
      <c r="F453" s="57" t="str">
        <f t="shared" si="128"/>
        <v>#REF!</v>
      </c>
      <c r="G453" s="57" t="str">
        <f t="shared" si="129"/>
        <v>#REF!</v>
      </c>
      <c r="H453" s="381" t="str">
        <f t="shared" si="130"/>
        <v>#REF!</v>
      </c>
      <c r="I453" s="380" t="str">
        <f t="shared" si="131"/>
        <v>#REF!</v>
      </c>
      <c r="J453" s="396" t="str">
        <f t="shared" si="135"/>
        <v>#REF!</v>
      </c>
      <c r="K453" s="382" t="b">
        <v>0</v>
      </c>
      <c r="L453" s="364" t="str">
        <f t="shared" si="132"/>
        <v>#REF!</v>
      </c>
      <c r="M453" s="361" t="str">
        <f t="shared" si="133"/>
        <v>#REF!</v>
      </c>
      <c r="N453" s="361" t="b">
        <v>0</v>
      </c>
      <c r="O453" s="24" t="b">
        <v>0</v>
      </c>
      <c r="P453" s="365" t="str">
        <f t="shared" si="134"/>
        <v>#REF!</v>
      </c>
      <c r="Q453" s="383"/>
      <c r="R453" s="367"/>
      <c r="S453" s="384" t="str">
        <f/>
        <v/>
      </c>
      <c r="T453" s="385">
        <v>47270</v>
      </c>
      <c r="U453" s="386" t="str">
        <f/>
        <v/>
      </c>
      <c r="V453" s="385">
        <v>47457</v>
      </c>
      <c r="W453" s="387" t="str">
        <f/>
        <v/>
      </c>
      <c r="X453" s="381" t="str">
        <f/>
        <v/>
      </c>
      <c r="Y453" s="381"/>
      <c r="Z453" s="381">
        <v>47515</v>
      </c>
      <c r="AA453" s="388"/>
      <c r="AB453" s="381"/>
      <c r="AC453" s="381"/>
      <c r="AD453" s="381"/>
      <c r="AE453" s="388"/>
      <c r="AF453" s="381"/>
      <c r="AG453" s="381"/>
      <c r="AH453" s="389"/>
      <c r="AI453" s="386"/>
      <c r="AJ453" s="381"/>
      <c r="AK453" s="381"/>
      <c r="AL453" s="383"/>
      <c r="AM453" s="374"/>
      <c r="AN453" s="384">
        <v>48002</v>
      </c>
      <c r="AO453" s="381">
        <v>48075</v>
      </c>
      <c r="AP453" s="383"/>
      <c r="AQ453" s="374"/>
      <c r="AR453" s="384" t="str">
        <f/>
        <v/>
      </c>
      <c r="AS453" s="381">
        <v>47527</v>
      </c>
      <c r="AT453" s="381" t="str">
        <f/>
        <v/>
      </c>
      <c r="AU453" s="389"/>
      <c r="AV453" s="390" t="str">
        <f/>
        <v/>
      </c>
      <c r="AW453" s="57" t="str">
        <f/>
        <v/>
      </c>
      <c r="AX453" s="381"/>
      <c r="AY453" s="381" t="str">
        <f/>
        <v/>
      </c>
      <c r="AZ453" s="381"/>
      <c r="BA453" s="381" t="str">
        <f/>
        <v/>
      </c>
      <c r="BB453" s="385"/>
      <c r="BC453" s="390" t="str">
        <f/>
        <v/>
      </c>
      <c r="BD453" s="381" t="str">
        <f/>
        <v/>
      </c>
      <c r="BE453" s="381"/>
      <c r="BF453" s="381" t="str">
        <f/>
        <v/>
      </c>
      <c r="BG453" s="391"/>
      <c r="BH453" s="392"/>
      <c r="BI453" s="378"/>
    </row>
    <row r="454" ht="15.75" customHeight="1">
      <c r="A454" s="236"/>
      <c r="B454" s="236"/>
      <c r="C454" s="358"/>
      <c r="D454" s="379">
        <v>448</v>
      </c>
      <c r="E454" s="380" t="str">
        <f t="shared" si="127"/>
        <v>#REF!</v>
      </c>
      <c r="F454" s="57" t="str">
        <f t="shared" si="128"/>
        <v>#REF!</v>
      </c>
      <c r="G454" s="57" t="str">
        <f t="shared" si="129"/>
        <v>#REF!</v>
      </c>
      <c r="H454" s="381" t="str">
        <f t="shared" si="130"/>
        <v>#REF!</v>
      </c>
      <c r="I454" s="380" t="str">
        <f t="shared" si="131"/>
        <v>#REF!</v>
      </c>
      <c r="J454" s="396" t="str">
        <f t="shared" si="135"/>
        <v>#REF!</v>
      </c>
      <c r="K454" s="382" t="b">
        <v>0</v>
      </c>
      <c r="L454" s="364" t="str">
        <f t="shared" si="132"/>
        <v>#REF!</v>
      </c>
      <c r="M454" s="361" t="str">
        <f t="shared" si="133"/>
        <v>#REF!</v>
      </c>
      <c r="N454" s="361" t="b">
        <v>0</v>
      </c>
      <c r="O454" s="24" t="b">
        <v>0</v>
      </c>
      <c r="P454" s="365" t="str">
        <f t="shared" si="134"/>
        <v>#REF!</v>
      </c>
      <c r="Q454" s="383"/>
      <c r="R454" s="367"/>
      <c r="S454" s="384" t="str">
        <f/>
        <v/>
      </c>
      <c r="T454" s="385">
        <v>47453</v>
      </c>
      <c r="U454" s="386" t="str">
        <f/>
        <v/>
      </c>
      <c r="V454" s="385">
        <v>47638</v>
      </c>
      <c r="W454" s="387" t="str">
        <f/>
        <v/>
      </c>
      <c r="X454" s="381" t="str">
        <f/>
        <v/>
      </c>
      <c r="Y454" s="381"/>
      <c r="Z454" s="381">
        <v>47696</v>
      </c>
      <c r="AA454" s="388"/>
      <c r="AB454" s="381"/>
      <c r="AC454" s="381"/>
      <c r="AD454" s="381"/>
      <c r="AE454" s="388"/>
      <c r="AF454" s="381"/>
      <c r="AG454" s="381"/>
      <c r="AH454" s="389"/>
      <c r="AI454" s="386"/>
      <c r="AJ454" s="381"/>
      <c r="AK454" s="381"/>
      <c r="AL454" s="383"/>
      <c r="AM454" s="374"/>
      <c r="AN454" s="384">
        <v>48002</v>
      </c>
      <c r="AO454" s="381">
        <v>48075</v>
      </c>
      <c r="AP454" s="383"/>
      <c r="AQ454" s="374"/>
      <c r="AR454" s="384" t="str">
        <f/>
        <v/>
      </c>
      <c r="AS454" s="381">
        <v>47708</v>
      </c>
      <c r="AT454" s="381" t="str">
        <f/>
        <v/>
      </c>
      <c r="AU454" s="389"/>
      <c r="AV454" s="390" t="str">
        <f/>
        <v/>
      </c>
      <c r="AW454" s="57" t="str">
        <f/>
        <v/>
      </c>
      <c r="AX454" s="381"/>
      <c r="AY454" s="381" t="str">
        <f/>
        <v/>
      </c>
      <c r="AZ454" s="381"/>
      <c r="BA454" s="381" t="str">
        <f/>
        <v/>
      </c>
      <c r="BB454" s="385"/>
      <c r="BC454" s="390" t="str">
        <f/>
        <v/>
      </c>
      <c r="BD454" s="381" t="str">
        <f/>
        <v/>
      </c>
      <c r="BE454" s="381"/>
      <c r="BF454" s="381" t="str">
        <f/>
        <v/>
      </c>
      <c r="BG454" s="391"/>
      <c r="BH454" s="392"/>
      <c r="BI454" s="378"/>
    </row>
    <row r="455" ht="15.75" customHeight="1">
      <c r="A455" s="236"/>
      <c r="B455" s="236"/>
      <c r="C455" s="358"/>
      <c r="D455" s="379">
        <v>449</v>
      </c>
      <c r="E455" s="380" t="str">
        <f t="shared" ref="E455:E518" si="136">VLOOKUP($D$7:$D1101,'Свод объектов'!$D$3:$BE1101,3,0)</f>
        <v>#REF!</v>
      </c>
      <c r="F455" s="57" t="str">
        <f t="shared" ref="F455:F518" si="137">VLOOKUP($D$7:$D1101,'Свод объектов'!$D$3:$BE1101,6,0)</f>
        <v>#REF!</v>
      </c>
      <c r="G455" s="57" t="str">
        <f t="shared" ref="G455:G518" si="138">VLOOKUP($D$7:$D1101,'Свод объектов'!$D$3:$BE1101,7,0)</f>
        <v>#REF!</v>
      </c>
      <c r="H455" s="381" t="str">
        <f t="shared" ref="H455:H518" si="139">VLOOKUP($D$7:$D1101,'Свод объектов'!$D$3:$BE1101,4,0)</f>
        <v>#REF!</v>
      </c>
      <c r="I455" s="380" t="str">
        <f t="shared" ref="I455:I518" si="140">VLOOKUP($D$7:$D1101,'Свод объектов'!$D$3:$BE1101,5,0)</f>
        <v>#REF!</v>
      </c>
      <c r="J455" s="396" t="str">
        <f t="shared" si="135"/>
        <v>#REF!</v>
      </c>
      <c r="K455" s="382" t="b">
        <v>0</v>
      </c>
      <c r="L455" s="364" t="str">
        <f t="shared" ref="L455:L518" si="141">VLOOKUP($D$7:$D1101,'Свод объектов'!$D$3:$BE1101,12,0)</f>
        <v>#REF!</v>
      </c>
      <c r="M455" s="361" t="str">
        <f t="shared" ref="M455:M518" si="142">VLOOKUP($D$7:$D1101,'Свод объектов'!$D$3:$BE1101,11,0)</f>
        <v>#REF!</v>
      </c>
      <c r="N455" s="361" t="b">
        <v>0</v>
      </c>
      <c r="O455" s="24" t="b">
        <v>0</v>
      </c>
      <c r="P455" s="365" t="str">
        <f t="shared" ref="P455:P518" si="143">VLOOKUP($D$7:$D1101,'Свод объектов'!$D$3:$BE1101,2,0)</f>
        <v>#REF!</v>
      </c>
      <c r="Q455" s="383"/>
      <c r="R455" s="367"/>
      <c r="S455" s="384" t="str">
        <f/>
        <v/>
      </c>
      <c r="T455" s="385">
        <v>47453</v>
      </c>
      <c r="U455" s="386" t="str">
        <f/>
        <v/>
      </c>
      <c r="V455" s="385">
        <v>47638</v>
      </c>
      <c r="W455" s="387" t="str">
        <f/>
        <v/>
      </c>
      <c r="X455" s="381" t="str">
        <f/>
        <v/>
      </c>
      <c r="Y455" s="381"/>
      <c r="Z455" s="381">
        <v>47696</v>
      </c>
      <c r="AA455" s="388"/>
      <c r="AB455" s="381"/>
      <c r="AC455" s="381"/>
      <c r="AD455" s="381"/>
      <c r="AE455" s="388"/>
      <c r="AF455" s="381"/>
      <c r="AG455" s="381"/>
      <c r="AH455" s="389"/>
      <c r="AI455" s="386"/>
      <c r="AJ455" s="381"/>
      <c r="AK455" s="381"/>
      <c r="AL455" s="383"/>
      <c r="AM455" s="374"/>
      <c r="AN455" s="384">
        <v>48185</v>
      </c>
      <c r="AO455" s="381">
        <v>48260</v>
      </c>
      <c r="AP455" s="383"/>
      <c r="AQ455" s="374"/>
      <c r="AR455" s="384" t="str">
        <f/>
        <v/>
      </c>
      <c r="AS455" s="381">
        <v>47708</v>
      </c>
      <c r="AT455" s="381" t="str">
        <f/>
        <v/>
      </c>
      <c r="AU455" s="389"/>
      <c r="AV455" s="390" t="str">
        <f/>
        <v/>
      </c>
      <c r="AW455" s="57" t="str">
        <f/>
        <v/>
      </c>
      <c r="AX455" s="381"/>
      <c r="AY455" s="381" t="str">
        <f/>
        <v/>
      </c>
      <c r="AZ455" s="381"/>
      <c r="BA455" s="381" t="str">
        <f/>
        <v/>
      </c>
      <c r="BB455" s="385"/>
      <c r="BC455" s="390" t="str">
        <f/>
        <v/>
      </c>
      <c r="BD455" s="381" t="str">
        <f/>
        <v/>
      </c>
      <c r="BE455" s="381"/>
      <c r="BF455" s="381" t="str">
        <f/>
        <v/>
      </c>
      <c r="BG455" s="391"/>
      <c r="BH455" s="392"/>
      <c r="BI455" s="378"/>
    </row>
    <row r="456" ht="15.75" customHeight="1">
      <c r="A456" s="236"/>
      <c r="B456" s="236"/>
      <c r="C456" s="358"/>
      <c r="D456" s="379">
        <v>450</v>
      </c>
      <c r="E456" s="380" t="str">
        <f t="shared" si="136"/>
        <v>#REF!</v>
      </c>
      <c r="F456" s="57" t="str">
        <f t="shared" si="137"/>
        <v>#REF!</v>
      </c>
      <c r="G456" s="57" t="str">
        <f t="shared" si="138"/>
        <v>#REF!</v>
      </c>
      <c r="H456" s="381" t="str">
        <f t="shared" si="139"/>
        <v>#REF!</v>
      </c>
      <c r="I456" s="380" t="str">
        <f t="shared" si="140"/>
        <v>#REF!</v>
      </c>
      <c r="J456" s="396" t="str">
        <f t="shared" si="135"/>
        <v>#REF!</v>
      </c>
      <c r="K456" s="382" t="b">
        <v>0</v>
      </c>
      <c r="L456" s="364" t="str">
        <f t="shared" si="141"/>
        <v>#REF!</v>
      </c>
      <c r="M456" s="361" t="str">
        <f t="shared" si="142"/>
        <v>#REF!</v>
      </c>
      <c r="N456" s="361" t="b">
        <v>0</v>
      </c>
      <c r="O456" s="24" t="b">
        <v>0</v>
      </c>
      <c r="P456" s="365" t="str">
        <f t="shared" si="143"/>
        <v>#REF!</v>
      </c>
      <c r="Q456" s="383"/>
      <c r="R456" s="367"/>
      <c r="S456" s="384" t="str">
        <f/>
        <v/>
      </c>
      <c r="T456" s="385">
        <v>48274</v>
      </c>
      <c r="U456" s="386" t="str">
        <f/>
        <v/>
      </c>
      <c r="V456" s="385">
        <v>48459</v>
      </c>
      <c r="W456" s="387" t="str">
        <f/>
        <v/>
      </c>
      <c r="X456" s="381" t="str">
        <f/>
        <v/>
      </c>
      <c r="Y456" s="381"/>
      <c r="Z456" s="381">
        <v>48519</v>
      </c>
      <c r="AA456" s="388"/>
      <c r="AB456" s="381"/>
      <c r="AC456" s="381"/>
      <c r="AD456" s="381"/>
      <c r="AE456" s="388"/>
      <c r="AF456" s="381"/>
      <c r="AG456" s="381"/>
      <c r="AH456" s="389"/>
      <c r="AI456" s="386"/>
      <c r="AJ456" s="381"/>
      <c r="AK456" s="381"/>
      <c r="AL456" s="383"/>
      <c r="AM456" s="374"/>
      <c r="AN456" s="384">
        <v>48794</v>
      </c>
      <c r="AO456" s="381">
        <v>48869</v>
      </c>
      <c r="AP456" s="383"/>
      <c r="AQ456" s="374"/>
      <c r="AR456" s="384" t="str">
        <f/>
        <v/>
      </c>
      <c r="AS456" s="381">
        <v>48529</v>
      </c>
      <c r="AT456" s="381" t="str">
        <f/>
        <v/>
      </c>
      <c r="AU456" s="389"/>
      <c r="AV456" s="390" t="str">
        <f/>
        <v/>
      </c>
      <c r="AW456" s="57" t="str">
        <f/>
        <v/>
      </c>
      <c r="AX456" s="381"/>
      <c r="AY456" s="381" t="str">
        <f/>
        <v/>
      </c>
      <c r="AZ456" s="381"/>
      <c r="BA456" s="381" t="str">
        <f/>
        <v/>
      </c>
      <c r="BB456" s="385"/>
      <c r="BC456" s="390" t="str">
        <f/>
        <v/>
      </c>
      <c r="BD456" s="381" t="str">
        <f/>
        <v/>
      </c>
      <c r="BE456" s="381"/>
      <c r="BF456" s="381" t="str">
        <f/>
        <v/>
      </c>
      <c r="BG456" s="391"/>
      <c r="BH456" s="392"/>
      <c r="BI456" s="378"/>
    </row>
    <row r="457" ht="15.75" customHeight="1">
      <c r="A457" s="236"/>
      <c r="B457" s="236"/>
      <c r="C457" s="358"/>
      <c r="D457" s="379">
        <v>451</v>
      </c>
      <c r="E457" s="380" t="str">
        <f t="shared" si="136"/>
        <v>#REF!</v>
      </c>
      <c r="F457" s="57" t="str">
        <f t="shared" si="137"/>
        <v>#REF!</v>
      </c>
      <c r="G457" s="57" t="str">
        <f t="shared" si="138"/>
        <v>#REF!</v>
      </c>
      <c r="H457" s="381" t="str">
        <f t="shared" si="139"/>
        <v>#REF!</v>
      </c>
      <c r="I457" s="380" t="str">
        <f t="shared" si="140"/>
        <v>#REF!</v>
      </c>
      <c r="J457" s="396" t="str">
        <f t="shared" si="135"/>
        <v>#REF!</v>
      </c>
      <c r="K457" s="382" t="b">
        <v>0</v>
      </c>
      <c r="L457" s="364" t="str">
        <f t="shared" si="141"/>
        <v>#REF!</v>
      </c>
      <c r="M457" s="361" t="str">
        <f t="shared" si="142"/>
        <v>#REF!</v>
      </c>
      <c r="N457" s="361" t="b">
        <v>0</v>
      </c>
      <c r="O457" s="24" t="b">
        <v>0</v>
      </c>
      <c r="P457" s="365" t="str">
        <f t="shared" si="143"/>
        <v>#REF!</v>
      </c>
      <c r="Q457" s="383"/>
      <c r="R457" s="367"/>
      <c r="S457" s="384" t="str">
        <f/>
        <v/>
      </c>
      <c r="T457" s="385">
        <v>48274</v>
      </c>
      <c r="U457" s="386" t="str">
        <f/>
        <v/>
      </c>
      <c r="V457" s="385">
        <v>48459</v>
      </c>
      <c r="W457" s="387" t="str">
        <f/>
        <v/>
      </c>
      <c r="X457" s="381" t="str">
        <f/>
        <v/>
      </c>
      <c r="Y457" s="381"/>
      <c r="Z457" s="381">
        <v>48519</v>
      </c>
      <c r="AA457" s="388"/>
      <c r="AB457" s="381"/>
      <c r="AC457" s="381"/>
      <c r="AD457" s="381"/>
      <c r="AE457" s="388"/>
      <c r="AF457" s="381"/>
      <c r="AG457" s="381"/>
      <c r="AH457" s="389"/>
      <c r="AI457" s="386"/>
      <c r="AJ457" s="381"/>
      <c r="AK457" s="381"/>
      <c r="AL457" s="383"/>
      <c r="AM457" s="374"/>
      <c r="AN457" s="384">
        <v>48827</v>
      </c>
      <c r="AO457" s="381">
        <v>48900</v>
      </c>
      <c r="AP457" s="383"/>
      <c r="AQ457" s="374"/>
      <c r="AR457" s="384" t="str">
        <f/>
        <v/>
      </c>
      <c r="AS457" s="381">
        <v>48529</v>
      </c>
      <c r="AT457" s="381" t="str">
        <f/>
        <v/>
      </c>
      <c r="AU457" s="389"/>
      <c r="AV457" s="390" t="str">
        <f/>
        <v/>
      </c>
      <c r="AW457" s="57" t="str">
        <f/>
        <v/>
      </c>
      <c r="AX457" s="381"/>
      <c r="AY457" s="381" t="str">
        <f/>
        <v/>
      </c>
      <c r="AZ457" s="381"/>
      <c r="BA457" s="381" t="str">
        <f/>
        <v/>
      </c>
      <c r="BB457" s="385"/>
      <c r="BC457" s="390" t="str">
        <f/>
        <v/>
      </c>
      <c r="BD457" s="381" t="str">
        <f/>
        <v/>
      </c>
      <c r="BE457" s="381"/>
      <c r="BF457" s="381" t="str">
        <f/>
        <v/>
      </c>
      <c r="BG457" s="391"/>
      <c r="BH457" s="392"/>
      <c r="BI457" s="378"/>
    </row>
    <row r="458" ht="15.75" customHeight="1">
      <c r="A458" s="236"/>
      <c r="B458" s="236"/>
      <c r="C458" s="358"/>
      <c r="D458" s="379">
        <v>452</v>
      </c>
      <c r="E458" s="380" t="str">
        <f t="shared" si="136"/>
        <v>#REF!</v>
      </c>
      <c r="F458" s="57" t="str">
        <f t="shared" si="137"/>
        <v>#REF!</v>
      </c>
      <c r="G458" s="57" t="str">
        <f t="shared" si="138"/>
        <v>#REF!</v>
      </c>
      <c r="H458" s="381" t="str">
        <f t="shared" si="139"/>
        <v>#REF!</v>
      </c>
      <c r="I458" s="380" t="str">
        <f t="shared" si="140"/>
        <v>#REF!</v>
      </c>
      <c r="J458" s="396" t="str">
        <f t="shared" si="135"/>
        <v>#REF!</v>
      </c>
      <c r="K458" s="382" t="b">
        <v>0</v>
      </c>
      <c r="L458" s="364" t="str">
        <f t="shared" si="141"/>
        <v>#REF!</v>
      </c>
      <c r="M458" s="361" t="str">
        <f t="shared" si="142"/>
        <v>#REF!</v>
      </c>
      <c r="N458" s="361" t="b">
        <v>0</v>
      </c>
      <c r="O458" s="24" t="b">
        <v>0</v>
      </c>
      <c r="P458" s="365" t="str">
        <f t="shared" si="143"/>
        <v>#REF!</v>
      </c>
      <c r="Q458" s="383"/>
      <c r="R458" s="367"/>
      <c r="S458" s="384" t="str">
        <f/>
        <v/>
      </c>
      <c r="T458" s="385">
        <v>48092</v>
      </c>
      <c r="U458" s="386" t="str">
        <f/>
        <v/>
      </c>
      <c r="V458" s="385">
        <v>48277</v>
      </c>
      <c r="W458" s="387" t="str">
        <f/>
        <v/>
      </c>
      <c r="X458" s="381" t="str">
        <f/>
        <v/>
      </c>
      <c r="Y458" s="381"/>
      <c r="Z458" s="381">
        <v>48335</v>
      </c>
      <c r="AA458" s="388"/>
      <c r="AB458" s="381"/>
      <c r="AC458" s="381"/>
      <c r="AD458" s="381"/>
      <c r="AE458" s="388"/>
      <c r="AF458" s="381"/>
      <c r="AG458" s="381"/>
      <c r="AH458" s="389"/>
      <c r="AI458" s="386"/>
      <c r="AJ458" s="381"/>
      <c r="AK458" s="381"/>
      <c r="AL458" s="383"/>
      <c r="AM458" s="374"/>
      <c r="AN458" s="384">
        <v>48915</v>
      </c>
      <c r="AO458" s="381">
        <v>48990</v>
      </c>
      <c r="AP458" s="383"/>
      <c r="AQ458" s="374"/>
      <c r="AR458" s="384" t="str">
        <f/>
        <v/>
      </c>
      <c r="AS458" s="381">
        <v>48347</v>
      </c>
      <c r="AT458" s="381" t="str">
        <f/>
        <v/>
      </c>
      <c r="AU458" s="389"/>
      <c r="AV458" s="390" t="str">
        <f/>
        <v/>
      </c>
      <c r="AW458" s="57" t="str">
        <f/>
        <v/>
      </c>
      <c r="AX458" s="381"/>
      <c r="AY458" s="381" t="str">
        <f/>
        <v/>
      </c>
      <c r="AZ458" s="381"/>
      <c r="BA458" s="381" t="str">
        <f/>
        <v/>
      </c>
      <c r="BB458" s="385"/>
      <c r="BC458" s="390" t="str">
        <f/>
        <v/>
      </c>
      <c r="BD458" s="381" t="str">
        <f/>
        <v/>
      </c>
      <c r="BE458" s="381"/>
      <c r="BF458" s="381" t="str">
        <f/>
        <v/>
      </c>
      <c r="BG458" s="391"/>
      <c r="BH458" s="392"/>
      <c r="BI458" s="378"/>
    </row>
    <row r="459" ht="15.75" customHeight="1">
      <c r="A459" s="236"/>
      <c r="B459" s="236"/>
      <c r="C459" s="358"/>
      <c r="D459" s="379">
        <v>453</v>
      </c>
      <c r="E459" s="380" t="str">
        <f t="shared" si="136"/>
        <v>#REF!</v>
      </c>
      <c r="F459" s="57" t="str">
        <f t="shared" si="137"/>
        <v>#REF!</v>
      </c>
      <c r="G459" s="57" t="str">
        <f t="shared" si="138"/>
        <v>#REF!</v>
      </c>
      <c r="H459" s="381" t="str">
        <f t="shared" si="139"/>
        <v>#REF!</v>
      </c>
      <c r="I459" s="380" t="str">
        <f t="shared" si="140"/>
        <v>#REF!</v>
      </c>
      <c r="J459" s="396" t="str">
        <f t="shared" si="135"/>
        <v>#REF!</v>
      </c>
      <c r="K459" s="382" t="b">
        <v>0</v>
      </c>
      <c r="L459" s="364" t="str">
        <f t="shared" si="141"/>
        <v>#REF!</v>
      </c>
      <c r="M459" s="361" t="str">
        <f t="shared" si="142"/>
        <v>#REF!</v>
      </c>
      <c r="N459" s="361" t="b">
        <v>0</v>
      </c>
      <c r="O459" s="24" t="b">
        <v>0</v>
      </c>
      <c r="P459" s="365" t="str">
        <f t="shared" si="143"/>
        <v>#REF!</v>
      </c>
      <c r="Q459" s="383"/>
      <c r="R459" s="367"/>
      <c r="S459" s="384" t="str">
        <f/>
        <v/>
      </c>
      <c r="T459" s="385">
        <v>48214</v>
      </c>
      <c r="U459" s="386" t="str">
        <f/>
        <v/>
      </c>
      <c r="V459" s="385">
        <v>48400</v>
      </c>
      <c r="W459" s="387" t="str">
        <f/>
        <v/>
      </c>
      <c r="X459" s="381" t="str">
        <f/>
        <v/>
      </c>
      <c r="Y459" s="381"/>
      <c r="Z459" s="381">
        <v>48458</v>
      </c>
      <c r="AA459" s="388"/>
      <c r="AB459" s="381"/>
      <c r="AC459" s="381"/>
      <c r="AD459" s="381"/>
      <c r="AE459" s="388"/>
      <c r="AF459" s="381"/>
      <c r="AG459" s="381"/>
      <c r="AH459" s="389"/>
      <c r="AI459" s="386"/>
      <c r="AJ459" s="381"/>
      <c r="AK459" s="381"/>
      <c r="AL459" s="383"/>
      <c r="AM459" s="374"/>
      <c r="AN459" s="384">
        <v>48856</v>
      </c>
      <c r="AO459" s="381">
        <v>48929</v>
      </c>
      <c r="AP459" s="383"/>
      <c r="AQ459" s="374"/>
      <c r="AR459" s="384" t="str">
        <f/>
        <v/>
      </c>
      <c r="AS459" s="381">
        <v>48470</v>
      </c>
      <c r="AT459" s="381" t="str">
        <f/>
        <v/>
      </c>
      <c r="AU459" s="389"/>
      <c r="AV459" s="390" t="str">
        <f/>
        <v/>
      </c>
      <c r="AW459" s="57" t="str">
        <f/>
        <v/>
      </c>
      <c r="AX459" s="381"/>
      <c r="AY459" s="381" t="str">
        <f/>
        <v/>
      </c>
      <c r="AZ459" s="381"/>
      <c r="BA459" s="381" t="str">
        <f/>
        <v/>
      </c>
      <c r="BB459" s="385"/>
      <c r="BC459" s="390" t="str">
        <f/>
        <v/>
      </c>
      <c r="BD459" s="381" t="str">
        <f/>
        <v/>
      </c>
      <c r="BE459" s="381"/>
      <c r="BF459" s="381" t="str">
        <f/>
        <v/>
      </c>
      <c r="BG459" s="391"/>
      <c r="BH459" s="392"/>
      <c r="BI459" s="378"/>
    </row>
    <row r="460" ht="15.75" customHeight="1">
      <c r="A460" s="236"/>
      <c r="B460" s="236"/>
      <c r="C460" s="358"/>
      <c r="D460" s="379">
        <v>454</v>
      </c>
      <c r="E460" s="380" t="str">
        <f t="shared" si="136"/>
        <v>#REF!</v>
      </c>
      <c r="F460" s="57" t="str">
        <f t="shared" si="137"/>
        <v>#REF!</v>
      </c>
      <c r="G460" s="57" t="str">
        <f t="shared" si="138"/>
        <v>#REF!</v>
      </c>
      <c r="H460" s="381" t="str">
        <f t="shared" si="139"/>
        <v>#REF!</v>
      </c>
      <c r="I460" s="380" t="str">
        <f t="shared" si="140"/>
        <v>#REF!</v>
      </c>
      <c r="J460" s="396" t="str">
        <f t="shared" si="135"/>
        <v>#REF!</v>
      </c>
      <c r="K460" s="382" t="b">
        <v>0</v>
      </c>
      <c r="L460" s="364" t="str">
        <f t="shared" si="141"/>
        <v>#REF!</v>
      </c>
      <c r="M460" s="361" t="str">
        <f t="shared" si="142"/>
        <v>#REF!</v>
      </c>
      <c r="N460" s="361" t="b">
        <v>0</v>
      </c>
      <c r="O460" s="24" t="b">
        <v>0</v>
      </c>
      <c r="P460" s="365" t="str">
        <f t="shared" si="143"/>
        <v>#REF!</v>
      </c>
      <c r="Q460" s="383"/>
      <c r="R460" s="367"/>
      <c r="S460" s="384" t="str">
        <f/>
        <v/>
      </c>
      <c r="T460" s="385">
        <v>48274</v>
      </c>
      <c r="U460" s="386" t="str">
        <f/>
        <v/>
      </c>
      <c r="V460" s="385">
        <v>48459</v>
      </c>
      <c r="W460" s="387" t="str">
        <f/>
        <v/>
      </c>
      <c r="X460" s="381" t="str">
        <f/>
        <v/>
      </c>
      <c r="Y460" s="381"/>
      <c r="Z460" s="381">
        <v>48519</v>
      </c>
      <c r="AA460" s="388"/>
      <c r="AB460" s="381"/>
      <c r="AC460" s="381"/>
      <c r="AD460" s="381"/>
      <c r="AE460" s="388"/>
      <c r="AF460" s="381"/>
      <c r="AG460" s="381"/>
      <c r="AH460" s="389"/>
      <c r="AI460" s="386"/>
      <c r="AJ460" s="381"/>
      <c r="AK460" s="381"/>
      <c r="AL460" s="383"/>
      <c r="AM460" s="374"/>
      <c r="AN460" s="384">
        <v>48794</v>
      </c>
      <c r="AO460" s="381">
        <v>48869</v>
      </c>
      <c r="AP460" s="383"/>
      <c r="AQ460" s="374"/>
      <c r="AR460" s="384" t="str">
        <f/>
        <v/>
      </c>
      <c r="AS460" s="381">
        <v>48529</v>
      </c>
      <c r="AT460" s="381" t="str">
        <f/>
        <v/>
      </c>
      <c r="AU460" s="389"/>
      <c r="AV460" s="390" t="str">
        <f/>
        <v/>
      </c>
      <c r="AW460" s="57" t="str">
        <f/>
        <v/>
      </c>
      <c r="AX460" s="381"/>
      <c r="AY460" s="381" t="str">
        <f/>
        <v/>
      </c>
      <c r="AZ460" s="381"/>
      <c r="BA460" s="381" t="str">
        <f/>
        <v/>
      </c>
      <c r="BB460" s="385"/>
      <c r="BC460" s="390" t="str">
        <f/>
        <v/>
      </c>
      <c r="BD460" s="381" t="str">
        <f/>
        <v/>
      </c>
      <c r="BE460" s="381"/>
      <c r="BF460" s="381" t="str">
        <f/>
        <v/>
      </c>
      <c r="BG460" s="391"/>
      <c r="BH460" s="392"/>
      <c r="BI460" s="378"/>
    </row>
    <row r="461" ht="15.75" customHeight="1">
      <c r="A461" s="236"/>
      <c r="B461" s="236"/>
      <c r="C461" s="358"/>
      <c r="D461" s="379">
        <v>455</v>
      </c>
      <c r="E461" s="380" t="str">
        <f t="shared" si="136"/>
        <v>#REF!</v>
      </c>
      <c r="F461" s="57" t="str">
        <f t="shared" si="137"/>
        <v>#REF!</v>
      </c>
      <c r="G461" s="57" t="str">
        <f t="shared" si="138"/>
        <v>#REF!</v>
      </c>
      <c r="H461" s="381" t="str">
        <f t="shared" si="139"/>
        <v>#REF!</v>
      </c>
      <c r="I461" s="380" t="str">
        <f t="shared" si="140"/>
        <v>#REF!</v>
      </c>
      <c r="J461" s="396" t="str">
        <f t="shared" si="135"/>
        <v>#REF!</v>
      </c>
      <c r="K461" s="382" t="b">
        <v>0</v>
      </c>
      <c r="L461" s="364" t="str">
        <f t="shared" si="141"/>
        <v>#REF!</v>
      </c>
      <c r="M461" s="361" t="str">
        <f t="shared" si="142"/>
        <v>#REF!</v>
      </c>
      <c r="N461" s="361" t="b">
        <v>0</v>
      </c>
      <c r="O461" s="24" t="b">
        <v>0</v>
      </c>
      <c r="P461" s="365" t="str">
        <f t="shared" si="143"/>
        <v>#REF!</v>
      </c>
      <c r="Q461" s="383"/>
      <c r="R461" s="367"/>
      <c r="S461" s="384" t="str">
        <f/>
        <v/>
      </c>
      <c r="T461" s="385">
        <v>48274</v>
      </c>
      <c r="U461" s="386" t="str">
        <f/>
        <v/>
      </c>
      <c r="V461" s="385">
        <v>48459</v>
      </c>
      <c r="W461" s="387" t="str">
        <f/>
        <v/>
      </c>
      <c r="X461" s="381" t="str">
        <f/>
        <v/>
      </c>
      <c r="Y461" s="381"/>
      <c r="Z461" s="381">
        <v>48519</v>
      </c>
      <c r="AA461" s="388"/>
      <c r="AB461" s="381"/>
      <c r="AC461" s="381"/>
      <c r="AD461" s="381"/>
      <c r="AE461" s="388"/>
      <c r="AF461" s="381"/>
      <c r="AG461" s="381"/>
      <c r="AH461" s="389"/>
      <c r="AI461" s="386"/>
      <c r="AJ461" s="381"/>
      <c r="AK461" s="381"/>
      <c r="AL461" s="383"/>
      <c r="AM461" s="374"/>
      <c r="AN461" s="384">
        <v>48915</v>
      </c>
      <c r="AO461" s="381">
        <v>48990</v>
      </c>
      <c r="AP461" s="383"/>
      <c r="AQ461" s="374"/>
      <c r="AR461" s="384" t="str">
        <f/>
        <v/>
      </c>
      <c r="AS461" s="381">
        <v>48529</v>
      </c>
      <c r="AT461" s="381" t="str">
        <f/>
        <v/>
      </c>
      <c r="AU461" s="389"/>
      <c r="AV461" s="390" t="str">
        <f/>
        <v/>
      </c>
      <c r="AW461" s="57" t="str">
        <f/>
        <v/>
      </c>
      <c r="AX461" s="381"/>
      <c r="AY461" s="381" t="str">
        <f/>
        <v/>
      </c>
      <c r="AZ461" s="381"/>
      <c r="BA461" s="381" t="str">
        <f/>
        <v/>
      </c>
      <c r="BB461" s="385"/>
      <c r="BC461" s="390" t="str">
        <f/>
        <v/>
      </c>
      <c r="BD461" s="381" t="str">
        <f/>
        <v/>
      </c>
      <c r="BE461" s="381"/>
      <c r="BF461" s="381" t="str">
        <f/>
        <v/>
      </c>
      <c r="BG461" s="391"/>
      <c r="BH461" s="392"/>
      <c r="BI461" s="378"/>
    </row>
    <row r="462" ht="15.75" customHeight="1">
      <c r="A462" s="236"/>
      <c r="B462" s="236"/>
      <c r="C462" s="358"/>
      <c r="D462" s="379">
        <v>456</v>
      </c>
      <c r="E462" s="380" t="str">
        <f t="shared" si="136"/>
        <v>#REF!</v>
      </c>
      <c r="F462" s="57" t="str">
        <f t="shared" si="137"/>
        <v>#REF!</v>
      </c>
      <c r="G462" s="57" t="str">
        <f t="shared" si="138"/>
        <v>#REF!</v>
      </c>
      <c r="H462" s="381" t="str">
        <f t="shared" si="139"/>
        <v>#REF!</v>
      </c>
      <c r="I462" s="380" t="str">
        <f t="shared" si="140"/>
        <v>#REF!</v>
      </c>
      <c r="J462" s="396" t="str">
        <f t="shared" si="135"/>
        <v>#REF!</v>
      </c>
      <c r="K462" s="382" t="b">
        <v>0</v>
      </c>
      <c r="L462" s="364" t="str">
        <f t="shared" si="141"/>
        <v>#REF!</v>
      </c>
      <c r="M462" s="361" t="str">
        <f t="shared" si="142"/>
        <v>#REF!</v>
      </c>
      <c r="N462" s="361" t="b">
        <v>0</v>
      </c>
      <c r="O462" s="24" t="b">
        <v>0</v>
      </c>
      <c r="P462" s="365" t="str">
        <f t="shared" si="143"/>
        <v>#REF!</v>
      </c>
      <c r="Q462" s="383"/>
      <c r="R462" s="367"/>
      <c r="S462" s="384" t="str">
        <f/>
        <v/>
      </c>
      <c r="T462" s="385">
        <v>48519</v>
      </c>
      <c r="U462" s="386" t="str">
        <f/>
        <v/>
      </c>
      <c r="V462" s="385">
        <v>48732</v>
      </c>
      <c r="W462" s="387" t="str">
        <f/>
        <v/>
      </c>
      <c r="X462" s="381" t="str">
        <f/>
        <v/>
      </c>
      <c r="Y462" s="381"/>
      <c r="Z462" s="381">
        <v>48792</v>
      </c>
      <c r="AA462" s="388"/>
      <c r="AB462" s="381"/>
      <c r="AC462" s="381"/>
      <c r="AD462" s="381"/>
      <c r="AE462" s="388"/>
      <c r="AF462" s="381"/>
      <c r="AG462" s="381"/>
      <c r="AH462" s="389"/>
      <c r="AI462" s="386"/>
      <c r="AJ462" s="381"/>
      <c r="AK462" s="381"/>
      <c r="AL462" s="383"/>
      <c r="AM462" s="374"/>
      <c r="AN462" s="384">
        <v>48794</v>
      </c>
      <c r="AO462" s="381">
        <v>48869</v>
      </c>
      <c r="AP462" s="383"/>
      <c r="AQ462" s="374"/>
      <c r="AR462" s="384" t="str">
        <f/>
        <v/>
      </c>
      <c r="AS462" s="381">
        <v>48802</v>
      </c>
      <c r="AT462" s="381" t="str">
        <f/>
        <v/>
      </c>
      <c r="AU462" s="389"/>
      <c r="AV462" s="390" t="str">
        <f/>
        <v/>
      </c>
      <c r="AW462" s="57" t="str">
        <f/>
        <v/>
      </c>
      <c r="AX462" s="381"/>
      <c r="AY462" s="381" t="str">
        <f/>
        <v/>
      </c>
      <c r="AZ462" s="381"/>
      <c r="BA462" s="381" t="str">
        <f/>
        <v/>
      </c>
      <c r="BB462" s="385"/>
      <c r="BC462" s="390" t="str">
        <f/>
        <v/>
      </c>
      <c r="BD462" s="381" t="str">
        <f/>
        <v/>
      </c>
      <c r="BE462" s="381"/>
      <c r="BF462" s="381" t="str">
        <f/>
        <v/>
      </c>
      <c r="BG462" s="391"/>
      <c r="BH462" s="392"/>
      <c r="BI462" s="378"/>
    </row>
    <row r="463" ht="15.75" customHeight="1">
      <c r="A463" s="236"/>
      <c r="B463" s="236"/>
      <c r="C463" s="358"/>
      <c r="D463" s="379">
        <v>457</v>
      </c>
      <c r="E463" s="380" t="str">
        <f t="shared" si="136"/>
        <v>#REF!</v>
      </c>
      <c r="F463" s="57" t="str">
        <f t="shared" si="137"/>
        <v>#REF!</v>
      </c>
      <c r="G463" s="57" t="str">
        <f t="shared" si="138"/>
        <v>#REF!</v>
      </c>
      <c r="H463" s="381" t="str">
        <f t="shared" si="139"/>
        <v>#REF!</v>
      </c>
      <c r="I463" s="380" t="str">
        <f t="shared" si="140"/>
        <v>#REF!</v>
      </c>
      <c r="J463" s="396" t="str">
        <f t="shared" si="135"/>
        <v>#REF!</v>
      </c>
      <c r="K463" s="382" t="b">
        <v>0</v>
      </c>
      <c r="L463" s="364" t="str">
        <f t="shared" si="141"/>
        <v>#REF!</v>
      </c>
      <c r="M463" s="361" t="str">
        <f t="shared" si="142"/>
        <v>#REF!</v>
      </c>
      <c r="N463" s="361" t="b">
        <v>0</v>
      </c>
      <c r="O463" s="24" t="b">
        <v>0</v>
      </c>
      <c r="P463" s="365" t="str">
        <f t="shared" si="143"/>
        <v>#REF!</v>
      </c>
      <c r="Q463" s="383"/>
      <c r="R463" s="367"/>
      <c r="S463" s="384" t="str">
        <f/>
        <v/>
      </c>
      <c r="T463" s="385">
        <v>50375</v>
      </c>
      <c r="U463" s="386" t="str">
        <f/>
        <v/>
      </c>
      <c r="V463" s="385">
        <v>50559</v>
      </c>
      <c r="W463" s="387" t="str">
        <f/>
        <v/>
      </c>
      <c r="X463" s="381" t="str">
        <f/>
        <v/>
      </c>
      <c r="Y463" s="381"/>
      <c r="Z463" s="381">
        <v>50618</v>
      </c>
      <c r="AA463" s="388"/>
      <c r="AB463" s="381"/>
      <c r="AC463" s="381"/>
      <c r="AD463" s="381"/>
      <c r="AE463" s="388"/>
      <c r="AF463" s="381"/>
      <c r="AG463" s="381"/>
      <c r="AH463" s="389"/>
      <c r="AI463" s="386"/>
      <c r="AJ463" s="381"/>
      <c r="AK463" s="381"/>
      <c r="AL463" s="383"/>
      <c r="AM463" s="374"/>
      <c r="AN463" s="384">
        <v>50773</v>
      </c>
      <c r="AO463" s="381">
        <v>50846</v>
      </c>
      <c r="AP463" s="383"/>
      <c r="AQ463" s="374"/>
      <c r="AR463" s="384" t="str">
        <f/>
        <v/>
      </c>
      <c r="AS463" s="381">
        <v>50629</v>
      </c>
      <c r="AT463" s="381" t="str">
        <f/>
        <v/>
      </c>
      <c r="AU463" s="389"/>
      <c r="AV463" s="390" t="str">
        <f/>
        <v/>
      </c>
      <c r="AW463" s="57" t="str">
        <f/>
        <v/>
      </c>
      <c r="AX463" s="381"/>
      <c r="AY463" s="381" t="str">
        <f/>
        <v/>
      </c>
      <c r="AZ463" s="381"/>
      <c r="BA463" s="381" t="str">
        <f/>
        <v/>
      </c>
      <c r="BB463" s="385"/>
      <c r="BC463" s="390" t="str">
        <f/>
        <v/>
      </c>
      <c r="BD463" s="381" t="str">
        <f/>
        <v/>
      </c>
      <c r="BE463" s="381"/>
      <c r="BF463" s="381" t="str">
        <f/>
        <v/>
      </c>
      <c r="BG463" s="391"/>
      <c r="BH463" s="392"/>
      <c r="BI463" s="378"/>
    </row>
    <row r="464" ht="15.75" customHeight="1">
      <c r="A464" s="414"/>
      <c r="B464" s="236"/>
      <c r="C464" s="358"/>
      <c r="D464" s="379">
        <v>458</v>
      </c>
      <c r="E464" s="380" t="str">
        <f t="shared" si="136"/>
        <v>#REF!</v>
      </c>
      <c r="F464" s="57" t="str">
        <f t="shared" si="137"/>
        <v>#REF!</v>
      </c>
      <c r="G464" s="57" t="str">
        <f t="shared" si="138"/>
        <v>#REF!</v>
      </c>
      <c r="H464" s="381" t="str">
        <f t="shared" si="139"/>
        <v>#REF!</v>
      </c>
      <c r="I464" s="380" t="str">
        <f t="shared" si="140"/>
        <v>#REF!</v>
      </c>
      <c r="J464" s="396" t="str">
        <f t="shared" si="135"/>
        <v>#REF!</v>
      </c>
      <c r="K464" s="382" t="b">
        <v>0</v>
      </c>
      <c r="L464" s="364" t="str">
        <f t="shared" si="141"/>
        <v>#REF!</v>
      </c>
      <c r="M464" s="361" t="str">
        <f t="shared" si="142"/>
        <v>#REF!</v>
      </c>
      <c r="N464" s="361" t="b">
        <v>0</v>
      </c>
      <c r="O464" s="24" t="b">
        <v>0</v>
      </c>
      <c r="P464" s="365" t="str">
        <f t="shared" si="143"/>
        <v>#REF!</v>
      </c>
      <c r="Q464" s="383"/>
      <c r="R464" s="367"/>
      <c r="S464" s="384" t="str">
        <f/>
        <v/>
      </c>
      <c r="T464" s="385">
        <v>44384</v>
      </c>
      <c r="U464" s="386" t="str">
        <f/>
        <v/>
      </c>
      <c r="V464" s="385">
        <v>44711</v>
      </c>
      <c r="W464" s="387" t="str">
        <f/>
        <v/>
      </c>
      <c r="X464" s="381" t="str">
        <f/>
        <v/>
      </c>
      <c r="Y464" s="381">
        <v>44627</v>
      </c>
      <c r="Z464" s="381">
        <v>44772</v>
      </c>
      <c r="AA464" s="380" t="s">
        <v>475</v>
      </c>
      <c r="AB464" s="381"/>
      <c r="AC464" s="381"/>
      <c r="AD464" s="381"/>
      <c r="AE464" s="388"/>
      <c r="AF464" s="381"/>
      <c r="AG464" s="381"/>
      <c r="AH464" s="391" t="s">
        <v>524</v>
      </c>
      <c r="AI464" s="386">
        <v>44933</v>
      </c>
      <c r="AJ464" s="381">
        <v>44992</v>
      </c>
      <c r="AK464" s="381"/>
      <c r="AL464" s="383"/>
      <c r="AM464" s="374"/>
      <c r="AN464" s="384">
        <v>45099</v>
      </c>
      <c r="AO464" s="381">
        <v>45174</v>
      </c>
      <c r="AP464" s="383"/>
      <c r="AQ464" s="374"/>
      <c r="AR464" s="384" t="str">
        <f/>
        <v/>
      </c>
      <c r="AS464" s="381">
        <v>44792</v>
      </c>
      <c r="AT464" s="381" t="str">
        <f/>
        <v/>
      </c>
      <c r="AU464" s="389"/>
      <c r="AV464" s="390" t="str">
        <f/>
        <v/>
      </c>
      <c r="AW464" s="57" t="str">
        <f/>
        <v/>
      </c>
      <c r="AX464" s="381"/>
      <c r="AY464" s="381" t="str">
        <f/>
        <v/>
      </c>
      <c r="AZ464" s="381"/>
      <c r="BA464" s="381" t="str">
        <f/>
        <v/>
      </c>
      <c r="BB464" s="385"/>
      <c r="BC464" s="390" t="str">
        <f/>
        <v/>
      </c>
      <c r="BD464" s="381" t="str">
        <f/>
        <v/>
      </c>
      <c r="BE464" s="381"/>
      <c r="BF464" s="381" t="str">
        <f/>
        <v/>
      </c>
      <c r="BG464" s="391"/>
      <c r="BH464" s="392"/>
      <c r="BI464" s="378"/>
    </row>
    <row r="465" ht="15.75" customHeight="1">
      <c r="A465" s="414"/>
      <c r="B465" s="236"/>
      <c r="C465" s="358"/>
      <c r="D465" s="379">
        <v>459</v>
      </c>
      <c r="E465" s="380" t="str">
        <f t="shared" si="136"/>
        <v>#REF!</v>
      </c>
      <c r="F465" s="57" t="str">
        <f t="shared" si="137"/>
        <v>#REF!</v>
      </c>
      <c r="G465" s="57" t="str">
        <f t="shared" si="138"/>
        <v>#REF!</v>
      </c>
      <c r="H465" s="381" t="str">
        <f t="shared" si="139"/>
        <v>#REF!</v>
      </c>
      <c r="I465" s="380" t="str">
        <f t="shared" si="140"/>
        <v>#REF!</v>
      </c>
      <c r="J465" s="396" t="str">
        <f t="shared" si="135"/>
        <v>#REF!</v>
      </c>
      <c r="K465" s="382" t="b">
        <v>0</v>
      </c>
      <c r="L465" s="364" t="str">
        <f t="shared" si="141"/>
        <v>#REF!</v>
      </c>
      <c r="M465" s="361" t="str">
        <f t="shared" si="142"/>
        <v>#REF!</v>
      </c>
      <c r="N465" s="361" t="b">
        <v>0</v>
      </c>
      <c r="O465" s="24" t="b">
        <v>0</v>
      </c>
      <c r="P465" s="365" t="str">
        <f t="shared" si="143"/>
        <v>#REF!</v>
      </c>
      <c r="Q465" s="383"/>
      <c r="R465" s="367"/>
      <c r="S465" s="384" t="str">
        <f/>
        <v/>
      </c>
      <c r="T465" s="385">
        <v>44384</v>
      </c>
      <c r="U465" s="386" t="str">
        <f/>
        <v/>
      </c>
      <c r="V465" s="385">
        <v>44803</v>
      </c>
      <c r="W465" s="387" t="str">
        <f/>
        <v/>
      </c>
      <c r="X465" s="381" t="str">
        <f/>
        <v/>
      </c>
      <c r="Y465" s="381">
        <v>44627</v>
      </c>
      <c r="Z465" s="381">
        <v>44864</v>
      </c>
      <c r="AA465" s="380" t="s">
        <v>475</v>
      </c>
      <c r="AB465" s="381"/>
      <c r="AC465" s="381"/>
      <c r="AD465" s="381"/>
      <c r="AE465" s="388"/>
      <c r="AF465" s="381"/>
      <c r="AG465" s="381"/>
      <c r="AH465" s="391" t="s">
        <v>524</v>
      </c>
      <c r="AI465" s="386">
        <v>44933</v>
      </c>
      <c r="AJ465" s="381">
        <v>45168</v>
      </c>
      <c r="AK465" s="381"/>
      <c r="AL465" s="383"/>
      <c r="AM465" s="374"/>
      <c r="AN465" s="384">
        <v>45160</v>
      </c>
      <c r="AO465" s="381">
        <v>45233</v>
      </c>
      <c r="AP465" s="383"/>
      <c r="AQ465" s="374"/>
      <c r="AR465" s="384" t="str">
        <f/>
        <v/>
      </c>
      <c r="AS465" s="381">
        <v>44881</v>
      </c>
      <c r="AT465" s="381" t="str">
        <f/>
        <v/>
      </c>
      <c r="AU465" s="389"/>
      <c r="AV465" s="390" t="str">
        <f/>
        <v/>
      </c>
      <c r="AW465" s="57" t="str">
        <f/>
        <v/>
      </c>
      <c r="AX465" s="381"/>
      <c r="AY465" s="381" t="str">
        <f/>
        <v/>
      </c>
      <c r="AZ465" s="381"/>
      <c r="BA465" s="381" t="str">
        <f/>
        <v/>
      </c>
      <c r="BB465" s="385"/>
      <c r="BC465" s="390" t="str">
        <f/>
        <v/>
      </c>
      <c r="BD465" s="381" t="str">
        <f/>
        <v/>
      </c>
      <c r="BE465" s="381"/>
      <c r="BF465" s="381" t="str">
        <f/>
        <v/>
      </c>
      <c r="BG465" s="391"/>
      <c r="BH465" s="392"/>
      <c r="BI465" s="378"/>
    </row>
    <row r="466" ht="15.75" customHeight="1">
      <c r="A466" s="236"/>
      <c r="B466" s="236"/>
      <c r="C466" s="358"/>
      <c r="D466" s="379">
        <v>460</v>
      </c>
      <c r="E466" s="380" t="str">
        <f t="shared" si="136"/>
        <v>#REF!</v>
      </c>
      <c r="F466" s="57" t="str">
        <f t="shared" si="137"/>
        <v>#REF!</v>
      </c>
      <c r="G466" s="57" t="str">
        <f t="shared" si="138"/>
        <v>#REF!</v>
      </c>
      <c r="H466" s="381" t="str">
        <f t="shared" si="139"/>
        <v>#REF!</v>
      </c>
      <c r="I466" s="380" t="str">
        <f t="shared" si="140"/>
        <v>#REF!</v>
      </c>
      <c r="J466" s="396" t="str">
        <f t="shared" si="135"/>
        <v>#REF!</v>
      </c>
      <c r="K466" s="382" t="b">
        <v>0</v>
      </c>
      <c r="L466" s="364" t="str">
        <f t="shared" si="141"/>
        <v>#REF!</v>
      </c>
      <c r="M466" s="361" t="str">
        <f t="shared" si="142"/>
        <v>#REF!</v>
      </c>
      <c r="N466" s="361" t="b">
        <v>0</v>
      </c>
      <c r="O466" s="24" t="b">
        <v>0</v>
      </c>
      <c r="P466" s="365" t="str">
        <f t="shared" si="143"/>
        <v>#REF!</v>
      </c>
      <c r="Q466" s="383"/>
      <c r="R466" s="367"/>
      <c r="S466" s="384" t="str">
        <f/>
        <v/>
      </c>
      <c r="T466" s="385">
        <v>44743</v>
      </c>
      <c r="U466" s="386" t="str">
        <f/>
        <v/>
      </c>
      <c r="V466" s="385">
        <v>44928</v>
      </c>
      <c r="W466" s="387" t="str">
        <f/>
        <v/>
      </c>
      <c r="X466" s="381" t="str">
        <f/>
        <v/>
      </c>
      <c r="Y466" s="381"/>
      <c r="Z466" s="381">
        <v>44986</v>
      </c>
      <c r="AA466" s="388"/>
      <c r="AB466" s="381"/>
      <c r="AC466" s="381"/>
      <c r="AD466" s="381"/>
      <c r="AE466" s="388"/>
      <c r="AF466" s="381"/>
      <c r="AG466" s="381"/>
      <c r="AH466" s="391"/>
      <c r="AI466" s="386"/>
      <c r="AJ466" s="381"/>
      <c r="AK466" s="381"/>
      <c r="AL466" s="383"/>
      <c r="AM466" s="374"/>
      <c r="AN466" s="384">
        <v>45796</v>
      </c>
      <c r="AO466" s="381">
        <v>45869</v>
      </c>
      <c r="AP466" s="383"/>
      <c r="AQ466" s="374"/>
      <c r="AR466" s="384" t="str">
        <f/>
        <v/>
      </c>
      <c r="AS466" s="381">
        <v>44999</v>
      </c>
      <c r="AT466" s="381" t="str">
        <f/>
        <v/>
      </c>
      <c r="AU466" s="389"/>
      <c r="AV466" s="390" t="str">
        <f/>
        <v/>
      </c>
      <c r="AW466" s="57" t="str">
        <f/>
        <v/>
      </c>
      <c r="AX466" s="381"/>
      <c r="AY466" s="381" t="str">
        <f/>
        <v/>
      </c>
      <c r="AZ466" s="381"/>
      <c r="BA466" s="381" t="str">
        <f/>
        <v/>
      </c>
      <c r="BB466" s="385"/>
      <c r="BC466" s="390" t="str">
        <f/>
        <v/>
      </c>
      <c r="BD466" s="381" t="str">
        <f/>
        <v/>
      </c>
      <c r="BE466" s="381"/>
      <c r="BF466" s="381" t="str">
        <f/>
        <v/>
      </c>
      <c r="BG466" s="391"/>
      <c r="BH466" s="392"/>
      <c r="BI466" s="378"/>
    </row>
    <row r="467" ht="15.75" customHeight="1">
      <c r="A467" s="414"/>
      <c r="B467" s="236"/>
      <c r="C467" s="358"/>
      <c r="D467" s="379">
        <v>461</v>
      </c>
      <c r="E467" s="380" t="str">
        <f t="shared" si="136"/>
        <v>#REF!</v>
      </c>
      <c r="F467" s="57" t="str">
        <f t="shared" si="137"/>
        <v>#REF!</v>
      </c>
      <c r="G467" s="57" t="str">
        <f t="shared" si="138"/>
        <v>#REF!</v>
      </c>
      <c r="H467" s="381" t="str">
        <f t="shared" si="139"/>
        <v>#REF!</v>
      </c>
      <c r="I467" s="380" t="str">
        <f t="shared" si="140"/>
        <v>#REF!</v>
      </c>
      <c r="J467" s="396" t="str">
        <f t="shared" si="135"/>
        <v>#REF!</v>
      </c>
      <c r="K467" s="382" t="b">
        <v>0</v>
      </c>
      <c r="L467" s="364" t="str">
        <f t="shared" si="141"/>
        <v>#REF!</v>
      </c>
      <c r="M467" s="361" t="str">
        <f t="shared" si="142"/>
        <v>#REF!</v>
      </c>
      <c r="N467" s="361" t="b">
        <v>0</v>
      </c>
      <c r="O467" s="24" t="b">
        <v>0</v>
      </c>
      <c r="P467" s="365" t="str">
        <f t="shared" si="143"/>
        <v>#REF!</v>
      </c>
      <c r="Q467" s="383"/>
      <c r="R467" s="367"/>
      <c r="S467" s="384" t="str">
        <f/>
        <v/>
      </c>
      <c r="T467" s="385">
        <v>44384</v>
      </c>
      <c r="U467" s="386" t="str">
        <f/>
        <v/>
      </c>
      <c r="V467" s="385">
        <v>44803</v>
      </c>
      <c r="W467" s="387" t="str">
        <f/>
        <v/>
      </c>
      <c r="X467" s="381" t="str">
        <f/>
        <v/>
      </c>
      <c r="Y467" s="381">
        <v>44627</v>
      </c>
      <c r="Z467" s="381">
        <v>44864</v>
      </c>
      <c r="AA467" s="380" t="s">
        <v>475</v>
      </c>
      <c r="AB467" s="381"/>
      <c r="AC467" s="381"/>
      <c r="AD467" s="381"/>
      <c r="AE467" s="388"/>
      <c r="AF467" s="381"/>
      <c r="AG467" s="381"/>
      <c r="AH467" s="391" t="s">
        <v>524</v>
      </c>
      <c r="AI467" s="386">
        <v>44933</v>
      </c>
      <c r="AJ467" s="381">
        <v>45168</v>
      </c>
      <c r="AK467" s="381"/>
      <c r="AL467" s="383"/>
      <c r="AM467" s="374"/>
      <c r="AN467" s="384">
        <v>45460</v>
      </c>
      <c r="AO467" s="381">
        <v>45533</v>
      </c>
      <c r="AP467" s="383"/>
      <c r="AQ467" s="374"/>
      <c r="AR467" s="384" t="str">
        <f/>
        <v/>
      </c>
      <c r="AS467" s="381">
        <v>44881</v>
      </c>
      <c r="AT467" s="381" t="str">
        <f/>
        <v/>
      </c>
      <c r="AU467" s="389"/>
      <c r="AV467" s="390" t="str">
        <f/>
        <v/>
      </c>
      <c r="AW467" s="57" t="str">
        <f/>
        <v/>
      </c>
      <c r="AX467" s="381"/>
      <c r="AY467" s="381" t="str">
        <f/>
        <v/>
      </c>
      <c r="AZ467" s="381"/>
      <c r="BA467" s="381" t="str">
        <f/>
        <v/>
      </c>
      <c r="BB467" s="385"/>
      <c r="BC467" s="390" t="str">
        <f/>
        <v/>
      </c>
      <c r="BD467" s="381" t="str">
        <f/>
        <v/>
      </c>
      <c r="BE467" s="381"/>
      <c r="BF467" s="381" t="str">
        <f/>
        <v/>
      </c>
      <c r="BG467" s="391"/>
      <c r="BH467" s="392"/>
      <c r="BI467" s="378"/>
    </row>
    <row r="468" ht="15.75" customHeight="1">
      <c r="A468" s="414"/>
      <c r="B468" s="236"/>
      <c r="C468" s="358"/>
      <c r="D468" s="379">
        <v>462</v>
      </c>
      <c r="E468" s="380" t="str">
        <f t="shared" si="136"/>
        <v>#REF!</v>
      </c>
      <c r="F468" s="57" t="str">
        <f t="shared" si="137"/>
        <v>#REF!</v>
      </c>
      <c r="G468" s="57" t="str">
        <f t="shared" si="138"/>
        <v>#REF!</v>
      </c>
      <c r="H468" s="381" t="str">
        <f t="shared" si="139"/>
        <v>#REF!</v>
      </c>
      <c r="I468" s="380" t="str">
        <f t="shared" si="140"/>
        <v>#REF!</v>
      </c>
      <c r="J468" s="396" t="str">
        <f t="shared" si="135"/>
        <v>#REF!</v>
      </c>
      <c r="K468" s="382" t="b">
        <v>0</v>
      </c>
      <c r="L468" s="364" t="str">
        <f t="shared" si="141"/>
        <v>#REF!</v>
      </c>
      <c r="M468" s="361" t="str">
        <f t="shared" si="142"/>
        <v>#REF!</v>
      </c>
      <c r="N468" s="361" t="b">
        <v>0</v>
      </c>
      <c r="O468" s="24" t="b">
        <v>0</v>
      </c>
      <c r="P468" s="365" t="str">
        <f t="shared" si="143"/>
        <v>#REF!</v>
      </c>
      <c r="Q468" s="383"/>
      <c r="R468" s="367"/>
      <c r="S468" s="384" t="str">
        <f/>
        <v/>
      </c>
      <c r="T468" s="385">
        <v>44531</v>
      </c>
      <c r="U468" s="386" t="str">
        <f/>
        <v/>
      </c>
      <c r="V468" s="385">
        <v>44910</v>
      </c>
      <c r="W468" s="387" t="str">
        <f/>
        <v/>
      </c>
      <c r="X468" s="381" t="str">
        <f/>
        <v/>
      </c>
      <c r="Y468" s="381">
        <v>44774</v>
      </c>
      <c r="Z468" s="381">
        <v>44835</v>
      </c>
      <c r="AA468" s="380" t="s">
        <v>475</v>
      </c>
      <c r="AB468" s="381"/>
      <c r="AC468" s="381"/>
      <c r="AD468" s="381"/>
      <c r="AE468" s="388"/>
      <c r="AF468" s="381"/>
      <c r="AG468" s="381"/>
      <c r="AH468" s="391" t="s">
        <v>524</v>
      </c>
      <c r="AI468" s="386">
        <v>45078</v>
      </c>
      <c r="AJ468" s="381">
        <v>45139</v>
      </c>
      <c r="AK468" s="381"/>
      <c r="AL468" s="383"/>
      <c r="AM468" s="374"/>
      <c r="AN468" s="384">
        <v>45670</v>
      </c>
      <c r="AO468" s="381">
        <v>45743</v>
      </c>
      <c r="AP468" s="383"/>
      <c r="AQ468" s="374"/>
      <c r="AR468" s="384" t="str">
        <f/>
        <v/>
      </c>
      <c r="AS468" s="381">
        <v>44849</v>
      </c>
      <c r="AT468" s="381" t="str">
        <f/>
        <v/>
      </c>
      <c r="AU468" s="389"/>
      <c r="AV468" s="390" t="str">
        <f/>
        <v/>
      </c>
      <c r="AW468" s="57" t="str">
        <f/>
        <v/>
      </c>
      <c r="AX468" s="381"/>
      <c r="AY468" s="381" t="str">
        <f/>
        <v/>
      </c>
      <c r="AZ468" s="381"/>
      <c r="BA468" s="381" t="str">
        <f/>
        <v/>
      </c>
      <c r="BB468" s="385"/>
      <c r="BC468" s="390" t="str">
        <f/>
        <v/>
      </c>
      <c r="BD468" s="381" t="str">
        <f/>
        <v/>
      </c>
      <c r="BE468" s="381"/>
      <c r="BF468" s="381" t="str">
        <f/>
        <v/>
      </c>
      <c r="BG468" s="391"/>
      <c r="BH468" s="392"/>
      <c r="BI468" s="378"/>
    </row>
    <row r="469" ht="15.75" customHeight="1">
      <c r="A469" s="414"/>
      <c r="B469" s="236"/>
      <c r="C469" s="358"/>
      <c r="D469" s="379">
        <v>463</v>
      </c>
      <c r="E469" s="380" t="str">
        <f t="shared" si="136"/>
        <v>#REF!</v>
      </c>
      <c r="F469" s="57" t="str">
        <f t="shared" si="137"/>
        <v>#REF!</v>
      </c>
      <c r="G469" s="57" t="str">
        <f t="shared" si="138"/>
        <v>#REF!</v>
      </c>
      <c r="H469" s="381" t="str">
        <f t="shared" si="139"/>
        <v>#REF!</v>
      </c>
      <c r="I469" s="380" t="str">
        <f t="shared" si="140"/>
        <v>#REF!</v>
      </c>
      <c r="J469" s="396" t="str">
        <f t="shared" si="135"/>
        <v>#REF!</v>
      </c>
      <c r="K469" s="382" t="b">
        <v>1</v>
      </c>
      <c r="L469" s="364" t="str">
        <f t="shared" si="141"/>
        <v>#REF!</v>
      </c>
      <c r="M469" s="361" t="str">
        <f t="shared" si="142"/>
        <v>#REF!</v>
      </c>
      <c r="N469" s="361" t="b">
        <v>0</v>
      </c>
      <c r="O469" s="24" t="b">
        <v>0</v>
      </c>
      <c r="P469" s="365" t="str">
        <f t="shared" si="143"/>
        <v>#REF!</v>
      </c>
      <c r="Q469" s="383"/>
      <c r="R469" s="367"/>
      <c r="S469" s="384" t="str">
        <f/>
        <v/>
      </c>
      <c r="T469" s="385">
        <v>44384</v>
      </c>
      <c r="U469" s="386" t="str">
        <f/>
        <v/>
      </c>
      <c r="V469" s="385">
        <v>44651</v>
      </c>
      <c r="W469" s="387" t="str">
        <f/>
        <v/>
      </c>
      <c r="X469" s="381" t="str">
        <f/>
        <v/>
      </c>
      <c r="Y469" s="381">
        <v>44627</v>
      </c>
      <c r="Z469" s="381">
        <v>44712</v>
      </c>
      <c r="AA469" s="388"/>
      <c r="AB469" s="381"/>
      <c r="AC469" s="381"/>
      <c r="AD469" s="381"/>
      <c r="AE469" s="388"/>
      <c r="AF469" s="381"/>
      <c r="AG469" s="381"/>
      <c r="AH469" s="389"/>
      <c r="AI469" s="386">
        <v>44933</v>
      </c>
      <c r="AJ469" s="381">
        <v>44992</v>
      </c>
      <c r="AK469" s="381"/>
      <c r="AL469" s="383"/>
      <c r="AM469" s="374"/>
      <c r="AN469" s="384">
        <v>45306</v>
      </c>
      <c r="AO469" s="381">
        <v>45379</v>
      </c>
      <c r="AP469" s="383"/>
      <c r="AQ469" s="374"/>
      <c r="AR469" s="384" t="str">
        <f/>
        <v/>
      </c>
      <c r="AS469" s="381">
        <v>44847</v>
      </c>
      <c r="AT469" s="381" t="str">
        <f/>
        <v/>
      </c>
      <c r="AU469" s="389"/>
      <c r="AV469" s="390" t="str">
        <f/>
        <v/>
      </c>
      <c r="AW469" s="57" t="str">
        <f/>
        <v/>
      </c>
      <c r="AX469" s="381"/>
      <c r="AY469" s="381" t="str">
        <f/>
        <v/>
      </c>
      <c r="AZ469" s="381"/>
      <c r="BA469" s="381" t="str">
        <f/>
        <v/>
      </c>
      <c r="BB469" s="385"/>
      <c r="BC469" s="390" t="str">
        <f/>
        <v/>
      </c>
      <c r="BD469" s="381" t="str">
        <f/>
        <v/>
      </c>
      <c r="BE469" s="381"/>
      <c r="BF469" s="381" t="str">
        <f/>
        <v/>
      </c>
      <c r="BG469" s="391"/>
      <c r="BH469" s="392"/>
      <c r="BI469" s="378"/>
    </row>
    <row r="470" ht="15.75" customHeight="1">
      <c r="A470" s="236"/>
      <c r="B470" s="236"/>
      <c r="C470" s="358"/>
      <c r="D470" s="379">
        <v>464</v>
      </c>
      <c r="E470" s="380" t="str">
        <f t="shared" si="136"/>
        <v>#REF!</v>
      </c>
      <c r="F470" s="57" t="str">
        <f t="shared" si="137"/>
        <v>#REF!</v>
      </c>
      <c r="G470" s="57" t="str">
        <f t="shared" si="138"/>
        <v>#REF!</v>
      </c>
      <c r="H470" s="381" t="str">
        <f t="shared" si="139"/>
        <v>#REF!</v>
      </c>
      <c r="I470" s="380" t="str">
        <f t="shared" si="140"/>
        <v>#REF!</v>
      </c>
      <c r="J470" s="396" t="str">
        <f t="shared" si="135"/>
        <v>#REF!</v>
      </c>
      <c r="K470" s="382" t="b">
        <v>0</v>
      </c>
      <c r="L470" s="364" t="str">
        <f t="shared" si="141"/>
        <v>#REF!</v>
      </c>
      <c r="M470" s="361" t="str">
        <f t="shared" si="142"/>
        <v>#REF!</v>
      </c>
      <c r="N470" s="361" t="b">
        <v>0</v>
      </c>
      <c r="O470" s="24" t="b">
        <v>0</v>
      </c>
      <c r="P470" s="365" t="str">
        <f t="shared" si="143"/>
        <v>#REF!</v>
      </c>
      <c r="Q470" s="383"/>
      <c r="R470" s="367"/>
      <c r="S470" s="384" t="str">
        <f/>
        <v/>
      </c>
      <c r="T470" s="385">
        <v>44440</v>
      </c>
      <c r="U470" s="386" t="str">
        <f/>
        <v/>
      </c>
      <c r="V470" s="385">
        <v>44805</v>
      </c>
      <c r="W470" s="387" t="str">
        <f/>
        <v/>
      </c>
      <c r="X470" s="381" t="str">
        <f/>
        <v/>
      </c>
      <c r="Y470" s="381"/>
      <c r="Z470" s="381">
        <v>44864</v>
      </c>
      <c r="AA470" s="388"/>
      <c r="AB470" s="381"/>
      <c r="AC470" s="381"/>
      <c r="AD470" s="381"/>
      <c r="AE470" s="388"/>
      <c r="AF470" s="381"/>
      <c r="AG470" s="381"/>
      <c r="AH470" s="389" t="s">
        <v>512</v>
      </c>
      <c r="AI470" s="386"/>
      <c r="AJ470" s="381"/>
      <c r="AK470" s="381"/>
      <c r="AL470" s="383"/>
      <c r="AM470" s="374"/>
      <c r="AN470" s="384">
        <v>45187</v>
      </c>
      <c r="AO470" s="381">
        <v>45260</v>
      </c>
      <c r="AP470" s="383"/>
      <c r="AQ470" s="374"/>
      <c r="AR470" s="384" t="str">
        <f/>
        <v/>
      </c>
      <c r="AS470" s="381">
        <v>44878</v>
      </c>
      <c r="AT470" s="381" t="str">
        <f/>
        <v/>
      </c>
      <c r="AU470" s="389"/>
      <c r="AV470" s="390" t="str">
        <f/>
        <v/>
      </c>
      <c r="AW470" s="57" t="str">
        <f/>
        <v/>
      </c>
      <c r="AX470" s="381"/>
      <c r="AY470" s="381" t="str">
        <f/>
        <v/>
      </c>
      <c r="AZ470" s="381"/>
      <c r="BA470" s="381" t="str">
        <f/>
        <v/>
      </c>
      <c r="BB470" s="385"/>
      <c r="BC470" s="390" t="str">
        <f/>
        <v/>
      </c>
      <c r="BD470" s="381" t="str">
        <f/>
        <v/>
      </c>
      <c r="BE470" s="381"/>
      <c r="BF470" s="381" t="str">
        <f/>
        <v/>
      </c>
      <c r="BG470" s="391"/>
      <c r="BH470" s="392"/>
      <c r="BI470" s="378"/>
    </row>
    <row r="471" ht="15.75" customHeight="1">
      <c r="A471" s="236"/>
      <c r="B471" s="236"/>
      <c r="C471" s="358"/>
      <c r="D471" s="379">
        <v>465</v>
      </c>
      <c r="E471" s="380" t="str">
        <f t="shared" si="136"/>
        <v>#REF!</v>
      </c>
      <c r="F471" s="57" t="str">
        <f t="shared" si="137"/>
        <v>#REF!</v>
      </c>
      <c r="G471" s="57" t="str">
        <f t="shared" si="138"/>
        <v>#REF!</v>
      </c>
      <c r="H471" s="381" t="str">
        <f t="shared" si="139"/>
        <v>#REF!</v>
      </c>
      <c r="I471" s="380" t="str">
        <f t="shared" si="140"/>
        <v>#REF!</v>
      </c>
      <c r="J471" s="396" t="str">
        <f t="shared" si="135"/>
        <v>#REF!</v>
      </c>
      <c r="K471" s="382" t="b">
        <v>0</v>
      </c>
      <c r="L471" s="364" t="str">
        <f t="shared" si="141"/>
        <v>#REF!</v>
      </c>
      <c r="M471" s="361" t="str">
        <f t="shared" si="142"/>
        <v>#REF!</v>
      </c>
      <c r="N471" s="361" t="b">
        <v>0</v>
      </c>
      <c r="O471" s="24" t="b">
        <v>0</v>
      </c>
      <c r="P471" s="365" t="str">
        <f t="shared" si="143"/>
        <v>#REF!</v>
      </c>
      <c r="Q471" s="383"/>
      <c r="R471" s="367"/>
      <c r="S471" s="384" t="str">
        <f/>
        <v/>
      </c>
      <c r="T471" s="385">
        <v>45231</v>
      </c>
      <c r="U471" s="386" t="str">
        <f/>
        <v/>
      </c>
      <c r="V471" s="385">
        <v>45323</v>
      </c>
      <c r="W471" s="387" t="str">
        <f/>
        <v/>
      </c>
      <c r="X471" s="381" t="str">
        <f/>
        <v/>
      </c>
      <c r="Y471" s="381"/>
      <c r="Z471" s="381">
        <v>45383</v>
      </c>
      <c r="AA471" s="388"/>
      <c r="AB471" s="381"/>
      <c r="AC471" s="381"/>
      <c r="AD471" s="381"/>
      <c r="AE471" s="388"/>
      <c r="AF471" s="381"/>
      <c r="AG471" s="381"/>
      <c r="AH471" s="389"/>
      <c r="AI471" s="386"/>
      <c r="AJ471" s="381"/>
      <c r="AK471" s="381"/>
      <c r="AL471" s="383"/>
      <c r="AM471" s="374"/>
      <c r="AN471" s="384">
        <v>45580</v>
      </c>
      <c r="AO471" s="381">
        <v>45653</v>
      </c>
      <c r="AP471" s="383"/>
      <c r="AQ471" s="374"/>
      <c r="AR471" s="384" t="str">
        <f/>
        <v/>
      </c>
      <c r="AS471" s="381">
        <v>45393</v>
      </c>
      <c r="AT471" s="381" t="str">
        <f/>
        <v/>
      </c>
      <c r="AU471" s="389"/>
      <c r="AV471" s="390" t="str">
        <f/>
        <v/>
      </c>
      <c r="AW471" s="57" t="str">
        <f/>
        <v/>
      </c>
      <c r="AX471" s="381"/>
      <c r="AY471" s="381" t="str">
        <f/>
        <v/>
      </c>
      <c r="AZ471" s="381"/>
      <c r="BA471" s="381" t="str">
        <f/>
        <v/>
      </c>
      <c r="BB471" s="385"/>
      <c r="BC471" s="390" t="str">
        <f/>
        <v/>
      </c>
      <c r="BD471" s="381" t="str">
        <f/>
        <v/>
      </c>
      <c r="BE471" s="381"/>
      <c r="BF471" s="381" t="str">
        <f/>
        <v/>
      </c>
      <c r="BG471" s="391"/>
      <c r="BH471" s="392"/>
      <c r="BI471" s="378"/>
    </row>
    <row r="472" ht="15.75" customHeight="1">
      <c r="A472" s="236"/>
      <c r="B472" s="236"/>
      <c r="C472" s="358"/>
      <c r="D472" s="379">
        <v>466</v>
      </c>
      <c r="E472" s="380" t="str">
        <f t="shared" si="136"/>
        <v>#REF!</v>
      </c>
      <c r="F472" s="57" t="str">
        <f t="shared" si="137"/>
        <v>#REF!</v>
      </c>
      <c r="G472" s="57" t="str">
        <f t="shared" si="138"/>
        <v>#REF!</v>
      </c>
      <c r="H472" s="381" t="str">
        <f t="shared" si="139"/>
        <v>#REF!</v>
      </c>
      <c r="I472" s="380" t="str">
        <f t="shared" si="140"/>
        <v>#REF!</v>
      </c>
      <c r="J472" s="396" t="str">
        <f t="shared" si="135"/>
        <v>#REF!</v>
      </c>
      <c r="K472" s="382" t="b">
        <v>0</v>
      </c>
      <c r="L472" s="364" t="str">
        <f t="shared" si="141"/>
        <v>#REF!</v>
      </c>
      <c r="M472" s="361" t="str">
        <f t="shared" si="142"/>
        <v>#REF!</v>
      </c>
      <c r="N472" s="361" t="b">
        <v>0</v>
      </c>
      <c r="O472" s="24" t="b">
        <v>0</v>
      </c>
      <c r="P472" s="365" t="str">
        <f t="shared" si="143"/>
        <v>#REF!</v>
      </c>
      <c r="Q472" s="383"/>
      <c r="R472" s="367"/>
      <c r="S472" s="384" t="str">
        <f/>
        <v/>
      </c>
      <c r="T472" s="385">
        <v>44384</v>
      </c>
      <c r="U472" s="386" t="str">
        <f/>
        <v/>
      </c>
      <c r="V472" s="385">
        <v>44538</v>
      </c>
      <c r="W472" s="387" t="str">
        <f/>
        <v/>
      </c>
      <c r="X472" s="381" t="str">
        <f/>
        <v/>
      </c>
      <c r="Y472" s="381">
        <v>44537</v>
      </c>
      <c r="Z472" s="381">
        <v>44601</v>
      </c>
      <c r="AA472" s="380" t="s">
        <v>475</v>
      </c>
      <c r="AB472" s="57"/>
      <c r="AC472" s="57"/>
      <c r="AD472" s="57"/>
      <c r="AE472" s="380"/>
      <c r="AF472" s="57"/>
      <c r="AG472" s="57"/>
      <c r="AH472" s="391" t="s">
        <v>525</v>
      </c>
      <c r="AI472" s="386">
        <v>44568</v>
      </c>
      <c r="AJ472" s="381">
        <v>44629</v>
      </c>
      <c r="AK472" s="57"/>
      <c r="AL472" s="383"/>
      <c r="AM472" s="374"/>
      <c r="AN472" s="384">
        <v>44795</v>
      </c>
      <c r="AO472" s="381">
        <v>44868</v>
      </c>
      <c r="AP472" s="383"/>
      <c r="AQ472" s="374"/>
      <c r="AR472" s="384" t="str">
        <f/>
        <v/>
      </c>
      <c r="AS472" s="381">
        <v>44609</v>
      </c>
      <c r="AT472" s="381" t="str">
        <f/>
        <v/>
      </c>
      <c r="AU472" s="389"/>
      <c r="AV472" s="390" t="str">
        <f/>
        <v/>
      </c>
      <c r="AW472" s="57" t="str">
        <f/>
        <v/>
      </c>
      <c r="AX472" s="381"/>
      <c r="AY472" s="381" t="str">
        <f/>
        <v/>
      </c>
      <c r="AZ472" s="381"/>
      <c r="BA472" s="381" t="str">
        <f/>
        <v/>
      </c>
      <c r="BB472" s="385"/>
      <c r="BC472" s="390" t="str">
        <f/>
        <v/>
      </c>
      <c r="BD472" s="381" t="str">
        <f/>
        <v/>
      </c>
      <c r="BE472" s="381"/>
      <c r="BF472" s="381" t="str">
        <f/>
        <v/>
      </c>
      <c r="BG472" s="391"/>
      <c r="BH472" s="392"/>
      <c r="BI472" s="378"/>
    </row>
    <row r="473" ht="15.75" customHeight="1">
      <c r="A473" s="236"/>
      <c r="B473" s="236"/>
      <c r="C473" s="358"/>
      <c r="D473" s="379">
        <v>467</v>
      </c>
      <c r="E473" s="380" t="str">
        <f t="shared" si="136"/>
        <v>#REF!</v>
      </c>
      <c r="F473" s="57" t="str">
        <f t="shared" si="137"/>
        <v>#REF!</v>
      </c>
      <c r="G473" s="57" t="str">
        <f t="shared" si="138"/>
        <v>#REF!</v>
      </c>
      <c r="H473" s="381" t="str">
        <f t="shared" si="139"/>
        <v>#REF!</v>
      </c>
      <c r="I473" s="380" t="str">
        <f t="shared" si="140"/>
        <v>#REF!</v>
      </c>
      <c r="J473" s="396" t="str">
        <f t="shared" si="135"/>
        <v>#REF!</v>
      </c>
      <c r="K473" s="382" t="b">
        <v>0</v>
      </c>
      <c r="L473" s="364" t="str">
        <f t="shared" si="141"/>
        <v>#REF!</v>
      </c>
      <c r="M473" s="361" t="str">
        <f t="shared" si="142"/>
        <v>#REF!</v>
      </c>
      <c r="N473" s="361" t="b">
        <v>0</v>
      </c>
      <c r="O473" s="24" t="b">
        <v>0</v>
      </c>
      <c r="P473" s="365" t="str">
        <f t="shared" si="143"/>
        <v>#REF!</v>
      </c>
      <c r="Q473" s="383"/>
      <c r="R473" s="367"/>
      <c r="S473" s="384" t="str">
        <f/>
        <v/>
      </c>
      <c r="T473" s="385">
        <v>44774</v>
      </c>
      <c r="U473" s="386" t="str">
        <f/>
        <v/>
      </c>
      <c r="V473" s="385">
        <v>44868</v>
      </c>
      <c r="W473" s="387" t="str">
        <f/>
        <v/>
      </c>
      <c r="X473" s="381" t="str">
        <f/>
        <v/>
      </c>
      <c r="Y473" s="381"/>
      <c r="Z473" s="381">
        <v>44927</v>
      </c>
      <c r="AA473" s="388"/>
      <c r="AB473" s="381"/>
      <c r="AC473" s="381"/>
      <c r="AD473" s="381"/>
      <c r="AE473" s="388"/>
      <c r="AF473" s="381"/>
      <c r="AG473" s="381"/>
      <c r="AH473" s="389"/>
      <c r="AI473" s="386"/>
      <c r="AJ473" s="381"/>
      <c r="AK473" s="381"/>
      <c r="AL473" s="383"/>
      <c r="AM473" s="374"/>
      <c r="AN473" s="384">
        <v>694146</v>
      </c>
      <c r="AO473" s="381">
        <v>694221</v>
      </c>
      <c r="AP473" s="383"/>
      <c r="AQ473" s="374"/>
      <c r="AR473" s="384" t="str">
        <f/>
        <v/>
      </c>
      <c r="AS473" s="381">
        <v>44945</v>
      </c>
      <c r="AT473" s="381" t="str">
        <f/>
        <v/>
      </c>
      <c r="AU473" s="389"/>
      <c r="AV473" s="390" t="str">
        <f/>
        <v/>
      </c>
      <c r="AW473" s="57" t="str">
        <f/>
        <v/>
      </c>
      <c r="AX473" s="381"/>
      <c r="AY473" s="381" t="str">
        <f/>
        <v/>
      </c>
      <c r="AZ473" s="381"/>
      <c r="BA473" s="381" t="str">
        <f/>
        <v/>
      </c>
      <c r="BB473" s="385"/>
      <c r="BC473" s="390" t="str">
        <f/>
        <v/>
      </c>
      <c r="BD473" s="381" t="str">
        <f/>
        <v/>
      </c>
      <c r="BE473" s="381"/>
      <c r="BF473" s="381" t="str">
        <f/>
        <v/>
      </c>
      <c r="BG473" s="391"/>
      <c r="BH473" s="392"/>
      <c r="BI473" s="378"/>
    </row>
    <row r="474" ht="15.75" customHeight="1">
      <c r="A474" s="236"/>
      <c r="B474" s="236"/>
      <c r="C474" s="358"/>
      <c r="D474" s="379">
        <v>468</v>
      </c>
      <c r="E474" s="380" t="str">
        <f t="shared" si="136"/>
        <v>#REF!</v>
      </c>
      <c r="F474" s="57" t="str">
        <f t="shared" si="137"/>
        <v>#REF!</v>
      </c>
      <c r="G474" s="57" t="str">
        <f t="shared" si="138"/>
        <v>#REF!</v>
      </c>
      <c r="H474" s="381" t="str">
        <f t="shared" si="139"/>
        <v>#REF!</v>
      </c>
      <c r="I474" s="380" t="str">
        <f t="shared" si="140"/>
        <v>#REF!</v>
      </c>
      <c r="J474" s="396" t="str">
        <f t="shared" si="135"/>
        <v>#REF!</v>
      </c>
      <c r="K474" s="382" t="b">
        <v>0</v>
      </c>
      <c r="L474" s="364" t="str">
        <f t="shared" si="141"/>
        <v>#REF!</v>
      </c>
      <c r="M474" s="361" t="str">
        <f t="shared" si="142"/>
        <v>#REF!</v>
      </c>
      <c r="N474" s="361" t="b">
        <v>0</v>
      </c>
      <c r="O474" s="24" t="b">
        <v>0</v>
      </c>
      <c r="P474" s="365" t="str">
        <f t="shared" si="143"/>
        <v>#REF!</v>
      </c>
      <c r="Q474" s="383"/>
      <c r="R474" s="367"/>
      <c r="S474" s="384" t="str">
        <f/>
        <v/>
      </c>
      <c r="T474" s="385">
        <v>47119</v>
      </c>
      <c r="U474" s="386" t="str">
        <f/>
        <v/>
      </c>
      <c r="V474" s="385">
        <v>47212</v>
      </c>
      <c r="W474" s="387" t="str">
        <f/>
        <v/>
      </c>
      <c r="X474" s="381" t="str">
        <f/>
        <v/>
      </c>
      <c r="Y474" s="381"/>
      <c r="Z474" s="381">
        <v>47270</v>
      </c>
      <c r="AA474" s="388"/>
      <c r="AB474" s="381"/>
      <c r="AC474" s="381"/>
      <c r="AD474" s="381"/>
      <c r="AE474" s="388"/>
      <c r="AF474" s="381"/>
      <c r="AG474" s="381"/>
      <c r="AH474" s="389"/>
      <c r="AI474" s="386"/>
      <c r="AJ474" s="381"/>
      <c r="AK474" s="381"/>
      <c r="AL474" s="383"/>
      <c r="AM474" s="374"/>
      <c r="AN474" s="384">
        <v>47317</v>
      </c>
      <c r="AO474" s="381">
        <v>47392</v>
      </c>
      <c r="AP474" s="383"/>
      <c r="AQ474" s="374"/>
      <c r="AR474" s="384" t="str">
        <f/>
        <v/>
      </c>
      <c r="AS474" s="381">
        <v>47283</v>
      </c>
      <c r="AT474" s="381" t="str">
        <f/>
        <v/>
      </c>
      <c r="AU474" s="389"/>
      <c r="AV474" s="390" t="str">
        <f/>
        <v/>
      </c>
      <c r="AW474" s="57" t="str">
        <f/>
        <v/>
      </c>
      <c r="AX474" s="381"/>
      <c r="AY474" s="381" t="str">
        <f/>
        <v/>
      </c>
      <c r="AZ474" s="381"/>
      <c r="BA474" s="381" t="str">
        <f/>
        <v/>
      </c>
      <c r="BB474" s="385"/>
      <c r="BC474" s="390" t="str">
        <f/>
        <v/>
      </c>
      <c r="BD474" s="381" t="str">
        <f/>
        <v/>
      </c>
      <c r="BE474" s="381"/>
      <c r="BF474" s="381" t="str">
        <f/>
        <v/>
      </c>
      <c r="BG474" s="391"/>
      <c r="BH474" s="392"/>
      <c r="BI474" s="378"/>
    </row>
    <row r="475" ht="15.75" customHeight="1">
      <c r="A475" s="236"/>
      <c r="B475" s="236"/>
      <c r="C475" s="358"/>
      <c r="D475" s="379">
        <v>469</v>
      </c>
      <c r="E475" s="380" t="str">
        <f t="shared" si="136"/>
        <v>#REF!</v>
      </c>
      <c r="F475" s="57" t="str">
        <f t="shared" si="137"/>
        <v>#REF!</v>
      </c>
      <c r="G475" s="57" t="str">
        <f t="shared" si="138"/>
        <v>#REF!</v>
      </c>
      <c r="H475" s="381" t="str">
        <f t="shared" si="139"/>
        <v>#REF!</v>
      </c>
      <c r="I475" s="380" t="str">
        <f t="shared" si="140"/>
        <v>#REF!</v>
      </c>
      <c r="J475" s="396" t="str">
        <f t="shared" si="135"/>
        <v>#REF!</v>
      </c>
      <c r="K475" s="382" t="b">
        <v>0</v>
      </c>
      <c r="L475" s="364" t="str">
        <f t="shared" si="141"/>
        <v>#REF!</v>
      </c>
      <c r="M475" s="361" t="str">
        <f t="shared" si="142"/>
        <v>#REF!</v>
      </c>
      <c r="N475" s="361" t="b">
        <v>0</v>
      </c>
      <c r="O475" s="24" t="b">
        <v>0</v>
      </c>
      <c r="P475" s="365" t="str">
        <f t="shared" si="143"/>
        <v>#REF!</v>
      </c>
      <c r="Q475" s="383"/>
      <c r="R475" s="367"/>
      <c r="S475" s="384" t="str">
        <f/>
        <v/>
      </c>
      <c r="T475" s="385">
        <v>45323</v>
      </c>
      <c r="U475" s="386" t="str">
        <f/>
        <v/>
      </c>
      <c r="V475" s="385">
        <v>45414</v>
      </c>
      <c r="W475" s="387" t="str">
        <f/>
        <v/>
      </c>
      <c r="X475" s="381" t="str">
        <f/>
        <v/>
      </c>
      <c r="Y475" s="381"/>
      <c r="Z475" s="381">
        <v>45474</v>
      </c>
      <c r="AA475" s="388"/>
      <c r="AB475" s="381"/>
      <c r="AC475" s="381"/>
      <c r="AD475" s="381"/>
      <c r="AE475" s="388"/>
      <c r="AF475" s="381"/>
      <c r="AG475" s="381"/>
      <c r="AH475" s="389"/>
      <c r="AI475" s="386"/>
      <c r="AJ475" s="381"/>
      <c r="AK475" s="381"/>
      <c r="AL475" s="383"/>
      <c r="AM475" s="374"/>
      <c r="AN475" s="384">
        <v>45792</v>
      </c>
      <c r="AO475" s="381">
        <v>45867</v>
      </c>
      <c r="AP475" s="383"/>
      <c r="AQ475" s="374"/>
      <c r="AR475" s="384" t="str">
        <f/>
        <v/>
      </c>
      <c r="AS475" s="381">
        <v>45484</v>
      </c>
      <c r="AT475" s="381" t="str">
        <f/>
        <v/>
      </c>
      <c r="AU475" s="389"/>
      <c r="AV475" s="390" t="str">
        <f/>
        <v/>
      </c>
      <c r="AW475" s="57" t="str">
        <f/>
        <v/>
      </c>
      <c r="AX475" s="381"/>
      <c r="AY475" s="381" t="str">
        <f/>
        <v/>
      </c>
      <c r="AZ475" s="381"/>
      <c r="BA475" s="381" t="str">
        <f/>
        <v/>
      </c>
      <c r="BB475" s="385"/>
      <c r="BC475" s="390" t="str">
        <f/>
        <v/>
      </c>
      <c r="BD475" s="381" t="str">
        <f/>
        <v/>
      </c>
      <c r="BE475" s="381"/>
      <c r="BF475" s="381" t="str">
        <f/>
        <v/>
      </c>
      <c r="BG475" s="391"/>
      <c r="BH475" s="392"/>
      <c r="BI475" s="378"/>
    </row>
    <row r="476" ht="15.75" customHeight="1">
      <c r="A476" s="236"/>
      <c r="B476" s="236"/>
      <c r="C476" s="358"/>
      <c r="D476" s="379">
        <v>470</v>
      </c>
      <c r="E476" s="380" t="str">
        <f t="shared" si="136"/>
        <v>#REF!</v>
      </c>
      <c r="F476" s="57" t="str">
        <f t="shared" si="137"/>
        <v>#REF!</v>
      </c>
      <c r="G476" s="57" t="str">
        <f t="shared" si="138"/>
        <v>#REF!</v>
      </c>
      <c r="H476" s="381" t="str">
        <f t="shared" si="139"/>
        <v>#REF!</v>
      </c>
      <c r="I476" s="380" t="str">
        <f t="shared" si="140"/>
        <v>#REF!</v>
      </c>
      <c r="J476" s="396" t="str">
        <f t="shared" si="135"/>
        <v>#REF!</v>
      </c>
      <c r="K476" s="382" t="b">
        <v>0</v>
      </c>
      <c r="L476" s="364" t="str">
        <f t="shared" si="141"/>
        <v>#REF!</v>
      </c>
      <c r="M476" s="361" t="str">
        <f t="shared" si="142"/>
        <v>#REF!</v>
      </c>
      <c r="N476" s="361" t="b">
        <v>0</v>
      </c>
      <c r="O476" s="24" t="b">
        <v>0</v>
      </c>
      <c r="P476" s="365" t="str">
        <f t="shared" si="143"/>
        <v>#REF!</v>
      </c>
      <c r="Q476" s="383"/>
      <c r="R476" s="367"/>
      <c r="S476" s="384" t="str">
        <f/>
        <v/>
      </c>
      <c r="T476" s="385">
        <v>47119</v>
      </c>
      <c r="U476" s="386" t="str">
        <f/>
        <v/>
      </c>
      <c r="V476" s="385">
        <v>47212</v>
      </c>
      <c r="W476" s="387" t="str">
        <f/>
        <v/>
      </c>
      <c r="X476" s="381" t="str">
        <f/>
        <v/>
      </c>
      <c r="Y476" s="381"/>
      <c r="Z476" s="381">
        <v>47270</v>
      </c>
      <c r="AA476" s="388"/>
      <c r="AB476" s="381"/>
      <c r="AC476" s="381"/>
      <c r="AD476" s="381"/>
      <c r="AE476" s="388"/>
      <c r="AF476" s="381"/>
      <c r="AG476" s="381"/>
      <c r="AH476" s="389"/>
      <c r="AI476" s="386"/>
      <c r="AJ476" s="381"/>
      <c r="AK476" s="381"/>
      <c r="AL476" s="383"/>
      <c r="AM476" s="374"/>
      <c r="AN476" s="384">
        <v>47347</v>
      </c>
      <c r="AO476" s="381">
        <v>47422</v>
      </c>
      <c r="AP476" s="383"/>
      <c r="AQ476" s="374"/>
      <c r="AR476" s="384" t="str">
        <f/>
        <v/>
      </c>
      <c r="AS476" s="381">
        <v>47283</v>
      </c>
      <c r="AT476" s="381" t="str">
        <f/>
        <v/>
      </c>
      <c r="AU476" s="389"/>
      <c r="AV476" s="390" t="str">
        <f/>
        <v/>
      </c>
      <c r="AW476" s="57" t="str">
        <f/>
        <v/>
      </c>
      <c r="AX476" s="381"/>
      <c r="AY476" s="381" t="str">
        <f/>
        <v/>
      </c>
      <c r="AZ476" s="381"/>
      <c r="BA476" s="381" t="str">
        <f/>
        <v/>
      </c>
      <c r="BB476" s="385"/>
      <c r="BC476" s="390" t="str">
        <f/>
        <v/>
      </c>
      <c r="BD476" s="381" t="str">
        <f/>
        <v/>
      </c>
      <c r="BE476" s="381"/>
      <c r="BF476" s="381" t="str">
        <f/>
        <v/>
      </c>
      <c r="BG476" s="391"/>
      <c r="BH476" s="392"/>
      <c r="BI476" s="378"/>
    </row>
    <row r="477" ht="15.75" customHeight="1">
      <c r="A477" s="236"/>
      <c r="B477" s="236"/>
      <c r="C477" s="358"/>
      <c r="D477" s="379">
        <v>471</v>
      </c>
      <c r="E477" s="380" t="str">
        <f t="shared" si="136"/>
        <v>#REF!</v>
      </c>
      <c r="F477" s="57" t="str">
        <f t="shared" si="137"/>
        <v>#REF!</v>
      </c>
      <c r="G477" s="57" t="str">
        <f t="shared" si="138"/>
        <v>#REF!</v>
      </c>
      <c r="H477" s="381" t="str">
        <f t="shared" si="139"/>
        <v>#REF!</v>
      </c>
      <c r="I477" s="380" t="str">
        <f t="shared" si="140"/>
        <v>#REF!</v>
      </c>
      <c r="J477" s="396" t="str">
        <f t="shared" si="135"/>
        <v>#REF!</v>
      </c>
      <c r="K477" s="382" t="b">
        <v>0</v>
      </c>
      <c r="L477" s="364" t="str">
        <f t="shared" si="141"/>
        <v>#REF!</v>
      </c>
      <c r="M477" s="361" t="str">
        <f t="shared" si="142"/>
        <v>#REF!</v>
      </c>
      <c r="N477" s="361" t="b">
        <v>0</v>
      </c>
      <c r="O477" s="24" t="b">
        <v>0</v>
      </c>
      <c r="P477" s="365" t="str">
        <f t="shared" si="143"/>
        <v>#REF!</v>
      </c>
      <c r="Q477" s="383"/>
      <c r="R477" s="367"/>
      <c r="S477" s="384" t="str">
        <f/>
        <v/>
      </c>
      <c r="T477" s="385">
        <v>45017</v>
      </c>
      <c r="U477" s="386" t="str">
        <f/>
        <v/>
      </c>
      <c r="V477" s="385">
        <v>45203</v>
      </c>
      <c r="W477" s="387" t="str">
        <f/>
        <v/>
      </c>
      <c r="X477" s="381" t="str">
        <f/>
        <v/>
      </c>
      <c r="Y477" s="381"/>
      <c r="Z477" s="381">
        <v>45261</v>
      </c>
      <c r="AA477" s="388"/>
      <c r="AB477" s="381"/>
      <c r="AC477" s="381"/>
      <c r="AD477" s="381"/>
      <c r="AE477" s="388"/>
      <c r="AF477" s="381"/>
      <c r="AG477" s="381"/>
      <c r="AH477" s="389"/>
      <c r="AI477" s="386"/>
      <c r="AJ477" s="381"/>
      <c r="AK477" s="381"/>
      <c r="AL477" s="383"/>
      <c r="AM477" s="374"/>
      <c r="AN477" s="384">
        <v>46146</v>
      </c>
      <c r="AO477" s="381">
        <v>46219</v>
      </c>
      <c r="AP477" s="383"/>
      <c r="AQ477" s="374"/>
      <c r="AR477" s="384" t="str">
        <f/>
        <v/>
      </c>
      <c r="AS477" s="381">
        <v>45273</v>
      </c>
      <c r="AT477" s="381" t="str">
        <f/>
        <v/>
      </c>
      <c r="AU477" s="389"/>
      <c r="AV477" s="390" t="str">
        <f/>
        <v/>
      </c>
      <c r="AW477" s="57" t="str">
        <f/>
        <v/>
      </c>
      <c r="AX477" s="381"/>
      <c r="AY477" s="381" t="str">
        <f/>
        <v/>
      </c>
      <c r="AZ477" s="381"/>
      <c r="BA477" s="381" t="str">
        <f/>
        <v/>
      </c>
      <c r="BB477" s="385"/>
      <c r="BC477" s="390" t="str">
        <f/>
        <v/>
      </c>
      <c r="BD477" s="381" t="str">
        <f/>
        <v/>
      </c>
      <c r="BE477" s="381"/>
      <c r="BF477" s="381" t="str">
        <f/>
        <v/>
      </c>
      <c r="BG477" s="391"/>
      <c r="BH477" s="392"/>
      <c r="BI477" s="378"/>
    </row>
    <row r="478" ht="15.75" customHeight="1">
      <c r="A478" s="236"/>
      <c r="B478" s="236"/>
      <c r="C478" s="358"/>
      <c r="D478" s="379">
        <v>472</v>
      </c>
      <c r="E478" s="380" t="str">
        <f t="shared" si="136"/>
        <v>#REF!</v>
      </c>
      <c r="F478" s="57" t="str">
        <f t="shared" si="137"/>
        <v>#REF!</v>
      </c>
      <c r="G478" s="57" t="str">
        <f t="shared" si="138"/>
        <v>#REF!</v>
      </c>
      <c r="H478" s="381" t="str">
        <f t="shared" si="139"/>
        <v>#REF!</v>
      </c>
      <c r="I478" s="380" t="str">
        <f t="shared" si="140"/>
        <v>#REF!</v>
      </c>
      <c r="J478" s="396" t="str">
        <f t="shared" si="135"/>
        <v>#REF!</v>
      </c>
      <c r="K478" s="382" t="b">
        <v>0</v>
      </c>
      <c r="L478" s="364" t="str">
        <f t="shared" si="141"/>
        <v>#REF!</v>
      </c>
      <c r="M478" s="361" t="str">
        <f t="shared" si="142"/>
        <v>#REF!</v>
      </c>
      <c r="N478" s="361" t="b">
        <v>0</v>
      </c>
      <c r="O478" s="24" t="b">
        <v>0</v>
      </c>
      <c r="P478" s="365" t="str">
        <f t="shared" si="143"/>
        <v>#REF!</v>
      </c>
      <c r="Q478" s="383"/>
      <c r="R478" s="367"/>
      <c r="S478" s="384" t="str">
        <f/>
        <v/>
      </c>
      <c r="T478" s="385">
        <v>45017</v>
      </c>
      <c r="U478" s="386" t="str">
        <f/>
        <v/>
      </c>
      <c r="V478" s="385">
        <v>45203</v>
      </c>
      <c r="W478" s="387" t="str">
        <f/>
        <v/>
      </c>
      <c r="X478" s="381" t="str">
        <f/>
        <v/>
      </c>
      <c r="Y478" s="381"/>
      <c r="Z478" s="381">
        <v>45261</v>
      </c>
      <c r="AA478" s="388"/>
      <c r="AB478" s="381"/>
      <c r="AC478" s="381"/>
      <c r="AD478" s="381"/>
      <c r="AE478" s="388"/>
      <c r="AF478" s="381"/>
      <c r="AG478" s="381"/>
      <c r="AH478" s="389"/>
      <c r="AI478" s="386"/>
      <c r="AJ478" s="381"/>
      <c r="AK478" s="381"/>
      <c r="AL478" s="383"/>
      <c r="AM478" s="374"/>
      <c r="AN478" s="384">
        <v>46146</v>
      </c>
      <c r="AO478" s="381">
        <v>46219</v>
      </c>
      <c r="AP478" s="383"/>
      <c r="AQ478" s="374"/>
      <c r="AR478" s="384" t="str">
        <f/>
        <v/>
      </c>
      <c r="AS478" s="381">
        <v>45273</v>
      </c>
      <c r="AT478" s="381" t="str">
        <f/>
        <v/>
      </c>
      <c r="AU478" s="389"/>
      <c r="AV478" s="390" t="str">
        <f/>
        <v/>
      </c>
      <c r="AW478" s="57" t="str">
        <f/>
        <v/>
      </c>
      <c r="AX478" s="381"/>
      <c r="AY478" s="381" t="str">
        <f/>
        <v/>
      </c>
      <c r="AZ478" s="381"/>
      <c r="BA478" s="381" t="str">
        <f/>
        <v/>
      </c>
      <c r="BB478" s="385"/>
      <c r="BC478" s="390" t="str">
        <f/>
        <v/>
      </c>
      <c r="BD478" s="381" t="str">
        <f/>
        <v/>
      </c>
      <c r="BE478" s="381"/>
      <c r="BF478" s="381" t="str">
        <f/>
        <v/>
      </c>
      <c r="BG478" s="391"/>
      <c r="BH478" s="392"/>
      <c r="BI478" s="378"/>
    </row>
    <row r="479" ht="15.75" customHeight="1">
      <c r="A479" s="236"/>
      <c r="B479" s="236"/>
      <c r="C479" s="358"/>
      <c r="D479" s="379">
        <v>473</v>
      </c>
      <c r="E479" s="380" t="str">
        <f t="shared" si="136"/>
        <v>#REF!</v>
      </c>
      <c r="F479" s="57" t="str">
        <f t="shared" si="137"/>
        <v>#REF!</v>
      </c>
      <c r="G479" s="57" t="str">
        <f t="shared" si="138"/>
        <v>#REF!</v>
      </c>
      <c r="H479" s="381" t="str">
        <f t="shared" si="139"/>
        <v>#REF!</v>
      </c>
      <c r="I479" s="380" t="str">
        <f t="shared" si="140"/>
        <v>#REF!</v>
      </c>
      <c r="J479" s="396" t="str">
        <f t="shared" si="135"/>
        <v>#REF!</v>
      </c>
      <c r="K479" s="382" t="b">
        <v>0</v>
      </c>
      <c r="L479" s="364" t="str">
        <f t="shared" si="141"/>
        <v>#REF!</v>
      </c>
      <c r="M479" s="361" t="str">
        <f t="shared" si="142"/>
        <v>#REF!</v>
      </c>
      <c r="N479" s="361" t="b">
        <v>0</v>
      </c>
      <c r="O479" s="24" t="b">
        <v>0</v>
      </c>
      <c r="P479" s="365" t="str">
        <f t="shared" si="143"/>
        <v>#REF!</v>
      </c>
      <c r="Q479" s="383"/>
      <c r="R479" s="367"/>
      <c r="S479" s="384" t="str">
        <f/>
        <v/>
      </c>
      <c r="T479" s="385">
        <v>45474</v>
      </c>
      <c r="U479" s="386" t="str">
        <f/>
        <v/>
      </c>
      <c r="V479" s="385">
        <v>45659</v>
      </c>
      <c r="W479" s="387" t="str">
        <f/>
        <v/>
      </c>
      <c r="X479" s="381" t="str">
        <f/>
        <v/>
      </c>
      <c r="Y479" s="381"/>
      <c r="Z479" s="381">
        <v>45717</v>
      </c>
      <c r="AA479" s="388"/>
      <c r="AB479" s="381"/>
      <c r="AC479" s="381"/>
      <c r="AD479" s="381"/>
      <c r="AE479" s="388"/>
      <c r="AF479" s="381"/>
      <c r="AG479" s="381"/>
      <c r="AH479" s="389"/>
      <c r="AI479" s="386"/>
      <c r="AJ479" s="381"/>
      <c r="AK479" s="381"/>
      <c r="AL479" s="383"/>
      <c r="AM479" s="374"/>
      <c r="AN479" s="384">
        <v>46300</v>
      </c>
      <c r="AO479" s="381">
        <v>46373</v>
      </c>
      <c r="AP479" s="383"/>
      <c r="AQ479" s="374"/>
      <c r="AR479" s="384" t="str">
        <f/>
        <v/>
      </c>
      <c r="AS479" s="381">
        <v>45732</v>
      </c>
      <c r="AT479" s="381" t="str">
        <f/>
        <v/>
      </c>
      <c r="AU479" s="389"/>
      <c r="AV479" s="390" t="str">
        <f/>
        <v/>
      </c>
      <c r="AW479" s="57" t="str">
        <f/>
        <v/>
      </c>
      <c r="AX479" s="381"/>
      <c r="AY479" s="381" t="str">
        <f/>
        <v/>
      </c>
      <c r="AZ479" s="381"/>
      <c r="BA479" s="381" t="str">
        <f/>
        <v/>
      </c>
      <c r="BB479" s="385"/>
      <c r="BC479" s="390" t="str">
        <f/>
        <v/>
      </c>
      <c r="BD479" s="381" t="str">
        <f/>
        <v/>
      </c>
      <c r="BE479" s="381"/>
      <c r="BF479" s="381" t="str">
        <f/>
        <v/>
      </c>
      <c r="BG479" s="391"/>
      <c r="BH479" s="392"/>
      <c r="BI479" s="378"/>
    </row>
    <row r="480" ht="15.75" customHeight="1">
      <c r="A480" s="236"/>
      <c r="B480" s="236"/>
      <c r="C480" s="358"/>
      <c r="D480" s="379">
        <v>474</v>
      </c>
      <c r="E480" s="380" t="str">
        <f t="shared" si="136"/>
        <v>#REF!</v>
      </c>
      <c r="F480" s="57" t="str">
        <f t="shared" si="137"/>
        <v>#REF!</v>
      </c>
      <c r="G480" s="57" t="str">
        <f t="shared" si="138"/>
        <v>#REF!</v>
      </c>
      <c r="H480" s="381" t="str">
        <f t="shared" si="139"/>
        <v>#REF!</v>
      </c>
      <c r="I480" s="380" t="str">
        <f t="shared" si="140"/>
        <v>#REF!</v>
      </c>
      <c r="J480" s="396" t="str">
        <f t="shared" ref="J480:J543" si="144">VLOOKUP(D96,'Свод объектов'!$D$3:$L1101,9,0)</f>
        <v>#REF!</v>
      </c>
      <c r="K480" s="382" t="b">
        <v>0</v>
      </c>
      <c r="L480" s="364" t="str">
        <f t="shared" si="141"/>
        <v>#REF!</v>
      </c>
      <c r="M480" s="361" t="str">
        <f t="shared" si="142"/>
        <v>#REF!</v>
      </c>
      <c r="N480" s="361" t="b">
        <v>0</v>
      </c>
      <c r="O480" s="24" t="b">
        <v>0</v>
      </c>
      <c r="P480" s="365" t="str">
        <f t="shared" si="143"/>
        <v>#REF!</v>
      </c>
      <c r="Q480" s="383"/>
      <c r="R480" s="367"/>
      <c r="S480" s="384" t="str">
        <f/>
        <v/>
      </c>
      <c r="T480" s="385">
        <v>45536</v>
      </c>
      <c r="U480" s="386" t="str">
        <f/>
        <v/>
      </c>
      <c r="V480" s="385">
        <v>45720</v>
      </c>
      <c r="W480" s="387" t="str">
        <f/>
        <v/>
      </c>
      <c r="X480" s="381" t="str">
        <f/>
        <v/>
      </c>
      <c r="Y480" s="381"/>
      <c r="Z480" s="381">
        <v>45778</v>
      </c>
      <c r="AA480" s="388"/>
      <c r="AB480" s="381"/>
      <c r="AC480" s="381"/>
      <c r="AD480" s="381"/>
      <c r="AE480" s="388"/>
      <c r="AF480" s="381"/>
      <c r="AG480" s="381"/>
      <c r="AH480" s="389"/>
      <c r="AI480" s="386"/>
      <c r="AJ480" s="381"/>
      <c r="AK480" s="381"/>
      <c r="AL480" s="383"/>
      <c r="AM480" s="374"/>
      <c r="AN480" s="384">
        <v>46664</v>
      </c>
      <c r="AO480" s="381">
        <v>46737</v>
      </c>
      <c r="AP480" s="383"/>
      <c r="AQ480" s="374"/>
      <c r="AR480" s="384" t="str">
        <f/>
        <v/>
      </c>
      <c r="AS480" s="381">
        <v>45792</v>
      </c>
      <c r="AT480" s="381" t="str">
        <f/>
        <v/>
      </c>
      <c r="AU480" s="389"/>
      <c r="AV480" s="390" t="str">
        <f/>
        <v/>
      </c>
      <c r="AW480" s="57" t="str">
        <f/>
        <v/>
      </c>
      <c r="AX480" s="381"/>
      <c r="AY480" s="381" t="str">
        <f/>
        <v/>
      </c>
      <c r="AZ480" s="381"/>
      <c r="BA480" s="381" t="str">
        <f/>
        <v/>
      </c>
      <c r="BB480" s="385"/>
      <c r="BC480" s="390" t="str">
        <f/>
        <v/>
      </c>
      <c r="BD480" s="381" t="str">
        <f/>
        <v/>
      </c>
      <c r="BE480" s="381"/>
      <c r="BF480" s="381" t="str">
        <f/>
        <v/>
      </c>
      <c r="BG480" s="391"/>
      <c r="BH480" s="392"/>
      <c r="BI480" s="378"/>
    </row>
    <row r="481" ht="15.75" customHeight="1">
      <c r="A481" s="236"/>
      <c r="B481" s="236"/>
      <c r="C481" s="358"/>
      <c r="D481" s="379">
        <v>475</v>
      </c>
      <c r="E481" s="380" t="str">
        <f t="shared" si="136"/>
        <v>#REF!</v>
      </c>
      <c r="F481" s="57" t="str">
        <f t="shared" si="137"/>
        <v>#REF!</v>
      </c>
      <c r="G481" s="57" t="str">
        <f t="shared" si="138"/>
        <v>#REF!</v>
      </c>
      <c r="H481" s="381" t="str">
        <f t="shared" si="139"/>
        <v>#REF!</v>
      </c>
      <c r="I481" s="380" t="str">
        <f t="shared" si="140"/>
        <v>#REF!</v>
      </c>
      <c r="J481" s="396" t="str">
        <f t="shared" si="144"/>
        <v>#REF!</v>
      </c>
      <c r="K481" s="382" t="b">
        <v>0</v>
      </c>
      <c r="L481" s="364" t="str">
        <f t="shared" si="141"/>
        <v>#REF!</v>
      </c>
      <c r="M481" s="361" t="str">
        <f t="shared" si="142"/>
        <v>#REF!</v>
      </c>
      <c r="N481" s="361" t="b">
        <v>0</v>
      </c>
      <c r="O481" s="24" t="b">
        <v>0</v>
      </c>
      <c r="P481" s="365" t="str">
        <f t="shared" si="143"/>
        <v>#REF!</v>
      </c>
      <c r="Q481" s="383"/>
      <c r="R481" s="367"/>
      <c r="S481" s="384" t="str">
        <f/>
        <v/>
      </c>
      <c r="T481" s="385">
        <v>45474</v>
      </c>
      <c r="U481" s="386" t="str">
        <f/>
        <v/>
      </c>
      <c r="V481" s="385">
        <v>45659</v>
      </c>
      <c r="W481" s="387" t="str">
        <f/>
        <v/>
      </c>
      <c r="X481" s="381" t="str">
        <f/>
        <v/>
      </c>
      <c r="Y481" s="381"/>
      <c r="Z481" s="381">
        <v>45717</v>
      </c>
      <c r="AA481" s="388"/>
      <c r="AB481" s="381"/>
      <c r="AC481" s="381"/>
      <c r="AD481" s="381"/>
      <c r="AE481" s="388"/>
      <c r="AF481" s="381"/>
      <c r="AG481" s="381"/>
      <c r="AH481" s="389"/>
      <c r="AI481" s="386"/>
      <c r="AJ481" s="381"/>
      <c r="AK481" s="381"/>
      <c r="AL481" s="383"/>
      <c r="AM481" s="374"/>
      <c r="AN481" s="384">
        <v>46419</v>
      </c>
      <c r="AO481" s="381">
        <v>46492</v>
      </c>
      <c r="AP481" s="383"/>
      <c r="AQ481" s="374"/>
      <c r="AR481" s="384" t="str">
        <f/>
        <v/>
      </c>
      <c r="AS481" s="381">
        <v>45732</v>
      </c>
      <c r="AT481" s="381" t="str">
        <f/>
        <v/>
      </c>
      <c r="AU481" s="389"/>
      <c r="AV481" s="390" t="str">
        <f/>
        <v/>
      </c>
      <c r="AW481" s="57" t="str">
        <f/>
        <v/>
      </c>
      <c r="AX481" s="381"/>
      <c r="AY481" s="381" t="str">
        <f/>
        <v/>
      </c>
      <c r="AZ481" s="381"/>
      <c r="BA481" s="381" t="str">
        <f/>
        <v/>
      </c>
      <c r="BB481" s="385"/>
      <c r="BC481" s="390" t="str">
        <f/>
        <v/>
      </c>
      <c r="BD481" s="381" t="str">
        <f/>
        <v/>
      </c>
      <c r="BE481" s="381"/>
      <c r="BF481" s="381" t="str">
        <f/>
        <v/>
      </c>
      <c r="BG481" s="391"/>
      <c r="BH481" s="392"/>
      <c r="BI481" s="378"/>
    </row>
    <row r="482" ht="15.75" customHeight="1">
      <c r="A482" s="236"/>
      <c r="B482" s="236"/>
      <c r="C482" s="358"/>
      <c r="D482" s="379">
        <v>476</v>
      </c>
      <c r="E482" s="380" t="str">
        <f t="shared" si="136"/>
        <v>#REF!</v>
      </c>
      <c r="F482" s="57" t="str">
        <f t="shared" si="137"/>
        <v>#REF!</v>
      </c>
      <c r="G482" s="57" t="str">
        <f t="shared" si="138"/>
        <v>#REF!</v>
      </c>
      <c r="H482" s="381" t="str">
        <f t="shared" si="139"/>
        <v>#REF!</v>
      </c>
      <c r="I482" s="380" t="str">
        <f t="shared" si="140"/>
        <v>#REF!</v>
      </c>
      <c r="J482" s="396" t="str">
        <f t="shared" si="144"/>
        <v>#REF!</v>
      </c>
      <c r="K482" s="382" t="b">
        <v>0</v>
      </c>
      <c r="L482" s="364" t="str">
        <f t="shared" si="141"/>
        <v>#REF!</v>
      </c>
      <c r="M482" s="361" t="str">
        <f t="shared" si="142"/>
        <v>#REF!</v>
      </c>
      <c r="N482" s="361" t="b">
        <v>0</v>
      </c>
      <c r="O482" s="24" t="b">
        <v>0</v>
      </c>
      <c r="P482" s="365" t="str">
        <f t="shared" si="143"/>
        <v>#REF!</v>
      </c>
      <c r="Q482" s="383"/>
      <c r="R482" s="367"/>
      <c r="S482" s="384" t="str">
        <f/>
        <v/>
      </c>
      <c r="T482" s="385">
        <v>45839</v>
      </c>
      <c r="U482" s="386" t="str">
        <f/>
        <v/>
      </c>
      <c r="V482" s="385">
        <v>46023</v>
      </c>
      <c r="W482" s="387" t="str">
        <f/>
        <v/>
      </c>
      <c r="X482" s="381" t="str">
        <f/>
        <v/>
      </c>
      <c r="Y482" s="381"/>
      <c r="Z482" s="381">
        <v>46082</v>
      </c>
      <c r="AA482" s="388"/>
      <c r="AB482" s="381"/>
      <c r="AC482" s="381"/>
      <c r="AD482" s="381"/>
      <c r="AE482" s="388"/>
      <c r="AF482" s="381"/>
      <c r="AG482" s="381"/>
      <c r="AH482" s="389"/>
      <c r="AI482" s="386"/>
      <c r="AJ482" s="381"/>
      <c r="AK482" s="381"/>
      <c r="AL482" s="383"/>
      <c r="AM482" s="374"/>
      <c r="AN482" s="384">
        <v>46268</v>
      </c>
      <c r="AO482" s="381">
        <v>46343</v>
      </c>
      <c r="AP482" s="383"/>
      <c r="AQ482" s="374"/>
      <c r="AR482" s="384" t="str">
        <f/>
        <v/>
      </c>
      <c r="AS482" s="381">
        <v>46093</v>
      </c>
      <c r="AT482" s="381" t="str">
        <f/>
        <v/>
      </c>
      <c r="AU482" s="389"/>
      <c r="AV482" s="390" t="str">
        <f/>
        <v/>
      </c>
      <c r="AW482" s="57" t="str">
        <f/>
        <v/>
      </c>
      <c r="AX482" s="381"/>
      <c r="AY482" s="381" t="str">
        <f/>
        <v/>
      </c>
      <c r="AZ482" s="381"/>
      <c r="BA482" s="381" t="str">
        <f/>
        <v/>
      </c>
      <c r="BB482" s="385"/>
      <c r="BC482" s="390" t="str">
        <f/>
        <v/>
      </c>
      <c r="BD482" s="381" t="str">
        <f/>
        <v/>
      </c>
      <c r="BE482" s="381"/>
      <c r="BF482" s="381" t="str">
        <f/>
        <v/>
      </c>
      <c r="BG482" s="391"/>
      <c r="BH482" s="392"/>
      <c r="BI482" s="378"/>
    </row>
    <row r="483" ht="15.75" customHeight="1">
      <c r="A483" s="236"/>
      <c r="B483" s="236"/>
      <c r="C483" s="358"/>
      <c r="D483" s="379">
        <v>477</v>
      </c>
      <c r="E483" s="380" t="str">
        <f t="shared" si="136"/>
        <v>#REF!</v>
      </c>
      <c r="F483" s="57" t="str">
        <f t="shared" si="137"/>
        <v>#REF!</v>
      </c>
      <c r="G483" s="57" t="str">
        <f t="shared" si="138"/>
        <v>#REF!</v>
      </c>
      <c r="H483" s="381" t="str">
        <f t="shared" si="139"/>
        <v>#REF!</v>
      </c>
      <c r="I483" s="380" t="str">
        <f t="shared" si="140"/>
        <v>#REF!</v>
      </c>
      <c r="J483" s="396" t="str">
        <f t="shared" si="144"/>
        <v>#REF!</v>
      </c>
      <c r="K483" s="382" t="b">
        <v>0</v>
      </c>
      <c r="L483" s="364" t="str">
        <f t="shared" si="141"/>
        <v>#REF!</v>
      </c>
      <c r="M483" s="361" t="str">
        <f t="shared" si="142"/>
        <v>#REF!</v>
      </c>
      <c r="N483" s="361" t="b">
        <v>0</v>
      </c>
      <c r="O483" s="24" t="b">
        <v>0</v>
      </c>
      <c r="P483" s="365" t="str">
        <f t="shared" si="143"/>
        <v>#REF!</v>
      </c>
      <c r="Q483" s="383"/>
      <c r="R483" s="367"/>
      <c r="S483" s="384" t="str">
        <f/>
        <v/>
      </c>
      <c r="T483" s="385">
        <v>45931</v>
      </c>
      <c r="U483" s="386" t="str">
        <f/>
        <v/>
      </c>
      <c r="V483" s="385">
        <v>46114</v>
      </c>
      <c r="W483" s="387" t="str">
        <f/>
        <v/>
      </c>
      <c r="X483" s="381" t="str">
        <f/>
        <v/>
      </c>
      <c r="Y483" s="381"/>
      <c r="Z483" s="381">
        <v>46174</v>
      </c>
      <c r="AA483" s="388"/>
      <c r="AB483" s="381"/>
      <c r="AC483" s="381"/>
      <c r="AD483" s="381"/>
      <c r="AE483" s="388"/>
      <c r="AF483" s="381"/>
      <c r="AG483" s="381"/>
      <c r="AH483" s="389"/>
      <c r="AI483" s="386"/>
      <c r="AJ483" s="381"/>
      <c r="AK483" s="381"/>
      <c r="AL483" s="383"/>
      <c r="AM483" s="374"/>
      <c r="AN483" s="384">
        <v>46815</v>
      </c>
      <c r="AO483" s="381">
        <v>46890</v>
      </c>
      <c r="AP483" s="383"/>
      <c r="AQ483" s="374"/>
      <c r="AR483" s="384" t="str">
        <f/>
        <v/>
      </c>
      <c r="AS483" s="381">
        <v>46187</v>
      </c>
      <c r="AT483" s="381" t="str">
        <f/>
        <v/>
      </c>
      <c r="AU483" s="389"/>
      <c r="AV483" s="390" t="str">
        <f/>
        <v/>
      </c>
      <c r="AW483" s="57" t="str">
        <f/>
        <v/>
      </c>
      <c r="AX483" s="381"/>
      <c r="AY483" s="381" t="str">
        <f/>
        <v/>
      </c>
      <c r="AZ483" s="381"/>
      <c r="BA483" s="381" t="str">
        <f/>
        <v/>
      </c>
      <c r="BB483" s="385"/>
      <c r="BC483" s="390" t="str">
        <f/>
        <v/>
      </c>
      <c r="BD483" s="381" t="str">
        <f/>
        <v/>
      </c>
      <c r="BE483" s="381"/>
      <c r="BF483" s="381" t="str">
        <f/>
        <v/>
      </c>
      <c r="BG483" s="391"/>
      <c r="BH483" s="392"/>
      <c r="BI483" s="378"/>
    </row>
    <row r="484" ht="15.75" customHeight="1">
      <c r="A484" s="236"/>
      <c r="B484" s="236"/>
      <c r="C484" s="358"/>
      <c r="D484" s="379">
        <v>478</v>
      </c>
      <c r="E484" s="380" t="str">
        <f t="shared" si="136"/>
        <v>#REF!</v>
      </c>
      <c r="F484" s="57" t="str">
        <f t="shared" si="137"/>
        <v>#REF!</v>
      </c>
      <c r="G484" s="57" t="str">
        <f t="shared" si="138"/>
        <v>#REF!</v>
      </c>
      <c r="H484" s="381" t="str">
        <f t="shared" si="139"/>
        <v>#REF!</v>
      </c>
      <c r="I484" s="380" t="str">
        <f t="shared" si="140"/>
        <v>#REF!</v>
      </c>
      <c r="J484" s="396" t="str">
        <f t="shared" si="144"/>
        <v>#REF!</v>
      </c>
      <c r="K484" s="382" t="b">
        <v>0</v>
      </c>
      <c r="L484" s="364" t="str">
        <f t="shared" si="141"/>
        <v>#REF!</v>
      </c>
      <c r="M484" s="361" t="str">
        <f t="shared" si="142"/>
        <v>#REF!</v>
      </c>
      <c r="N484" s="361" t="b">
        <v>0</v>
      </c>
      <c r="O484" s="24" t="b">
        <v>0</v>
      </c>
      <c r="P484" s="365" t="str">
        <f t="shared" si="143"/>
        <v>#REF!</v>
      </c>
      <c r="Q484" s="383"/>
      <c r="R484" s="367"/>
      <c r="S484" s="384" t="str">
        <f/>
        <v/>
      </c>
      <c r="T484" s="385">
        <v>45474</v>
      </c>
      <c r="U484" s="386" t="str">
        <f/>
        <v/>
      </c>
      <c r="V484" s="385">
        <v>45659</v>
      </c>
      <c r="W484" s="387" t="str">
        <f/>
        <v/>
      </c>
      <c r="X484" s="381" t="str">
        <f/>
        <v/>
      </c>
      <c r="Y484" s="381"/>
      <c r="Z484" s="381">
        <v>45717</v>
      </c>
      <c r="AA484" s="388"/>
      <c r="AB484" s="381"/>
      <c r="AC484" s="381"/>
      <c r="AD484" s="381"/>
      <c r="AE484" s="388"/>
      <c r="AF484" s="381"/>
      <c r="AG484" s="381"/>
      <c r="AH484" s="389"/>
      <c r="AI484" s="386"/>
      <c r="AJ484" s="381"/>
      <c r="AK484" s="381"/>
      <c r="AL484" s="383"/>
      <c r="AM484" s="374"/>
      <c r="AN484" s="384">
        <v>46209</v>
      </c>
      <c r="AO484" s="381">
        <v>46282</v>
      </c>
      <c r="AP484" s="383"/>
      <c r="AQ484" s="374"/>
      <c r="AR484" s="384" t="str">
        <f/>
        <v/>
      </c>
      <c r="AS484" s="381">
        <v>45732</v>
      </c>
      <c r="AT484" s="381" t="str">
        <f/>
        <v/>
      </c>
      <c r="AU484" s="389"/>
      <c r="AV484" s="390" t="str">
        <f/>
        <v/>
      </c>
      <c r="AW484" s="57" t="str">
        <f/>
        <v/>
      </c>
      <c r="AX484" s="381"/>
      <c r="AY484" s="381" t="str">
        <f/>
        <v/>
      </c>
      <c r="AZ484" s="381"/>
      <c r="BA484" s="381" t="str">
        <f/>
        <v/>
      </c>
      <c r="BB484" s="385"/>
      <c r="BC484" s="390" t="str">
        <f/>
        <v/>
      </c>
      <c r="BD484" s="381" t="str">
        <f/>
        <v/>
      </c>
      <c r="BE484" s="381"/>
      <c r="BF484" s="381" t="str">
        <f/>
        <v/>
      </c>
      <c r="BG484" s="391"/>
      <c r="BH484" s="392"/>
      <c r="BI484" s="378"/>
    </row>
    <row r="485" ht="15.75" customHeight="1">
      <c r="A485" s="236"/>
      <c r="B485" s="236"/>
      <c r="C485" s="358"/>
      <c r="D485" s="379">
        <v>479</v>
      </c>
      <c r="E485" s="380" t="str">
        <f t="shared" si="136"/>
        <v>#REF!</v>
      </c>
      <c r="F485" s="57" t="str">
        <f t="shared" si="137"/>
        <v>#REF!</v>
      </c>
      <c r="G485" s="57" t="str">
        <f t="shared" si="138"/>
        <v>#REF!</v>
      </c>
      <c r="H485" s="381" t="str">
        <f t="shared" si="139"/>
        <v>#REF!</v>
      </c>
      <c r="I485" s="380" t="str">
        <f t="shared" si="140"/>
        <v>#REF!</v>
      </c>
      <c r="J485" s="396" t="str">
        <f t="shared" si="144"/>
        <v>#REF!</v>
      </c>
      <c r="K485" s="382" t="b">
        <v>0</v>
      </c>
      <c r="L485" s="364" t="str">
        <f t="shared" si="141"/>
        <v>#REF!</v>
      </c>
      <c r="M485" s="361" t="str">
        <f t="shared" si="142"/>
        <v>#REF!</v>
      </c>
      <c r="N485" s="361" t="b">
        <v>0</v>
      </c>
      <c r="O485" s="24" t="b">
        <v>0</v>
      </c>
      <c r="P485" s="365" t="str">
        <f t="shared" si="143"/>
        <v>#REF!</v>
      </c>
      <c r="Q485" s="383"/>
      <c r="R485" s="367"/>
      <c r="S485" s="384" t="str">
        <f/>
        <v/>
      </c>
      <c r="T485" s="385">
        <v>45839</v>
      </c>
      <c r="U485" s="386" t="str">
        <f/>
        <v/>
      </c>
      <c r="V485" s="385">
        <v>46023</v>
      </c>
      <c r="W485" s="387" t="str">
        <f/>
        <v/>
      </c>
      <c r="X485" s="381" t="str">
        <f/>
        <v/>
      </c>
      <c r="Y485" s="381"/>
      <c r="Z485" s="381">
        <v>46082</v>
      </c>
      <c r="AA485" s="388"/>
      <c r="AB485" s="381"/>
      <c r="AC485" s="381"/>
      <c r="AD485" s="381"/>
      <c r="AE485" s="388"/>
      <c r="AF485" s="381"/>
      <c r="AG485" s="381"/>
      <c r="AH485" s="389"/>
      <c r="AI485" s="386"/>
      <c r="AJ485" s="381"/>
      <c r="AK485" s="381"/>
      <c r="AL485" s="383"/>
      <c r="AM485" s="374"/>
      <c r="AN485" s="384">
        <v>46755</v>
      </c>
      <c r="AO485" s="381">
        <v>46828</v>
      </c>
      <c r="AP485" s="383"/>
      <c r="AQ485" s="374"/>
      <c r="AR485" s="384" t="str">
        <f/>
        <v/>
      </c>
      <c r="AS485" s="381">
        <v>46093</v>
      </c>
      <c r="AT485" s="381" t="str">
        <f/>
        <v/>
      </c>
      <c r="AU485" s="389"/>
      <c r="AV485" s="390" t="str">
        <f/>
        <v/>
      </c>
      <c r="AW485" s="57" t="str">
        <f/>
        <v/>
      </c>
      <c r="AX485" s="381"/>
      <c r="AY485" s="381" t="str">
        <f/>
        <v/>
      </c>
      <c r="AZ485" s="381"/>
      <c r="BA485" s="381" t="str">
        <f/>
        <v/>
      </c>
      <c r="BB485" s="385"/>
      <c r="BC485" s="390" t="str">
        <f/>
        <v/>
      </c>
      <c r="BD485" s="381" t="str">
        <f/>
        <v/>
      </c>
      <c r="BE485" s="381"/>
      <c r="BF485" s="381" t="str">
        <f/>
        <v/>
      </c>
      <c r="BG485" s="391"/>
      <c r="BH485" s="392"/>
      <c r="BI485" s="378"/>
    </row>
    <row r="486" ht="15.75" customHeight="1">
      <c r="A486" s="236"/>
      <c r="B486" s="236"/>
      <c r="C486" s="358"/>
      <c r="D486" s="379">
        <v>480</v>
      </c>
      <c r="E486" s="380" t="str">
        <f t="shared" si="136"/>
        <v>#REF!</v>
      </c>
      <c r="F486" s="57" t="str">
        <f t="shared" si="137"/>
        <v>#REF!</v>
      </c>
      <c r="G486" s="57" t="str">
        <f t="shared" si="138"/>
        <v>#REF!</v>
      </c>
      <c r="H486" s="381" t="str">
        <f t="shared" si="139"/>
        <v>#REF!</v>
      </c>
      <c r="I486" s="380" t="str">
        <f t="shared" si="140"/>
        <v>#REF!</v>
      </c>
      <c r="J486" s="396" t="str">
        <f t="shared" si="144"/>
        <v>#REF!</v>
      </c>
      <c r="K486" s="382" t="b">
        <v>0</v>
      </c>
      <c r="L486" s="364" t="str">
        <f t="shared" si="141"/>
        <v>#REF!</v>
      </c>
      <c r="M486" s="361" t="str">
        <f t="shared" si="142"/>
        <v>#REF!</v>
      </c>
      <c r="N486" s="361" t="b">
        <v>0</v>
      </c>
      <c r="O486" s="24" t="b">
        <v>0</v>
      </c>
      <c r="P486" s="365" t="str">
        <f t="shared" si="143"/>
        <v>#REF!</v>
      </c>
      <c r="Q486" s="383"/>
      <c r="R486" s="367"/>
      <c r="S486" s="384" t="str">
        <f/>
        <v/>
      </c>
      <c r="T486" s="385">
        <v>45839</v>
      </c>
      <c r="U486" s="386" t="str">
        <f/>
        <v/>
      </c>
      <c r="V486" s="385">
        <v>46023</v>
      </c>
      <c r="W486" s="387" t="str">
        <f/>
        <v/>
      </c>
      <c r="X486" s="381" t="str">
        <f/>
        <v/>
      </c>
      <c r="Y486" s="381"/>
      <c r="Z486" s="381">
        <v>46082</v>
      </c>
      <c r="AA486" s="388"/>
      <c r="AB486" s="381"/>
      <c r="AC486" s="381"/>
      <c r="AD486" s="381"/>
      <c r="AE486" s="388"/>
      <c r="AF486" s="381"/>
      <c r="AG486" s="381"/>
      <c r="AH486" s="389"/>
      <c r="AI486" s="386"/>
      <c r="AJ486" s="381"/>
      <c r="AK486" s="381"/>
      <c r="AL486" s="383"/>
      <c r="AM486" s="374"/>
      <c r="AN486" s="384">
        <v>46755</v>
      </c>
      <c r="AO486" s="381">
        <v>46828</v>
      </c>
      <c r="AP486" s="383"/>
      <c r="AQ486" s="374"/>
      <c r="AR486" s="384" t="str">
        <f/>
        <v/>
      </c>
      <c r="AS486" s="381">
        <v>46093</v>
      </c>
      <c r="AT486" s="381" t="str">
        <f/>
        <v/>
      </c>
      <c r="AU486" s="389"/>
      <c r="AV486" s="390" t="str">
        <f/>
        <v/>
      </c>
      <c r="AW486" s="57" t="str">
        <f/>
        <v/>
      </c>
      <c r="AX486" s="381"/>
      <c r="AY486" s="381" t="str">
        <f/>
        <v/>
      </c>
      <c r="AZ486" s="381"/>
      <c r="BA486" s="381" t="str">
        <f/>
        <v/>
      </c>
      <c r="BB486" s="385"/>
      <c r="BC486" s="390" t="str">
        <f/>
        <v/>
      </c>
      <c r="BD486" s="381" t="str">
        <f/>
        <v/>
      </c>
      <c r="BE486" s="381"/>
      <c r="BF486" s="381" t="str">
        <f/>
        <v/>
      </c>
      <c r="BG486" s="391"/>
      <c r="BH486" s="392"/>
      <c r="BI486" s="378"/>
    </row>
    <row r="487" ht="15.75" customHeight="1">
      <c r="A487" s="236"/>
      <c r="B487" s="236"/>
      <c r="C487" s="358"/>
      <c r="D487" s="379">
        <v>481</v>
      </c>
      <c r="E487" s="380" t="str">
        <f t="shared" si="136"/>
        <v>#REF!</v>
      </c>
      <c r="F487" s="57" t="str">
        <f t="shared" si="137"/>
        <v>#REF!</v>
      </c>
      <c r="G487" s="57" t="str">
        <f t="shared" si="138"/>
        <v>#REF!</v>
      </c>
      <c r="H487" s="381" t="str">
        <f t="shared" si="139"/>
        <v>#REF!</v>
      </c>
      <c r="I487" s="380" t="str">
        <f t="shared" si="140"/>
        <v>#REF!</v>
      </c>
      <c r="J487" s="396" t="str">
        <f t="shared" si="144"/>
        <v>#REF!</v>
      </c>
      <c r="K487" s="382" t="b">
        <v>0</v>
      </c>
      <c r="L487" s="364" t="str">
        <f t="shared" si="141"/>
        <v>#REF!</v>
      </c>
      <c r="M487" s="361" t="str">
        <f t="shared" si="142"/>
        <v>#REF!</v>
      </c>
      <c r="N487" s="361" t="b">
        <v>0</v>
      </c>
      <c r="O487" s="24" t="b">
        <v>0</v>
      </c>
      <c r="P487" s="365" t="str">
        <f t="shared" si="143"/>
        <v>#REF!</v>
      </c>
      <c r="Q487" s="383"/>
      <c r="R487" s="367"/>
      <c r="S487" s="384" t="str">
        <f/>
        <v/>
      </c>
      <c r="T487" s="385">
        <v>45231</v>
      </c>
      <c r="U487" s="386" t="str">
        <f/>
        <v/>
      </c>
      <c r="V487" s="385">
        <v>45414</v>
      </c>
      <c r="W487" s="387" t="str">
        <f/>
        <v/>
      </c>
      <c r="X487" s="381" t="str">
        <f/>
        <v/>
      </c>
      <c r="Y487" s="381"/>
      <c r="Z487" s="381">
        <v>45474</v>
      </c>
      <c r="AA487" s="388"/>
      <c r="AB487" s="381"/>
      <c r="AC487" s="381"/>
      <c r="AD487" s="381"/>
      <c r="AE487" s="388"/>
      <c r="AF487" s="381"/>
      <c r="AG487" s="381"/>
      <c r="AH487" s="389"/>
      <c r="AI487" s="386"/>
      <c r="AJ487" s="381"/>
      <c r="AK487" s="381"/>
      <c r="AL487" s="383"/>
      <c r="AM487" s="374"/>
      <c r="AN487" s="384">
        <v>46084</v>
      </c>
      <c r="AO487" s="381">
        <v>46157</v>
      </c>
      <c r="AP487" s="383"/>
      <c r="AQ487" s="374"/>
      <c r="AR487" s="384" t="str">
        <f/>
        <v/>
      </c>
      <c r="AS487" s="381">
        <v>45484</v>
      </c>
      <c r="AT487" s="381" t="str">
        <f/>
        <v/>
      </c>
      <c r="AU487" s="389"/>
      <c r="AV487" s="390" t="str">
        <f/>
        <v/>
      </c>
      <c r="AW487" s="57" t="str">
        <f/>
        <v/>
      </c>
      <c r="AX487" s="381"/>
      <c r="AY487" s="381" t="str">
        <f/>
        <v/>
      </c>
      <c r="AZ487" s="381"/>
      <c r="BA487" s="381" t="str">
        <f/>
        <v/>
      </c>
      <c r="BB487" s="385"/>
      <c r="BC487" s="390" t="str">
        <f/>
        <v/>
      </c>
      <c r="BD487" s="381" t="str">
        <f/>
        <v/>
      </c>
      <c r="BE487" s="381"/>
      <c r="BF487" s="381" t="str">
        <f/>
        <v/>
      </c>
      <c r="BG487" s="391"/>
      <c r="BH487" s="392"/>
      <c r="BI487" s="378"/>
    </row>
    <row r="488" ht="15.75" customHeight="1">
      <c r="A488" s="236"/>
      <c r="B488" s="236"/>
      <c r="C488" s="358"/>
      <c r="D488" s="379">
        <v>482</v>
      </c>
      <c r="E488" s="380" t="str">
        <f t="shared" si="136"/>
        <v>#REF!</v>
      </c>
      <c r="F488" s="57" t="str">
        <f t="shared" si="137"/>
        <v>#REF!</v>
      </c>
      <c r="G488" s="57" t="str">
        <f t="shared" si="138"/>
        <v>#REF!</v>
      </c>
      <c r="H488" s="381" t="str">
        <f t="shared" si="139"/>
        <v>#REF!</v>
      </c>
      <c r="I488" s="380" t="str">
        <f t="shared" si="140"/>
        <v>#REF!</v>
      </c>
      <c r="J488" s="396" t="str">
        <f t="shared" si="144"/>
        <v>#REF!</v>
      </c>
      <c r="K488" s="382" t="b">
        <v>0</v>
      </c>
      <c r="L488" s="364" t="str">
        <f t="shared" si="141"/>
        <v>#REF!</v>
      </c>
      <c r="M488" s="361" t="str">
        <f t="shared" si="142"/>
        <v>#REF!</v>
      </c>
      <c r="N488" s="361" t="b">
        <v>0</v>
      </c>
      <c r="O488" s="24" t="b">
        <v>0</v>
      </c>
      <c r="P488" s="365" t="str">
        <f t="shared" si="143"/>
        <v>#REF!</v>
      </c>
      <c r="Q488" s="383"/>
      <c r="R488" s="367"/>
      <c r="S488" s="384" t="str">
        <f/>
        <v/>
      </c>
      <c r="T488" s="385">
        <v>45231</v>
      </c>
      <c r="U488" s="386" t="str">
        <f/>
        <v/>
      </c>
      <c r="V488" s="385">
        <v>45414</v>
      </c>
      <c r="W488" s="387" t="str">
        <f/>
        <v/>
      </c>
      <c r="X488" s="381" t="str">
        <f/>
        <v/>
      </c>
      <c r="Y488" s="381"/>
      <c r="Z488" s="381">
        <v>45474</v>
      </c>
      <c r="AA488" s="388"/>
      <c r="AB488" s="381"/>
      <c r="AC488" s="381"/>
      <c r="AD488" s="381"/>
      <c r="AE488" s="388"/>
      <c r="AF488" s="381"/>
      <c r="AG488" s="381"/>
      <c r="AH488" s="389"/>
      <c r="AI488" s="386"/>
      <c r="AJ488" s="381"/>
      <c r="AK488" s="381"/>
      <c r="AL488" s="383"/>
      <c r="AM488" s="374"/>
      <c r="AN488" s="384">
        <v>45903</v>
      </c>
      <c r="AO488" s="381">
        <v>45978</v>
      </c>
      <c r="AP488" s="383"/>
      <c r="AQ488" s="374"/>
      <c r="AR488" s="384" t="str">
        <f/>
        <v/>
      </c>
      <c r="AS488" s="381">
        <v>45484</v>
      </c>
      <c r="AT488" s="381" t="str">
        <f/>
        <v/>
      </c>
      <c r="AU488" s="389"/>
      <c r="AV488" s="390" t="str">
        <f/>
        <v/>
      </c>
      <c r="AW488" s="57" t="str">
        <f/>
        <v/>
      </c>
      <c r="AX488" s="381"/>
      <c r="AY488" s="381" t="str">
        <f/>
        <v/>
      </c>
      <c r="AZ488" s="381"/>
      <c r="BA488" s="381" t="str">
        <f/>
        <v/>
      </c>
      <c r="BB488" s="385"/>
      <c r="BC488" s="390" t="str">
        <f/>
        <v/>
      </c>
      <c r="BD488" s="381" t="str">
        <f/>
        <v/>
      </c>
      <c r="BE488" s="381"/>
      <c r="BF488" s="381" t="str">
        <f/>
        <v/>
      </c>
      <c r="BG488" s="391"/>
      <c r="BH488" s="392"/>
      <c r="BI488" s="378"/>
    </row>
    <row r="489" ht="15.75" customHeight="1">
      <c r="A489" s="236"/>
      <c r="B489" s="236"/>
      <c r="C489" s="358"/>
      <c r="D489" s="379">
        <v>483</v>
      </c>
      <c r="E489" s="380" t="str">
        <f t="shared" si="136"/>
        <v>#REF!</v>
      </c>
      <c r="F489" s="57" t="str">
        <f t="shared" si="137"/>
        <v>#REF!</v>
      </c>
      <c r="G489" s="57" t="str">
        <f t="shared" si="138"/>
        <v>#REF!</v>
      </c>
      <c r="H489" s="381" t="str">
        <f t="shared" si="139"/>
        <v>#REF!</v>
      </c>
      <c r="I489" s="380" t="str">
        <f t="shared" si="140"/>
        <v>#REF!</v>
      </c>
      <c r="J489" s="396" t="str">
        <f t="shared" si="144"/>
        <v>#REF!</v>
      </c>
      <c r="K489" s="382" t="b">
        <v>0</v>
      </c>
      <c r="L489" s="364" t="str">
        <f t="shared" si="141"/>
        <v>#REF!</v>
      </c>
      <c r="M489" s="361" t="str">
        <f t="shared" si="142"/>
        <v>#REF!</v>
      </c>
      <c r="N489" s="361" t="b">
        <v>0</v>
      </c>
      <c r="O489" s="24" t="b">
        <v>0</v>
      </c>
      <c r="P489" s="365" t="str">
        <f t="shared" si="143"/>
        <v>#REF!</v>
      </c>
      <c r="Q489" s="383"/>
      <c r="R489" s="367"/>
      <c r="S489" s="384" t="str">
        <f/>
        <v/>
      </c>
      <c r="T489" s="385">
        <v>45627</v>
      </c>
      <c r="U489" s="386" t="str">
        <f/>
        <v/>
      </c>
      <c r="V489" s="385">
        <v>45812</v>
      </c>
      <c r="W489" s="387" t="str">
        <f/>
        <v/>
      </c>
      <c r="X489" s="381" t="str">
        <f/>
        <v/>
      </c>
      <c r="Y489" s="381"/>
      <c r="Z489" s="381">
        <v>45870</v>
      </c>
      <c r="AA489" s="388"/>
      <c r="AB489" s="381"/>
      <c r="AC489" s="381"/>
      <c r="AD489" s="381"/>
      <c r="AE489" s="388"/>
      <c r="AF489" s="381"/>
      <c r="AG489" s="381"/>
      <c r="AH489" s="389"/>
      <c r="AI489" s="386"/>
      <c r="AJ489" s="381"/>
      <c r="AK489" s="381"/>
      <c r="AL489" s="383"/>
      <c r="AM489" s="374"/>
      <c r="AN489" s="384">
        <v>46724</v>
      </c>
      <c r="AO489" s="381">
        <v>46799</v>
      </c>
      <c r="AP489" s="383"/>
      <c r="AQ489" s="374"/>
      <c r="AR489" s="384" t="str">
        <f/>
        <v/>
      </c>
      <c r="AS489" s="381">
        <v>45882</v>
      </c>
      <c r="AT489" s="381" t="str">
        <f/>
        <v/>
      </c>
      <c r="AU489" s="389"/>
      <c r="AV489" s="390" t="str">
        <f/>
        <v/>
      </c>
      <c r="AW489" s="57" t="str">
        <f/>
        <v/>
      </c>
      <c r="AX489" s="381"/>
      <c r="AY489" s="381" t="str">
        <f/>
        <v/>
      </c>
      <c r="AZ489" s="381"/>
      <c r="BA489" s="381" t="str">
        <f/>
        <v/>
      </c>
      <c r="BB489" s="385"/>
      <c r="BC489" s="390" t="str">
        <f/>
        <v/>
      </c>
      <c r="BD489" s="381" t="str">
        <f/>
        <v/>
      </c>
      <c r="BE489" s="381"/>
      <c r="BF489" s="381" t="str">
        <f/>
        <v/>
      </c>
      <c r="BG489" s="391"/>
      <c r="BH489" s="392"/>
      <c r="BI489" s="378"/>
    </row>
    <row r="490" ht="15.75" customHeight="1">
      <c r="A490" s="236"/>
      <c r="B490" s="236"/>
      <c r="C490" s="358"/>
      <c r="D490" s="379">
        <v>484</v>
      </c>
      <c r="E490" s="380" t="str">
        <f t="shared" si="136"/>
        <v>#REF!</v>
      </c>
      <c r="F490" s="57" t="str">
        <f t="shared" si="137"/>
        <v>#REF!</v>
      </c>
      <c r="G490" s="57" t="str">
        <f t="shared" si="138"/>
        <v>#REF!</v>
      </c>
      <c r="H490" s="381" t="str">
        <f t="shared" si="139"/>
        <v>#REF!</v>
      </c>
      <c r="I490" s="380" t="str">
        <f t="shared" si="140"/>
        <v>#REF!</v>
      </c>
      <c r="J490" s="396" t="str">
        <f t="shared" si="144"/>
        <v>#REF!</v>
      </c>
      <c r="K490" s="382" t="b">
        <v>0</v>
      </c>
      <c r="L490" s="364" t="str">
        <f t="shared" si="141"/>
        <v>#REF!</v>
      </c>
      <c r="M490" s="361" t="str">
        <f t="shared" si="142"/>
        <v>#REF!</v>
      </c>
      <c r="N490" s="361" t="b">
        <v>0</v>
      </c>
      <c r="O490" s="24" t="b">
        <v>0</v>
      </c>
      <c r="P490" s="365" t="str">
        <f t="shared" si="143"/>
        <v>#REF!</v>
      </c>
      <c r="Q490" s="383"/>
      <c r="R490" s="367"/>
      <c r="S490" s="384" t="str">
        <f/>
        <v/>
      </c>
      <c r="T490" s="385">
        <v>45017</v>
      </c>
      <c r="U490" s="386" t="str">
        <f/>
        <v/>
      </c>
      <c r="V490" s="385">
        <v>45203</v>
      </c>
      <c r="W490" s="387" t="str">
        <f/>
        <v/>
      </c>
      <c r="X490" s="381" t="str">
        <f/>
        <v/>
      </c>
      <c r="Y490" s="381"/>
      <c r="Z490" s="381">
        <v>45261</v>
      </c>
      <c r="AA490" s="388"/>
      <c r="AB490" s="381"/>
      <c r="AC490" s="381"/>
      <c r="AD490" s="381"/>
      <c r="AE490" s="388"/>
      <c r="AF490" s="381"/>
      <c r="AG490" s="381"/>
      <c r="AH490" s="389"/>
      <c r="AI490" s="386"/>
      <c r="AJ490" s="381"/>
      <c r="AK490" s="381"/>
      <c r="AL490" s="383"/>
      <c r="AM490" s="374"/>
      <c r="AN490" s="384">
        <v>45936</v>
      </c>
      <c r="AO490" s="381">
        <v>46009</v>
      </c>
      <c r="AP490" s="383"/>
      <c r="AQ490" s="374"/>
      <c r="AR490" s="384" t="str">
        <f/>
        <v/>
      </c>
      <c r="AS490" s="381">
        <v>45273</v>
      </c>
      <c r="AT490" s="381" t="str">
        <f/>
        <v/>
      </c>
      <c r="AU490" s="389"/>
      <c r="AV490" s="390" t="str">
        <f/>
        <v/>
      </c>
      <c r="AW490" s="57" t="str">
        <f/>
        <v/>
      </c>
      <c r="AX490" s="381"/>
      <c r="AY490" s="381" t="str">
        <f/>
        <v/>
      </c>
      <c r="AZ490" s="381"/>
      <c r="BA490" s="381" t="str">
        <f/>
        <v/>
      </c>
      <c r="BB490" s="385"/>
      <c r="BC490" s="390" t="str">
        <f/>
        <v/>
      </c>
      <c r="BD490" s="381" t="str">
        <f/>
        <v/>
      </c>
      <c r="BE490" s="381"/>
      <c r="BF490" s="381" t="str">
        <f/>
        <v/>
      </c>
      <c r="BG490" s="391"/>
      <c r="BH490" s="392"/>
      <c r="BI490" s="378"/>
    </row>
    <row r="491" ht="15.75" customHeight="1">
      <c r="A491" s="236"/>
      <c r="B491" s="236"/>
      <c r="C491" s="358"/>
      <c r="D491" s="379">
        <v>485</v>
      </c>
      <c r="E491" s="380" t="str">
        <f t="shared" si="136"/>
        <v>#REF!</v>
      </c>
      <c r="F491" s="57" t="str">
        <f t="shared" si="137"/>
        <v>#REF!</v>
      </c>
      <c r="G491" s="57" t="str">
        <f t="shared" si="138"/>
        <v>#REF!</v>
      </c>
      <c r="H491" s="381" t="str">
        <f t="shared" si="139"/>
        <v>#REF!</v>
      </c>
      <c r="I491" s="380" t="str">
        <f t="shared" si="140"/>
        <v>#REF!</v>
      </c>
      <c r="J491" s="396" t="str">
        <f t="shared" si="144"/>
        <v>#REF!</v>
      </c>
      <c r="K491" s="382" t="b">
        <v>0</v>
      </c>
      <c r="L491" s="364" t="str">
        <f t="shared" si="141"/>
        <v>#REF!</v>
      </c>
      <c r="M491" s="361" t="str">
        <f t="shared" si="142"/>
        <v>#REF!</v>
      </c>
      <c r="N491" s="361" t="b">
        <v>0</v>
      </c>
      <c r="O491" s="24" t="b">
        <v>0</v>
      </c>
      <c r="P491" s="365" t="str">
        <f t="shared" si="143"/>
        <v>#REF!</v>
      </c>
      <c r="Q491" s="383"/>
      <c r="R491" s="367"/>
      <c r="S491" s="384" t="str">
        <f/>
        <v/>
      </c>
      <c r="T491" s="385">
        <v>45292</v>
      </c>
      <c r="U491" s="386" t="str">
        <f/>
        <v/>
      </c>
      <c r="V491" s="385">
        <v>45477</v>
      </c>
      <c r="W491" s="387" t="str">
        <f/>
        <v/>
      </c>
      <c r="X491" s="381" t="str">
        <f/>
        <v/>
      </c>
      <c r="Y491" s="381"/>
      <c r="Z491" s="381">
        <v>45536</v>
      </c>
      <c r="AA491" s="388"/>
      <c r="AB491" s="381"/>
      <c r="AC491" s="381"/>
      <c r="AD491" s="381"/>
      <c r="AE491" s="388"/>
      <c r="AF491" s="381"/>
      <c r="AG491" s="381"/>
      <c r="AH491" s="389"/>
      <c r="AI491" s="386"/>
      <c r="AJ491" s="381"/>
      <c r="AK491" s="381"/>
      <c r="AL491" s="383"/>
      <c r="AM491" s="374"/>
      <c r="AN491" s="384">
        <v>46482</v>
      </c>
      <c r="AO491" s="381">
        <v>46555</v>
      </c>
      <c r="AP491" s="383"/>
      <c r="AQ491" s="374"/>
      <c r="AR491" s="384" t="str">
        <f/>
        <v/>
      </c>
      <c r="AS491" s="381">
        <v>45547</v>
      </c>
      <c r="AT491" s="381" t="str">
        <f/>
        <v/>
      </c>
      <c r="AU491" s="389"/>
      <c r="AV491" s="390" t="str">
        <f/>
        <v/>
      </c>
      <c r="AW491" s="57" t="str">
        <f/>
        <v/>
      </c>
      <c r="AX491" s="381"/>
      <c r="AY491" s="381" t="str">
        <f/>
        <v/>
      </c>
      <c r="AZ491" s="381"/>
      <c r="BA491" s="381" t="str">
        <f/>
        <v/>
      </c>
      <c r="BB491" s="385"/>
      <c r="BC491" s="390" t="str">
        <f/>
        <v/>
      </c>
      <c r="BD491" s="381" t="str">
        <f/>
        <v/>
      </c>
      <c r="BE491" s="381"/>
      <c r="BF491" s="381" t="str">
        <f/>
        <v/>
      </c>
      <c r="BG491" s="391"/>
      <c r="BH491" s="392"/>
      <c r="BI491" s="378"/>
    </row>
    <row r="492" ht="15.75" customHeight="1">
      <c r="A492" s="236"/>
      <c r="B492" s="236"/>
      <c r="C492" s="358"/>
      <c r="D492" s="379">
        <v>486</v>
      </c>
      <c r="E492" s="380" t="str">
        <f t="shared" si="136"/>
        <v>#REF!</v>
      </c>
      <c r="F492" s="57" t="str">
        <f t="shared" si="137"/>
        <v>#REF!</v>
      </c>
      <c r="G492" s="57" t="str">
        <f t="shared" si="138"/>
        <v>#REF!</v>
      </c>
      <c r="H492" s="381" t="str">
        <f t="shared" si="139"/>
        <v>#REF!</v>
      </c>
      <c r="I492" s="380" t="str">
        <f t="shared" si="140"/>
        <v>#REF!</v>
      </c>
      <c r="J492" s="396" t="str">
        <f t="shared" si="144"/>
        <v>#REF!</v>
      </c>
      <c r="K492" s="382" t="b">
        <v>0</v>
      </c>
      <c r="L492" s="364" t="str">
        <f t="shared" si="141"/>
        <v>#REF!</v>
      </c>
      <c r="M492" s="361" t="str">
        <f t="shared" si="142"/>
        <v>#REF!</v>
      </c>
      <c r="N492" s="361" t="b">
        <v>0</v>
      </c>
      <c r="O492" s="24" t="b">
        <v>0</v>
      </c>
      <c r="P492" s="365" t="str">
        <f t="shared" si="143"/>
        <v>#REF!</v>
      </c>
      <c r="Q492" s="383"/>
      <c r="R492" s="367"/>
      <c r="S492" s="384" t="str">
        <f/>
        <v/>
      </c>
      <c r="T492" s="385">
        <v>45962</v>
      </c>
      <c r="U492" s="386" t="str">
        <f/>
        <v/>
      </c>
      <c r="V492" s="385">
        <v>46146</v>
      </c>
      <c r="W492" s="387" t="str">
        <f/>
        <v/>
      </c>
      <c r="X492" s="381" t="str">
        <f/>
        <v/>
      </c>
      <c r="Y492" s="381"/>
      <c r="Z492" s="381">
        <v>46204</v>
      </c>
      <c r="AA492" s="388"/>
      <c r="AB492" s="381"/>
      <c r="AC492" s="381"/>
      <c r="AD492" s="381"/>
      <c r="AE492" s="388"/>
      <c r="AF492" s="381"/>
      <c r="AG492" s="381"/>
      <c r="AH492" s="389"/>
      <c r="AI492" s="386"/>
      <c r="AJ492" s="381"/>
      <c r="AK492" s="381"/>
      <c r="AL492" s="383"/>
      <c r="AM492" s="374"/>
      <c r="AN492" s="384">
        <v>46358</v>
      </c>
      <c r="AO492" s="381">
        <v>46433</v>
      </c>
      <c r="AP492" s="383"/>
      <c r="AQ492" s="374"/>
      <c r="AR492" s="384" t="str">
        <f/>
        <v/>
      </c>
      <c r="AS492" s="381">
        <v>46216</v>
      </c>
      <c r="AT492" s="381" t="str">
        <f/>
        <v/>
      </c>
      <c r="AU492" s="389"/>
      <c r="AV492" s="390" t="str">
        <f/>
        <v/>
      </c>
      <c r="AW492" s="57" t="str">
        <f/>
        <v/>
      </c>
      <c r="AX492" s="381"/>
      <c r="AY492" s="381" t="str">
        <f/>
        <v/>
      </c>
      <c r="AZ492" s="381"/>
      <c r="BA492" s="381" t="str">
        <f/>
        <v/>
      </c>
      <c r="BB492" s="385"/>
      <c r="BC492" s="390" t="str">
        <f/>
        <v/>
      </c>
      <c r="BD492" s="381" t="str">
        <f/>
        <v/>
      </c>
      <c r="BE492" s="381"/>
      <c r="BF492" s="381" t="str">
        <f/>
        <v/>
      </c>
      <c r="BG492" s="391"/>
      <c r="BH492" s="392"/>
      <c r="BI492" s="378"/>
    </row>
    <row r="493" ht="15.75" customHeight="1">
      <c r="A493" s="236"/>
      <c r="B493" s="236"/>
      <c r="C493" s="358"/>
      <c r="D493" s="379">
        <v>487</v>
      </c>
      <c r="E493" s="380" t="str">
        <f t="shared" si="136"/>
        <v>#REF!</v>
      </c>
      <c r="F493" s="57" t="str">
        <f t="shared" si="137"/>
        <v>#REF!</v>
      </c>
      <c r="G493" s="57" t="str">
        <f t="shared" si="138"/>
        <v>#REF!</v>
      </c>
      <c r="H493" s="381" t="str">
        <f t="shared" si="139"/>
        <v>#REF!</v>
      </c>
      <c r="I493" s="380" t="str">
        <f t="shared" si="140"/>
        <v>#REF!</v>
      </c>
      <c r="J493" s="396" t="str">
        <f t="shared" si="144"/>
        <v>#REF!</v>
      </c>
      <c r="K493" s="382" t="b">
        <v>0</v>
      </c>
      <c r="L493" s="364" t="str">
        <f t="shared" si="141"/>
        <v>#REF!</v>
      </c>
      <c r="M493" s="361" t="str">
        <f t="shared" si="142"/>
        <v>#REF!</v>
      </c>
      <c r="N493" s="361" t="b">
        <v>0</v>
      </c>
      <c r="O493" s="24" t="b">
        <v>0</v>
      </c>
      <c r="P493" s="365" t="str">
        <f t="shared" si="143"/>
        <v>#REF!</v>
      </c>
      <c r="Q493" s="383"/>
      <c r="R493" s="367"/>
      <c r="S493" s="384" t="str">
        <f/>
        <v/>
      </c>
      <c r="T493" s="385">
        <v>45931</v>
      </c>
      <c r="U493" s="386" t="str">
        <f/>
        <v/>
      </c>
      <c r="V493" s="385">
        <v>46114</v>
      </c>
      <c r="W493" s="387" t="str">
        <f/>
        <v/>
      </c>
      <c r="X493" s="381" t="str">
        <f/>
        <v/>
      </c>
      <c r="Y493" s="381"/>
      <c r="Z493" s="381">
        <v>46174</v>
      </c>
      <c r="AA493" s="388"/>
      <c r="AB493" s="381"/>
      <c r="AC493" s="381"/>
      <c r="AD493" s="381"/>
      <c r="AE493" s="388"/>
      <c r="AF493" s="381"/>
      <c r="AG493" s="381"/>
      <c r="AH493" s="389"/>
      <c r="AI493" s="386"/>
      <c r="AJ493" s="381"/>
      <c r="AK493" s="381"/>
      <c r="AL493" s="383"/>
      <c r="AM493" s="374"/>
      <c r="AN493" s="384">
        <v>46328</v>
      </c>
      <c r="AO493" s="381">
        <v>46401</v>
      </c>
      <c r="AP493" s="383"/>
      <c r="AQ493" s="374"/>
      <c r="AR493" s="384" t="str">
        <f/>
        <v/>
      </c>
      <c r="AS493" s="381">
        <v>46187</v>
      </c>
      <c r="AT493" s="381" t="str">
        <f/>
        <v/>
      </c>
      <c r="AU493" s="389"/>
      <c r="AV493" s="390" t="str">
        <f/>
        <v/>
      </c>
      <c r="AW493" s="57" t="str">
        <f/>
        <v/>
      </c>
      <c r="AX493" s="381"/>
      <c r="AY493" s="381" t="str">
        <f/>
        <v/>
      </c>
      <c r="AZ493" s="381"/>
      <c r="BA493" s="381" t="str">
        <f/>
        <v/>
      </c>
      <c r="BB493" s="385"/>
      <c r="BC493" s="390" t="str">
        <f/>
        <v/>
      </c>
      <c r="BD493" s="381" t="str">
        <f/>
        <v/>
      </c>
      <c r="BE493" s="381"/>
      <c r="BF493" s="381" t="str">
        <f/>
        <v/>
      </c>
      <c r="BG493" s="391"/>
      <c r="BH493" s="392"/>
      <c r="BI493" s="378"/>
    </row>
    <row r="494" ht="15.75" customHeight="1">
      <c r="A494" s="236"/>
      <c r="B494" s="236"/>
      <c r="C494" s="358"/>
      <c r="D494" s="379">
        <v>488</v>
      </c>
      <c r="E494" s="380" t="str">
        <f t="shared" si="136"/>
        <v>#REF!</v>
      </c>
      <c r="F494" s="57" t="str">
        <f t="shared" si="137"/>
        <v>#REF!</v>
      </c>
      <c r="G494" s="57" t="str">
        <f t="shared" si="138"/>
        <v>#REF!</v>
      </c>
      <c r="H494" s="381" t="str">
        <f t="shared" si="139"/>
        <v>#REF!</v>
      </c>
      <c r="I494" s="380" t="str">
        <f t="shared" si="140"/>
        <v>#REF!</v>
      </c>
      <c r="J494" s="396" t="str">
        <f t="shared" si="144"/>
        <v>#REF!</v>
      </c>
      <c r="K494" s="382" t="b">
        <v>0</v>
      </c>
      <c r="L494" s="364" t="str">
        <f t="shared" si="141"/>
        <v>#REF!</v>
      </c>
      <c r="M494" s="361" t="str">
        <f t="shared" si="142"/>
        <v>#REF!</v>
      </c>
      <c r="N494" s="361" t="b">
        <v>0</v>
      </c>
      <c r="O494" s="24" t="b">
        <v>0</v>
      </c>
      <c r="P494" s="365" t="str">
        <f t="shared" si="143"/>
        <v>#REF!</v>
      </c>
      <c r="Q494" s="383"/>
      <c r="R494" s="367"/>
      <c r="S494" s="384" t="str">
        <f/>
        <v/>
      </c>
      <c r="T494" s="385">
        <v>45839</v>
      </c>
      <c r="U494" s="386" t="str">
        <f/>
        <v/>
      </c>
      <c r="V494" s="385">
        <v>46023</v>
      </c>
      <c r="W494" s="387" t="str">
        <f/>
        <v/>
      </c>
      <c r="X494" s="381" t="str">
        <f/>
        <v/>
      </c>
      <c r="Y494" s="381"/>
      <c r="Z494" s="381">
        <v>46082</v>
      </c>
      <c r="AA494" s="388"/>
      <c r="AB494" s="381"/>
      <c r="AC494" s="381"/>
      <c r="AD494" s="381"/>
      <c r="AE494" s="388"/>
      <c r="AF494" s="381"/>
      <c r="AG494" s="381"/>
      <c r="AH494" s="389"/>
      <c r="AI494" s="386"/>
      <c r="AJ494" s="381"/>
      <c r="AK494" s="381"/>
      <c r="AL494" s="383"/>
      <c r="AM494" s="374"/>
      <c r="AN494" s="384">
        <v>46328</v>
      </c>
      <c r="AO494" s="381">
        <v>46401</v>
      </c>
      <c r="AP494" s="383"/>
      <c r="AQ494" s="374"/>
      <c r="AR494" s="384" t="str">
        <f/>
        <v/>
      </c>
      <c r="AS494" s="381">
        <v>46093</v>
      </c>
      <c r="AT494" s="381" t="str">
        <f/>
        <v/>
      </c>
      <c r="AU494" s="389"/>
      <c r="AV494" s="390" t="str">
        <f/>
        <v/>
      </c>
      <c r="AW494" s="57" t="str">
        <f/>
        <v/>
      </c>
      <c r="AX494" s="381"/>
      <c r="AY494" s="381" t="str">
        <f/>
        <v/>
      </c>
      <c r="AZ494" s="381"/>
      <c r="BA494" s="381" t="str">
        <f/>
        <v/>
      </c>
      <c r="BB494" s="385"/>
      <c r="BC494" s="390" t="str">
        <f/>
        <v/>
      </c>
      <c r="BD494" s="381" t="str">
        <f/>
        <v/>
      </c>
      <c r="BE494" s="381"/>
      <c r="BF494" s="381" t="str">
        <f/>
        <v/>
      </c>
      <c r="BG494" s="391"/>
      <c r="BH494" s="392"/>
      <c r="BI494" s="378"/>
    </row>
    <row r="495" ht="15.75" customHeight="1">
      <c r="A495" s="236"/>
      <c r="B495" s="236"/>
      <c r="C495" s="358"/>
      <c r="D495" s="379">
        <v>489</v>
      </c>
      <c r="E495" s="380" t="str">
        <f t="shared" si="136"/>
        <v>#REF!</v>
      </c>
      <c r="F495" s="57" t="str">
        <f t="shared" si="137"/>
        <v>#REF!</v>
      </c>
      <c r="G495" s="57" t="str">
        <f t="shared" si="138"/>
        <v>#REF!</v>
      </c>
      <c r="H495" s="381" t="str">
        <f t="shared" si="139"/>
        <v>#REF!</v>
      </c>
      <c r="I495" s="380" t="str">
        <f t="shared" si="140"/>
        <v>#REF!</v>
      </c>
      <c r="J495" s="396" t="str">
        <f t="shared" si="144"/>
        <v>#REF!</v>
      </c>
      <c r="K495" s="382" t="b">
        <v>0</v>
      </c>
      <c r="L495" s="364" t="str">
        <f t="shared" si="141"/>
        <v>#REF!</v>
      </c>
      <c r="M495" s="361" t="str">
        <f t="shared" si="142"/>
        <v>#REF!</v>
      </c>
      <c r="N495" s="361" t="b">
        <v>0</v>
      </c>
      <c r="O495" s="24" t="b">
        <v>0</v>
      </c>
      <c r="P495" s="365" t="str">
        <f t="shared" si="143"/>
        <v>#REF!</v>
      </c>
      <c r="Q495" s="383"/>
      <c r="R495" s="367"/>
      <c r="S495" s="384" t="str">
        <f/>
        <v/>
      </c>
      <c r="T495" s="385">
        <v>46419</v>
      </c>
      <c r="U495" s="386" t="str">
        <f/>
        <v/>
      </c>
      <c r="V495" s="385">
        <v>46603</v>
      </c>
      <c r="W495" s="387" t="str">
        <f/>
        <v/>
      </c>
      <c r="X495" s="381" t="str">
        <f/>
        <v/>
      </c>
      <c r="Y495" s="381"/>
      <c r="Z495" s="381">
        <v>46661</v>
      </c>
      <c r="AA495" s="388"/>
      <c r="AB495" s="381"/>
      <c r="AC495" s="381"/>
      <c r="AD495" s="381"/>
      <c r="AE495" s="388"/>
      <c r="AF495" s="381"/>
      <c r="AG495" s="381"/>
      <c r="AH495" s="389"/>
      <c r="AI495" s="386"/>
      <c r="AJ495" s="381"/>
      <c r="AK495" s="381"/>
      <c r="AL495" s="383"/>
      <c r="AM495" s="374"/>
      <c r="AN495" s="384">
        <v>47000</v>
      </c>
      <c r="AO495" s="381">
        <v>47073</v>
      </c>
      <c r="AP495" s="383"/>
      <c r="AQ495" s="374"/>
      <c r="AR495" s="384" t="str">
        <f/>
        <v/>
      </c>
      <c r="AS495" s="381">
        <v>46673</v>
      </c>
      <c r="AT495" s="381" t="str">
        <f/>
        <v/>
      </c>
      <c r="AU495" s="389"/>
      <c r="AV495" s="390" t="str">
        <f/>
        <v/>
      </c>
      <c r="AW495" s="57" t="str">
        <f/>
        <v/>
      </c>
      <c r="AX495" s="381"/>
      <c r="AY495" s="381" t="str">
        <f/>
        <v/>
      </c>
      <c r="AZ495" s="381"/>
      <c r="BA495" s="381" t="str">
        <f/>
        <v/>
      </c>
      <c r="BB495" s="385"/>
      <c r="BC495" s="390" t="str">
        <f/>
        <v/>
      </c>
      <c r="BD495" s="381" t="str">
        <f/>
        <v/>
      </c>
      <c r="BE495" s="381"/>
      <c r="BF495" s="381" t="str">
        <f/>
        <v/>
      </c>
      <c r="BG495" s="391"/>
      <c r="BH495" s="392"/>
      <c r="BI495" s="378"/>
    </row>
    <row r="496" ht="15.75" customHeight="1">
      <c r="A496" s="236"/>
      <c r="B496" s="236"/>
      <c r="C496" s="358"/>
      <c r="D496" s="379">
        <v>490</v>
      </c>
      <c r="E496" s="380" t="str">
        <f t="shared" si="136"/>
        <v>#REF!</v>
      </c>
      <c r="F496" s="57" t="str">
        <f t="shared" si="137"/>
        <v>#REF!</v>
      </c>
      <c r="G496" s="57" t="str">
        <f t="shared" si="138"/>
        <v>#REF!</v>
      </c>
      <c r="H496" s="381" t="str">
        <f t="shared" si="139"/>
        <v>#REF!</v>
      </c>
      <c r="I496" s="380" t="str">
        <f t="shared" si="140"/>
        <v>#REF!</v>
      </c>
      <c r="J496" s="396" t="str">
        <f t="shared" si="144"/>
        <v>#REF!</v>
      </c>
      <c r="K496" s="382" t="b">
        <v>0</v>
      </c>
      <c r="L496" s="364" t="str">
        <f t="shared" si="141"/>
        <v>#REF!</v>
      </c>
      <c r="M496" s="361" t="str">
        <f t="shared" si="142"/>
        <v>#REF!</v>
      </c>
      <c r="N496" s="361" t="b">
        <v>0</v>
      </c>
      <c r="O496" s="24" t="b">
        <v>0</v>
      </c>
      <c r="P496" s="365" t="str">
        <f t="shared" si="143"/>
        <v>#REF!</v>
      </c>
      <c r="Q496" s="383"/>
      <c r="R496" s="367"/>
      <c r="S496" s="384" t="str">
        <f/>
        <v/>
      </c>
      <c r="T496" s="385">
        <v>45839</v>
      </c>
      <c r="U496" s="386" t="str">
        <f/>
        <v/>
      </c>
      <c r="V496" s="385">
        <v>45965</v>
      </c>
      <c r="W496" s="387" t="str">
        <f/>
        <v/>
      </c>
      <c r="X496" s="381" t="str">
        <f/>
        <v/>
      </c>
      <c r="Y496" s="381"/>
      <c r="Z496" s="381">
        <v>46023</v>
      </c>
      <c r="AA496" s="388"/>
      <c r="AB496" s="381"/>
      <c r="AC496" s="381"/>
      <c r="AD496" s="381"/>
      <c r="AE496" s="388"/>
      <c r="AF496" s="381"/>
      <c r="AG496" s="381"/>
      <c r="AH496" s="389"/>
      <c r="AI496" s="386"/>
      <c r="AJ496" s="381"/>
      <c r="AK496" s="381"/>
      <c r="AL496" s="383"/>
      <c r="AM496" s="374"/>
      <c r="AN496" s="384">
        <v>46268</v>
      </c>
      <c r="AO496" s="381">
        <v>46343</v>
      </c>
      <c r="AP496" s="383"/>
      <c r="AQ496" s="374"/>
      <c r="AR496" s="384" t="str">
        <f/>
        <v/>
      </c>
      <c r="AS496" s="381">
        <v>46043</v>
      </c>
      <c r="AT496" s="381" t="str">
        <f/>
        <v/>
      </c>
      <c r="AU496" s="389"/>
      <c r="AV496" s="390" t="str">
        <f/>
        <v/>
      </c>
      <c r="AW496" s="57" t="str">
        <f/>
        <v/>
      </c>
      <c r="AX496" s="381"/>
      <c r="AY496" s="381" t="str">
        <f/>
        <v/>
      </c>
      <c r="AZ496" s="381"/>
      <c r="BA496" s="381" t="str">
        <f/>
        <v/>
      </c>
      <c r="BB496" s="385"/>
      <c r="BC496" s="390" t="str">
        <f/>
        <v/>
      </c>
      <c r="BD496" s="381" t="str">
        <f/>
        <v/>
      </c>
      <c r="BE496" s="381"/>
      <c r="BF496" s="381" t="str">
        <f/>
        <v/>
      </c>
      <c r="BG496" s="391"/>
      <c r="BH496" s="392"/>
      <c r="BI496" s="378"/>
    </row>
    <row r="497" ht="15.75" customHeight="1">
      <c r="A497" s="236"/>
      <c r="B497" s="236"/>
      <c r="C497" s="358"/>
      <c r="D497" s="379">
        <v>491</v>
      </c>
      <c r="E497" s="380" t="str">
        <f t="shared" si="136"/>
        <v>#REF!</v>
      </c>
      <c r="F497" s="57" t="str">
        <f t="shared" si="137"/>
        <v>#REF!</v>
      </c>
      <c r="G497" s="57" t="str">
        <f t="shared" si="138"/>
        <v>#REF!</v>
      </c>
      <c r="H497" s="381" t="str">
        <f t="shared" si="139"/>
        <v>#REF!</v>
      </c>
      <c r="I497" s="380" t="str">
        <f t="shared" si="140"/>
        <v>#REF!</v>
      </c>
      <c r="J497" s="396" t="str">
        <f t="shared" si="144"/>
        <v>#REF!</v>
      </c>
      <c r="K497" s="382" t="b">
        <v>0</v>
      </c>
      <c r="L497" s="364" t="str">
        <f t="shared" si="141"/>
        <v>#REF!</v>
      </c>
      <c r="M497" s="361" t="str">
        <f t="shared" si="142"/>
        <v>#REF!</v>
      </c>
      <c r="N497" s="361" t="b">
        <v>0</v>
      </c>
      <c r="O497" s="24" t="b">
        <v>0</v>
      </c>
      <c r="P497" s="365" t="str">
        <f t="shared" si="143"/>
        <v>#REF!</v>
      </c>
      <c r="Q497" s="383"/>
      <c r="R497" s="367"/>
      <c r="S497" s="384" t="str">
        <f/>
        <v/>
      </c>
      <c r="T497" s="385">
        <v>46266</v>
      </c>
      <c r="U497" s="386" t="str">
        <f/>
        <v/>
      </c>
      <c r="V497" s="385">
        <v>46450</v>
      </c>
      <c r="W497" s="387" t="str">
        <f/>
        <v/>
      </c>
      <c r="X497" s="381" t="str">
        <f/>
        <v/>
      </c>
      <c r="Y497" s="381"/>
      <c r="Z497" s="381">
        <v>46508</v>
      </c>
      <c r="AA497" s="388"/>
      <c r="AB497" s="381"/>
      <c r="AC497" s="381"/>
      <c r="AD497" s="381"/>
      <c r="AE497" s="388"/>
      <c r="AF497" s="381"/>
      <c r="AG497" s="381"/>
      <c r="AH497" s="389"/>
      <c r="AI497" s="386"/>
      <c r="AJ497" s="381"/>
      <c r="AK497" s="381"/>
      <c r="AL497" s="383"/>
      <c r="AM497" s="374"/>
      <c r="AN497" s="384">
        <v>46755</v>
      </c>
      <c r="AO497" s="381">
        <v>46828</v>
      </c>
      <c r="AP497" s="383"/>
      <c r="AQ497" s="374"/>
      <c r="AR497" s="384" t="str">
        <f/>
        <v/>
      </c>
      <c r="AS497" s="381">
        <v>46520</v>
      </c>
      <c r="AT497" s="381" t="str">
        <f/>
        <v/>
      </c>
      <c r="AU497" s="389"/>
      <c r="AV497" s="390" t="str">
        <f/>
        <v/>
      </c>
      <c r="AW497" s="57" t="str">
        <f/>
        <v/>
      </c>
      <c r="AX497" s="381"/>
      <c r="AY497" s="381" t="str">
        <f/>
        <v/>
      </c>
      <c r="AZ497" s="381"/>
      <c r="BA497" s="381" t="str">
        <f/>
        <v/>
      </c>
      <c r="BB497" s="385"/>
      <c r="BC497" s="390" t="str">
        <f/>
        <v/>
      </c>
      <c r="BD497" s="381" t="str">
        <f/>
        <v/>
      </c>
      <c r="BE497" s="381"/>
      <c r="BF497" s="381" t="str">
        <f/>
        <v/>
      </c>
      <c r="BG497" s="391"/>
      <c r="BH497" s="392"/>
      <c r="BI497" s="378"/>
    </row>
    <row r="498" ht="15.75" customHeight="1">
      <c r="A498" s="236"/>
      <c r="B498" s="236"/>
      <c r="C498" s="358"/>
      <c r="D498" s="379">
        <v>492</v>
      </c>
      <c r="E498" s="380" t="str">
        <f t="shared" si="136"/>
        <v>#REF!</v>
      </c>
      <c r="F498" s="57" t="str">
        <f t="shared" si="137"/>
        <v>#REF!</v>
      </c>
      <c r="G498" s="57" t="str">
        <f t="shared" si="138"/>
        <v>#REF!</v>
      </c>
      <c r="H498" s="381" t="str">
        <f t="shared" si="139"/>
        <v>#REF!</v>
      </c>
      <c r="I498" s="380" t="str">
        <f t="shared" si="140"/>
        <v>#REF!</v>
      </c>
      <c r="J498" s="396" t="str">
        <f t="shared" si="144"/>
        <v>#REF!</v>
      </c>
      <c r="K498" s="382" t="b">
        <v>0</v>
      </c>
      <c r="L498" s="364" t="str">
        <f t="shared" si="141"/>
        <v>#REF!</v>
      </c>
      <c r="M498" s="361" t="str">
        <f t="shared" si="142"/>
        <v>#REF!</v>
      </c>
      <c r="N498" s="361" t="b">
        <v>0</v>
      </c>
      <c r="O498" s="24" t="b">
        <v>0</v>
      </c>
      <c r="P498" s="365" t="str">
        <f t="shared" si="143"/>
        <v>#REF!</v>
      </c>
      <c r="Q498" s="383"/>
      <c r="R498" s="367"/>
      <c r="S498" s="384" t="str">
        <f/>
        <v/>
      </c>
      <c r="T498" s="385">
        <v>46539</v>
      </c>
      <c r="U498" s="386" t="str">
        <f/>
        <v/>
      </c>
      <c r="V498" s="385">
        <v>46724</v>
      </c>
      <c r="W498" s="387" t="str">
        <f/>
        <v/>
      </c>
      <c r="X498" s="381" t="str">
        <f/>
        <v/>
      </c>
      <c r="Y498" s="381"/>
      <c r="Z498" s="381">
        <v>46784</v>
      </c>
      <c r="AA498" s="388"/>
      <c r="AB498" s="381"/>
      <c r="AC498" s="381"/>
      <c r="AD498" s="381"/>
      <c r="AE498" s="388"/>
      <c r="AF498" s="381"/>
      <c r="AG498" s="381"/>
      <c r="AH498" s="389"/>
      <c r="AI498" s="386"/>
      <c r="AJ498" s="381"/>
      <c r="AK498" s="381"/>
      <c r="AL498" s="383"/>
      <c r="AM498" s="374"/>
      <c r="AN498" s="384">
        <v>47091</v>
      </c>
      <c r="AO498" s="381">
        <v>47164</v>
      </c>
      <c r="AP498" s="383"/>
      <c r="AQ498" s="374"/>
      <c r="AR498" s="384" t="str">
        <f/>
        <v/>
      </c>
      <c r="AS498" s="381">
        <v>46796</v>
      </c>
      <c r="AT498" s="381" t="str">
        <f/>
        <v/>
      </c>
      <c r="AU498" s="389"/>
      <c r="AV498" s="390" t="str">
        <f/>
        <v/>
      </c>
      <c r="AW498" s="57" t="str">
        <f/>
        <v/>
      </c>
      <c r="AX498" s="381"/>
      <c r="AY498" s="381" t="str">
        <f/>
        <v/>
      </c>
      <c r="AZ498" s="381"/>
      <c r="BA498" s="381" t="str">
        <f/>
        <v/>
      </c>
      <c r="BB498" s="385"/>
      <c r="BC498" s="390" t="str">
        <f/>
        <v/>
      </c>
      <c r="BD498" s="381" t="str">
        <f/>
        <v/>
      </c>
      <c r="BE498" s="381"/>
      <c r="BF498" s="381" t="str">
        <f/>
        <v/>
      </c>
      <c r="BG498" s="391"/>
      <c r="BH498" s="392"/>
      <c r="BI498" s="378"/>
    </row>
    <row r="499" ht="15.75" customHeight="1">
      <c r="A499" s="236"/>
      <c r="B499" s="236"/>
      <c r="C499" s="358"/>
      <c r="D499" s="379">
        <v>493</v>
      </c>
      <c r="E499" s="380" t="str">
        <f t="shared" si="136"/>
        <v>#REF!</v>
      </c>
      <c r="F499" s="57" t="str">
        <f t="shared" si="137"/>
        <v>#REF!</v>
      </c>
      <c r="G499" s="57" t="str">
        <f t="shared" si="138"/>
        <v>#REF!</v>
      </c>
      <c r="H499" s="381" t="str">
        <f t="shared" si="139"/>
        <v>#REF!</v>
      </c>
      <c r="I499" s="380" t="str">
        <f t="shared" si="140"/>
        <v>#REF!</v>
      </c>
      <c r="J499" s="396" t="str">
        <f t="shared" si="144"/>
        <v>#REF!</v>
      </c>
      <c r="K499" s="382" t="b">
        <v>0</v>
      </c>
      <c r="L499" s="364" t="str">
        <f t="shared" si="141"/>
        <v>#REF!</v>
      </c>
      <c r="M499" s="361" t="str">
        <f t="shared" si="142"/>
        <v>#REF!</v>
      </c>
      <c r="N499" s="361" t="b">
        <v>0</v>
      </c>
      <c r="O499" s="24" t="b">
        <v>0</v>
      </c>
      <c r="P499" s="365" t="str">
        <f t="shared" si="143"/>
        <v>#REF!</v>
      </c>
      <c r="Q499" s="383"/>
      <c r="R499" s="367"/>
      <c r="S499" s="384" t="str">
        <f/>
        <v/>
      </c>
      <c r="T499" s="385">
        <v>46539</v>
      </c>
      <c r="U499" s="386" t="str">
        <f/>
        <v/>
      </c>
      <c r="V499" s="385">
        <v>46724</v>
      </c>
      <c r="W499" s="387" t="str">
        <f/>
        <v/>
      </c>
      <c r="X499" s="381" t="str">
        <f/>
        <v/>
      </c>
      <c r="Y499" s="381"/>
      <c r="Z499" s="381">
        <v>46784</v>
      </c>
      <c r="AA499" s="388"/>
      <c r="AB499" s="381"/>
      <c r="AC499" s="381"/>
      <c r="AD499" s="381"/>
      <c r="AE499" s="388"/>
      <c r="AF499" s="381"/>
      <c r="AG499" s="381"/>
      <c r="AH499" s="389"/>
      <c r="AI499" s="386"/>
      <c r="AJ499" s="381"/>
      <c r="AK499" s="381"/>
      <c r="AL499" s="383"/>
      <c r="AM499" s="374"/>
      <c r="AN499" s="384">
        <v>47546</v>
      </c>
      <c r="AO499" s="381">
        <v>47619</v>
      </c>
      <c r="AP499" s="383"/>
      <c r="AQ499" s="374"/>
      <c r="AR499" s="384" t="str">
        <f/>
        <v/>
      </c>
      <c r="AS499" s="381">
        <v>46796</v>
      </c>
      <c r="AT499" s="381" t="str">
        <f/>
        <v/>
      </c>
      <c r="AU499" s="389"/>
      <c r="AV499" s="390" t="str">
        <f/>
        <v/>
      </c>
      <c r="AW499" s="57" t="str">
        <f/>
        <v/>
      </c>
      <c r="AX499" s="381"/>
      <c r="AY499" s="381" t="str">
        <f/>
        <v/>
      </c>
      <c r="AZ499" s="381"/>
      <c r="BA499" s="381" t="str">
        <f/>
        <v/>
      </c>
      <c r="BB499" s="385"/>
      <c r="BC499" s="390" t="str">
        <f/>
        <v/>
      </c>
      <c r="BD499" s="381" t="str">
        <f/>
        <v/>
      </c>
      <c r="BE499" s="381"/>
      <c r="BF499" s="381" t="str">
        <f/>
        <v/>
      </c>
      <c r="BG499" s="391"/>
      <c r="BH499" s="392"/>
      <c r="BI499" s="378"/>
    </row>
    <row r="500" ht="15.75" customHeight="1">
      <c r="A500" s="236"/>
      <c r="B500" s="236"/>
      <c r="C500" s="358"/>
      <c r="D500" s="379">
        <v>494</v>
      </c>
      <c r="E500" s="380" t="str">
        <f t="shared" si="136"/>
        <v>#REF!</v>
      </c>
      <c r="F500" s="57" t="str">
        <f t="shared" si="137"/>
        <v>#REF!</v>
      </c>
      <c r="G500" s="57" t="str">
        <f t="shared" si="138"/>
        <v>#REF!</v>
      </c>
      <c r="H500" s="381" t="str">
        <f t="shared" si="139"/>
        <v>#REF!</v>
      </c>
      <c r="I500" s="380" t="str">
        <f t="shared" si="140"/>
        <v>#REF!</v>
      </c>
      <c r="J500" s="396" t="str">
        <f t="shared" si="144"/>
        <v>#REF!</v>
      </c>
      <c r="K500" s="382" t="b">
        <v>0</v>
      </c>
      <c r="L500" s="364" t="str">
        <f t="shared" si="141"/>
        <v>#REF!</v>
      </c>
      <c r="M500" s="361" t="str">
        <f t="shared" si="142"/>
        <v>#REF!</v>
      </c>
      <c r="N500" s="361" t="b">
        <v>0</v>
      </c>
      <c r="O500" s="24" t="b">
        <v>0</v>
      </c>
      <c r="P500" s="365" t="str">
        <f t="shared" si="143"/>
        <v>#REF!</v>
      </c>
      <c r="Q500" s="383"/>
      <c r="R500" s="367"/>
      <c r="S500" s="384" t="str">
        <f/>
        <v/>
      </c>
      <c r="T500" s="385">
        <v>46539</v>
      </c>
      <c r="U500" s="386" t="str">
        <f/>
        <v/>
      </c>
      <c r="V500" s="385">
        <v>46724</v>
      </c>
      <c r="W500" s="387" t="str">
        <f/>
        <v/>
      </c>
      <c r="X500" s="381" t="str">
        <f/>
        <v/>
      </c>
      <c r="Y500" s="381"/>
      <c r="Z500" s="381">
        <v>46784</v>
      </c>
      <c r="AA500" s="388"/>
      <c r="AB500" s="381"/>
      <c r="AC500" s="381"/>
      <c r="AD500" s="381"/>
      <c r="AE500" s="388"/>
      <c r="AF500" s="381"/>
      <c r="AG500" s="381"/>
      <c r="AH500" s="389"/>
      <c r="AI500" s="386"/>
      <c r="AJ500" s="381"/>
      <c r="AK500" s="381"/>
      <c r="AL500" s="383"/>
      <c r="AM500" s="374"/>
      <c r="AN500" s="384">
        <v>47091</v>
      </c>
      <c r="AO500" s="381">
        <v>47164</v>
      </c>
      <c r="AP500" s="383"/>
      <c r="AQ500" s="374"/>
      <c r="AR500" s="384" t="str">
        <f/>
        <v/>
      </c>
      <c r="AS500" s="381">
        <v>46796</v>
      </c>
      <c r="AT500" s="381" t="str">
        <f/>
        <v/>
      </c>
      <c r="AU500" s="389"/>
      <c r="AV500" s="390" t="str">
        <f/>
        <v/>
      </c>
      <c r="AW500" s="57" t="str">
        <f/>
        <v/>
      </c>
      <c r="AX500" s="381"/>
      <c r="AY500" s="381" t="str">
        <f/>
        <v/>
      </c>
      <c r="AZ500" s="381"/>
      <c r="BA500" s="381" t="str">
        <f/>
        <v/>
      </c>
      <c r="BB500" s="385"/>
      <c r="BC500" s="390" t="str">
        <f/>
        <v/>
      </c>
      <c r="BD500" s="381" t="str">
        <f/>
        <v/>
      </c>
      <c r="BE500" s="381"/>
      <c r="BF500" s="381" t="str">
        <f/>
        <v/>
      </c>
      <c r="BG500" s="391"/>
      <c r="BH500" s="392"/>
      <c r="BI500" s="378"/>
    </row>
    <row r="501" ht="15.75" customHeight="1">
      <c r="A501" s="236"/>
      <c r="B501" s="236"/>
      <c r="C501" s="358"/>
      <c r="D501" s="379">
        <v>495</v>
      </c>
      <c r="E501" s="380" t="str">
        <f t="shared" si="136"/>
        <v>#REF!</v>
      </c>
      <c r="F501" s="57" t="str">
        <f t="shared" si="137"/>
        <v>#REF!</v>
      </c>
      <c r="G501" s="57" t="str">
        <f t="shared" si="138"/>
        <v>#REF!</v>
      </c>
      <c r="H501" s="381" t="str">
        <f t="shared" si="139"/>
        <v>#REF!</v>
      </c>
      <c r="I501" s="380" t="str">
        <f t="shared" si="140"/>
        <v>#REF!</v>
      </c>
      <c r="J501" s="396" t="str">
        <f t="shared" si="144"/>
        <v>#REF!</v>
      </c>
      <c r="K501" s="382" t="b">
        <v>0</v>
      </c>
      <c r="L501" s="364" t="str">
        <f t="shared" si="141"/>
        <v>#REF!</v>
      </c>
      <c r="M501" s="361" t="str">
        <f t="shared" si="142"/>
        <v>#REF!</v>
      </c>
      <c r="N501" s="361" t="b">
        <v>0</v>
      </c>
      <c r="O501" s="24" t="b">
        <v>0</v>
      </c>
      <c r="P501" s="365" t="str">
        <f t="shared" si="143"/>
        <v>#REF!</v>
      </c>
      <c r="Q501" s="383"/>
      <c r="R501" s="367"/>
      <c r="S501" s="384" t="str">
        <f/>
        <v/>
      </c>
      <c r="T501" s="385">
        <v>46266</v>
      </c>
      <c r="U501" s="386" t="str">
        <f/>
        <v/>
      </c>
      <c r="V501" s="385">
        <v>46450</v>
      </c>
      <c r="W501" s="387" t="str">
        <f/>
        <v/>
      </c>
      <c r="X501" s="381" t="str">
        <f/>
        <v/>
      </c>
      <c r="Y501" s="381"/>
      <c r="Z501" s="381">
        <v>46508</v>
      </c>
      <c r="AA501" s="388"/>
      <c r="AB501" s="381"/>
      <c r="AC501" s="381"/>
      <c r="AD501" s="381"/>
      <c r="AE501" s="388"/>
      <c r="AF501" s="381"/>
      <c r="AG501" s="381"/>
      <c r="AH501" s="389"/>
      <c r="AI501" s="386"/>
      <c r="AJ501" s="381"/>
      <c r="AK501" s="381"/>
      <c r="AL501" s="383"/>
      <c r="AM501" s="374"/>
      <c r="AN501" s="384">
        <v>47150</v>
      </c>
      <c r="AO501" s="381">
        <v>47225</v>
      </c>
      <c r="AP501" s="383"/>
      <c r="AQ501" s="374"/>
      <c r="AR501" s="384" t="str">
        <f/>
        <v/>
      </c>
      <c r="AS501" s="381">
        <v>46520</v>
      </c>
      <c r="AT501" s="381" t="str">
        <f/>
        <v/>
      </c>
      <c r="AU501" s="389"/>
      <c r="AV501" s="390" t="str">
        <f/>
        <v/>
      </c>
      <c r="AW501" s="57" t="str">
        <f/>
        <v/>
      </c>
      <c r="AX501" s="381"/>
      <c r="AY501" s="381" t="str">
        <f/>
        <v/>
      </c>
      <c r="AZ501" s="381"/>
      <c r="BA501" s="381" t="str">
        <f/>
        <v/>
      </c>
      <c r="BB501" s="385"/>
      <c r="BC501" s="390" t="str">
        <f/>
        <v/>
      </c>
      <c r="BD501" s="381" t="str">
        <f/>
        <v/>
      </c>
      <c r="BE501" s="381"/>
      <c r="BF501" s="381" t="str">
        <f/>
        <v/>
      </c>
      <c r="BG501" s="391"/>
      <c r="BH501" s="392"/>
      <c r="BI501" s="378"/>
    </row>
    <row r="502" ht="15.75" customHeight="1">
      <c r="A502" s="236"/>
      <c r="B502" s="236"/>
      <c r="C502" s="358"/>
      <c r="D502" s="379">
        <v>496</v>
      </c>
      <c r="E502" s="380" t="str">
        <f t="shared" si="136"/>
        <v>#REF!</v>
      </c>
      <c r="F502" s="57" t="str">
        <f t="shared" si="137"/>
        <v>#REF!</v>
      </c>
      <c r="G502" s="57" t="str">
        <f t="shared" si="138"/>
        <v>#REF!</v>
      </c>
      <c r="H502" s="381" t="str">
        <f t="shared" si="139"/>
        <v>#REF!</v>
      </c>
      <c r="I502" s="380" t="str">
        <f t="shared" si="140"/>
        <v>#REF!</v>
      </c>
      <c r="J502" s="396" t="str">
        <f t="shared" si="144"/>
        <v>#REF!</v>
      </c>
      <c r="K502" s="382" t="b">
        <v>0</v>
      </c>
      <c r="L502" s="364" t="str">
        <f t="shared" si="141"/>
        <v>#REF!</v>
      </c>
      <c r="M502" s="361" t="str">
        <f t="shared" si="142"/>
        <v>#REF!</v>
      </c>
      <c r="N502" s="361" t="b">
        <v>0</v>
      </c>
      <c r="O502" s="24" t="b">
        <v>0</v>
      </c>
      <c r="P502" s="365" t="str">
        <f t="shared" si="143"/>
        <v>#REF!</v>
      </c>
      <c r="Q502" s="383"/>
      <c r="R502" s="367"/>
      <c r="S502" s="384" t="str">
        <f/>
        <v/>
      </c>
      <c r="T502" s="385">
        <v>46266</v>
      </c>
      <c r="U502" s="386" t="str">
        <f/>
        <v/>
      </c>
      <c r="V502" s="385">
        <v>46450</v>
      </c>
      <c r="W502" s="387" t="str">
        <f/>
        <v/>
      </c>
      <c r="X502" s="381" t="str">
        <f/>
        <v/>
      </c>
      <c r="Y502" s="381"/>
      <c r="Z502" s="381">
        <v>46508</v>
      </c>
      <c r="AA502" s="388"/>
      <c r="AB502" s="381"/>
      <c r="AC502" s="381"/>
      <c r="AD502" s="381"/>
      <c r="AE502" s="388"/>
      <c r="AF502" s="381"/>
      <c r="AG502" s="381"/>
      <c r="AH502" s="389"/>
      <c r="AI502" s="386"/>
      <c r="AJ502" s="381"/>
      <c r="AK502" s="381"/>
      <c r="AL502" s="383"/>
      <c r="AM502" s="374"/>
      <c r="AN502" s="384">
        <v>47000</v>
      </c>
      <c r="AO502" s="381">
        <v>47073</v>
      </c>
      <c r="AP502" s="383"/>
      <c r="AQ502" s="374"/>
      <c r="AR502" s="384" t="str">
        <f/>
        <v/>
      </c>
      <c r="AS502" s="381">
        <v>46520</v>
      </c>
      <c r="AT502" s="381" t="str">
        <f/>
        <v/>
      </c>
      <c r="AU502" s="389"/>
      <c r="AV502" s="390" t="str">
        <f/>
        <v/>
      </c>
      <c r="AW502" s="57" t="str">
        <f/>
        <v/>
      </c>
      <c r="AX502" s="381"/>
      <c r="AY502" s="381" t="str">
        <f/>
        <v/>
      </c>
      <c r="AZ502" s="381"/>
      <c r="BA502" s="381" t="str">
        <f/>
        <v/>
      </c>
      <c r="BB502" s="385"/>
      <c r="BC502" s="390" t="str">
        <f/>
        <v/>
      </c>
      <c r="BD502" s="381" t="str">
        <f/>
        <v/>
      </c>
      <c r="BE502" s="381"/>
      <c r="BF502" s="381" t="str">
        <f/>
        <v/>
      </c>
      <c r="BG502" s="391"/>
      <c r="BH502" s="392"/>
      <c r="BI502" s="378"/>
    </row>
    <row r="503" ht="15.75" customHeight="1">
      <c r="A503" s="236"/>
      <c r="B503" s="236"/>
      <c r="C503" s="358"/>
      <c r="D503" s="379">
        <v>497</v>
      </c>
      <c r="E503" s="380" t="str">
        <f t="shared" si="136"/>
        <v>#REF!</v>
      </c>
      <c r="F503" s="57" t="str">
        <f t="shared" si="137"/>
        <v>#REF!</v>
      </c>
      <c r="G503" s="57" t="str">
        <f t="shared" si="138"/>
        <v>#REF!</v>
      </c>
      <c r="H503" s="381" t="str">
        <f t="shared" si="139"/>
        <v>#REF!</v>
      </c>
      <c r="I503" s="380" t="str">
        <f t="shared" si="140"/>
        <v>#REF!</v>
      </c>
      <c r="J503" s="396" t="str">
        <f t="shared" si="144"/>
        <v>#REF!</v>
      </c>
      <c r="K503" s="382" t="b">
        <v>0</v>
      </c>
      <c r="L503" s="364" t="str">
        <f t="shared" si="141"/>
        <v>#REF!</v>
      </c>
      <c r="M503" s="361" t="str">
        <f t="shared" si="142"/>
        <v>#REF!</v>
      </c>
      <c r="N503" s="361" t="b">
        <v>0</v>
      </c>
      <c r="O503" s="24" t="b">
        <v>0</v>
      </c>
      <c r="P503" s="365" t="str">
        <f t="shared" si="143"/>
        <v>#REF!</v>
      </c>
      <c r="Q503" s="383"/>
      <c r="R503" s="367"/>
      <c r="S503" s="384" t="str">
        <f/>
        <v/>
      </c>
      <c r="T503" s="385">
        <v>46997</v>
      </c>
      <c r="U503" s="386" t="str">
        <f/>
        <v/>
      </c>
      <c r="V503" s="385">
        <v>47179</v>
      </c>
      <c r="W503" s="387" t="str">
        <f/>
        <v/>
      </c>
      <c r="X503" s="381" t="str">
        <f/>
        <v/>
      </c>
      <c r="Y503" s="381"/>
      <c r="Z503" s="381">
        <v>47239</v>
      </c>
      <c r="AA503" s="388"/>
      <c r="AB503" s="381"/>
      <c r="AC503" s="381"/>
      <c r="AD503" s="381"/>
      <c r="AE503" s="388"/>
      <c r="AF503" s="381"/>
      <c r="AG503" s="381"/>
      <c r="AH503" s="389"/>
      <c r="AI503" s="386"/>
      <c r="AJ503" s="381"/>
      <c r="AK503" s="381"/>
      <c r="AL503" s="383"/>
      <c r="AM503" s="374"/>
      <c r="AN503" s="384">
        <v>48309</v>
      </c>
      <c r="AO503" s="381">
        <v>48382</v>
      </c>
      <c r="AP503" s="383"/>
      <c r="AQ503" s="374"/>
      <c r="AR503" s="384" t="str">
        <f/>
        <v/>
      </c>
      <c r="AS503" s="381">
        <v>47253</v>
      </c>
      <c r="AT503" s="381" t="str">
        <f/>
        <v/>
      </c>
      <c r="AU503" s="389"/>
      <c r="AV503" s="390" t="str">
        <f/>
        <v/>
      </c>
      <c r="AW503" s="57" t="str">
        <f/>
        <v/>
      </c>
      <c r="AX503" s="381"/>
      <c r="AY503" s="381" t="str">
        <f/>
        <v/>
      </c>
      <c r="AZ503" s="381"/>
      <c r="BA503" s="381" t="str">
        <f/>
        <v/>
      </c>
      <c r="BB503" s="385"/>
      <c r="BC503" s="390" t="str">
        <f/>
        <v/>
      </c>
      <c r="BD503" s="381" t="str">
        <f/>
        <v/>
      </c>
      <c r="BE503" s="381"/>
      <c r="BF503" s="381" t="str">
        <f/>
        <v/>
      </c>
      <c r="BG503" s="391"/>
      <c r="BH503" s="392"/>
      <c r="BI503" s="378"/>
    </row>
    <row r="504" ht="15.75" customHeight="1">
      <c r="A504" s="236"/>
      <c r="B504" s="236"/>
      <c r="C504" s="358"/>
      <c r="D504" s="379">
        <v>498</v>
      </c>
      <c r="E504" s="380" t="str">
        <f t="shared" si="136"/>
        <v>#REF!</v>
      </c>
      <c r="F504" s="57" t="str">
        <f t="shared" si="137"/>
        <v>#REF!</v>
      </c>
      <c r="G504" s="57" t="str">
        <f t="shared" si="138"/>
        <v>#REF!</v>
      </c>
      <c r="H504" s="381" t="str">
        <f t="shared" si="139"/>
        <v>#REF!</v>
      </c>
      <c r="I504" s="380" t="str">
        <f t="shared" si="140"/>
        <v>#REF!</v>
      </c>
      <c r="J504" s="396" t="str">
        <f t="shared" si="144"/>
        <v>#REF!</v>
      </c>
      <c r="K504" s="382" t="b">
        <v>0</v>
      </c>
      <c r="L504" s="364" t="str">
        <f t="shared" si="141"/>
        <v>#REF!</v>
      </c>
      <c r="M504" s="361" t="str">
        <f t="shared" si="142"/>
        <v>#REF!</v>
      </c>
      <c r="N504" s="361" t="b">
        <v>0</v>
      </c>
      <c r="O504" s="24" t="b">
        <v>0</v>
      </c>
      <c r="P504" s="365" t="str">
        <f t="shared" si="143"/>
        <v>#REF!</v>
      </c>
      <c r="Q504" s="383"/>
      <c r="R504" s="367"/>
      <c r="S504" s="384" t="str">
        <f/>
        <v/>
      </c>
      <c r="T504" s="385">
        <v>46631</v>
      </c>
      <c r="U504" s="386" t="str">
        <f/>
        <v/>
      </c>
      <c r="V504" s="385">
        <v>46814</v>
      </c>
      <c r="W504" s="387" t="str">
        <f/>
        <v/>
      </c>
      <c r="X504" s="381" t="str">
        <f/>
        <v/>
      </c>
      <c r="Y504" s="381"/>
      <c r="Z504" s="381">
        <v>46874</v>
      </c>
      <c r="AA504" s="388"/>
      <c r="AB504" s="381"/>
      <c r="AC504" s="381"/>
      <c r="AD504" s="381"/>
      <c r="AE504" s="388"/>
      <c r="AF504" s="381"/>
      <c r="AG504" s="381"/>
      <c r="AH504" s="389"/>
      <c r="AI504" s="386"/>
      <c r="AJ504" s="381"/>
      <c r="AK504" s="381"/>
      <c r="AL504" s="383"/>
      <c r="AM504" s="374"/>
      <c r="AN504" s="384">
        <v>47455</v>
      </c>
      <c r="AO504" s="381">
        <v>47528</v>
      </c>
      <c r="AP504" s="383"/>
      <c r="AQ504" s="374"/>
      <c r="AR504" s="384" t="str">
        <f/>
        <v/>
      </c>
      <c r="AS504" s="381">
        <v>46888</v>
      </c>
      <c r="AT504" s="381" t="str">
        <f/>
        <v/>
      </c>
      <c r="AU504" s="389"/>
      <c r="AV504" s="390" t="str">
        <f/>
        <v/>
      </c>
      <c r="AW504" s="57" t="str">
        <f/>
        <v/>
      </c>
      <c r="AX504" s="381"/>
      <c r="AY504" s="381" t="str">
        <f/>
        <v/>
      </c>
      <c r="AZ504" s="381"/>
      <c r="BA504" s="381" t="str">
        <f/>
        <v/>
      </c>
      <c r="BB504" s="385"/>
      <c r="BC504" s="390" t="str">
        <f/>
        <v/>
      </c>
      <c r="BD504" s="381" t="str">
        <f/>
        <v/>
      </c>
      <c r="BE504" s="381"/>
      <c r="BF504" s="381" t="str">
        <f/>
        <v/>
      </c>
      <c r="BG504" s="391"/>
      <c r="BH504" s="392"/>
      <c r="BI504" s="378"/>
    </row>
    <row r="505" ht="15.75" customHeight="1">
      <c r="A505" s="236"/>
      <c r="B505" s="236"/>
      <c r="C505" s="358"/>
      <c r="D505" s="379">
        <v>499</v>
      </c>
      <c r="E505" s="380" t="str">
        <f t="shared" si="136"/>
        <v>#REF!</v>
      </c>
      <c r="F505" s="57" t="str">
        <f t="shared" si="137"/>
        <v>#REF!</v>
      </c>
      <c r="G505" s="57" t="str">
        <f t="shared" si="138"/>
        <v>#REF!</v>
      </c>
      <c r="H505" s="381" t="str">
        <f t="shared" si="139"/>
        <v>#REF!</v>
      </c>
      <c r="I505" s="380" t="str">
        <f t="shared" si="140"/>
        <v>#REF!</v>
      </c>
      <c r="J505" s="396" t="str">
        <f t="shared" si="144"/>
        <v>#REF!</v>
      </c>
      <c r="K505" s="382" t="b">
        <v>0</v>
      </c>
      <c r="L505" s="364" t="str">
        <f t="shared" si="141"/>
        <v>#REF!</v>
      </c>
      <c r="M505" s="361" t="str">
        <f t="shared" si="142"/>
        <v>#REF!</v>
      </c>
      <c r="N505" s="361" t="b">
        <v>0</v>
      </c>
      <c r="O505" s="24" t="b">
        <v>0</v>
      </c>
      <c r="P505" s="365" t="str">
        <f t="shared" si="143"/>
        <v>#REF!</v>
      </c>
      <c r="Q505" s="383"/>
      <c r="R505" s="367"/>
      <c r="S505" s="384" t="str">
        <f/>
        <v/>
      </c>
      <c r="T505" s="385">
        <v>46600</v>
      </c>
      <c r="U505" s="386" t="str">
        <f/>
        <v/>
      </c>
      <c r="V505" s="385">
        <v>46786</v>
      </c>
      <c r="W505" s="387" t="str">
        <f/>
        <v/>
      </c>
      <c r="X505" s="381" t="str">
        <f/>
        <v/>
      </c>
      <c r="Y505" s="381"/>
      <c r="Z505" s="381">
        <v>46844</v>
      </c>
      <c r="AA505" s="388"/>
      <c r="AB505" s="381"/>
      <c r="AC505" s="381"/>
      <c r="AD505" s="381"/>
      <c r="AE505" s="388"/>
      <c r="AF505" s="381"/>
      <c r="AG505" s="381"/>
      <c r="AH505" s="389"/>
      <c r="AI505" s="386"/>
      <c r="AJ505" s="381"/>
      <c r="AK505" s="381"/>
      <c r="AL505" s="383"/>
      <c r="AM505" s="374"/>
      <c r="AN505" s="384">
        <v>47119</v>
      </c>
      <c r="AO505" s="381">
        <v>47192</v>
      </c>
      <c r="AP505" s="383"/>
      <c r="AQ505" s="374"/>
      <c r="AR505" s="384" t="str">
        <f/>
        <v/>
      </c>
      <c r="AS505" s="381">
        <v>46856</v>
      </c>
      <c r="AT505" s="381" t="str">
        <f/>
        <v/>
      </c>
      <c r="AU505" s="389"/>
      <c r="AV505" s="390" t="str">
        <f/>
        <v/>
      </c>
      <c r="AW505" s="57" t="str">
        <f/>
        <v/>
      </c>
      <c r="AX505" s="381"/>
      <c r="AY505" s="381" t="str">
        <f/>
        <v/>
      </c>
      <c r="AZ505" s="381"/>
      <c r="BA505" s="381" t="str">
        <f/>
        <v/>
      </c>
      <c r="BB505" s="385"/>
      <c r="BC505" s="390" t="str">
        <f/>
        <v/>
      </c>
      <c r="BD505" s="381" t="str">
        <f/>
        <v/>
      </c>
      <c r="BE505" s="381"/>
      <c r="BF505" s="381" t="str">
        <f/>
        <v/>
      </c>
      <c r="BG505" s="391"/>
      <c r="BH505" s="392"/>
      <c r="BI505" s="378"/>
    </row>
    <row r="506" ht="15.75" customHeight="1">
      <c r="A506" s="236"/>
      <c r="B506" s="236"/>
      <c r="C506" s="358"/>
      <c r="D506" s="379">
        <v>500</v>
      </c>
      <c r="E506" s="380" t="str">
        <f t="shared" si="136"/>
        <v>#REF!</v>
      </c>
      <c r="F506" s="57" t="str">
        <f t="shared" si="137"/>
        <v>#REF!</v>
      </c>
      <c r="G506" s="57" t="str">
        <f t="shared" si="138"/>
        <v>#REF!</v>
      </c>
      <c r="H506" s="381" t="str">
        <f t="shared" si="139"/>
        <v>#REF!</v>
      </c>
      <c r="I506" s="380" t="str">
        <f t="shared" si="140"/>
        <v>#REF!</v>
      </c>
      <c r="J506" s="396" t="str">
        <f t="shared" si="144"/>
        <v>#REF!</v>
      </c>
      <c r="K506" s="382" t="b">
        <v>0</v>
      </c>
      <c r="L506" s="364" t="str">
        <f t="shared" si="141"/>
        <v>#REF!</v>
      </c>
      <c r="M506" s="361" t="str">
        <f t="shared" si="142"/>
        <v>#REF!</v>
      </c>
      <c r="N506" s="361" t="b">
        <v>0</v>
      </c>
      <c r="O506" s="24" t="b">
        <v>0</v>
      </c>
      <c r="P506" s="365" t="str">
        <f t="shared" si="143"/>
        <v>#REF!</v>
      </c>
      <c r="Q506" s="383"/>
      <c r="R506" s="367"/>
      <c r="S506" s="384" t="str">
        <f/>
        <v/>
      </c>
      <c r="T506" s="385">
        <v>46600</v>
      </c>
      <c r="U506" s="386" t="str">
        <f/>
        <v/>
      </c>
      <c r="V506" s="385">
        <v>46786</v>
      </c>
      <c r="W506" s="387" t="str">
        <f/>
        <v/>
      </c>
      <c r="X506" s="381" t="str">
        <f/>
        <v/>
      </c>
      <c r="Y506" s="381"/>
      <c r="Z506" s="381">
        <v>46844</v>
      </c>
      <c r="AA506" s="388"/>
      <c r="AB506" s="381"/>
      <c r="AC506" s="381"/>
      <c r="AD506" s="381"/>
      <c r="AE506" s="388"/>
      <c r="AF506" s="381"/>
      <c r="AG506" s="381"/>
      <c r="AH506" s="389"/>
      <c r="AI506" s="386"/>
      <c r="AJ506" s="381"/>
      <c r="AK506" s="381"/>
      <c r="AL506" s="383"/>
      <c r="AM506" s="374"/>
      <c r="AN506" s="384">
        <v>47273</v>
      </c>
      <c r="AO506" s="381">
        <v>47346</v>
      </c>
      <c r="AP506" s="383"/>
      <c r="AQ506" s="374"/>
      <c r="AR506" s="384" t="str">
        <f/>
        <v/>
      </c>
      <c r="AS506" s="381">
        <v>46856</v>
      </c>
      <c r="AT506" s="381" t="str">
        <f/>
        <v/>
      </c>
      <c r="AU506" s="389"/>
      <c r="AV506" s="390" t="str">
        <f/>
        <v/>
      </c>
      <c r="AW506" s="57" t="str">
        <f/>
        <v/>
      </c>
      <c r="AX506" s="381"/>
      <c r="AY506" s="381" t="str">
        <f/>
        <v/>
      </c>
      <c r="AZ506" s="381"/>
      <c r="BA506" s="381" t="str">
        <f/>
        <v/>
      </c>
      <c r="BB506" s="385"/>
      <c r="BC506" s="390" t="str">
        <f/>
        <v/>
      </c>
      <c r="BD506" s="381" t="str">
        <f/>
        <v/>
      </c>
      <c r="BE506" s="381"/>
      <c r="BF506" s="381" t="str">
        <f/>
        <v/>
      </c>
      <c r="BG506" s="391"/>
      <c r="BH506" s="392"/>
      <c r="BI506" s="378"/>
    </row>
    <row r="507" ht="15.75" customHeight="1">
      <c r="A507" s="236"/>
      <c r="B507" s="236"/>
      <c r="C507" s="358"/>
      <c r="D507" s="379">
        <v>501</v>
      </c>
      <c r="E507" s="380" t="str">
        <f t="shared" si="136"/>
        <v>#REF!</v>
      </c>
      <c r="F507" s="57" t="str">
        <f t="shared" si="137"/>
        <v>#REF!</v>
      </c>
      <c r="G507" s="57" t="str">
        <f t="shared" si="138"/>
        <v>#REF!</v>
      </c>
      <c r="H507" s="381" t="str">
        <f t="shared" si="139"/>
        <v>#REF!</v>
      </c>
      <c r="I507" s="380" t="str">
        <f t="shared" si="140"/>
        <v>#REF!</v>
      </c>
      <c r="J507" s="396" t="str">
        <f t="shared" si="144"/>
        <v>#REF!</v>
      </c>
      <c r="K507" s="382" t="b">
        <v>0</v>
      </c>
      <c r="L507" s="364" t="str">
        <f t="shared" si="141"/>
        <v>#REF!</v>
      </c>
      <c r="M507" s="361" t="str">
        <f t="shared" si="142"/>
        <v>#REF!</v>
      </c>
      <c r="N507" s="361" t="b">
        <v>0</v>
      </c>
      <c r="O507" s="24" t="b">
        <v>0</v>
      </c>
      <c r="P507" s="365" t="str">
        <f t="shared" si="143"/>
        <v>#REF!</v>
      </c>
      <c r="Q507" s="383"/>
      <c r="R507" s="367"/>
      <c r="S507" s="384" t="str">
        <f/>
        <v/>
      </c>
      <c r="T507" s="385">
        <v>46692</v>
      </c>
      <c r="U507" s="386" t="str">
        <f/>
        <v/>
      </c>
      <c r="V507" s="385">
        <v>46877</v>
      </c>
      <c r="W507" s="387" t="str">
        <f/>
        <v/>
      </c>
      <c r="X507" s="381" t="str">
        <f/>
        <v/>
      </c>
      <c r="Y507" s="381"/>
      <c r="Z507" s="381">
        <v>46935</v>
      </c>
      <c r="AA507" s="388"/>
      <c r="AB507" s="381"/>
      <c r="AC507" s="381"/>
      <c r="AD507" s="381"/>
      <c r="AE507" s="388"/>
      <c r="AF507" s="381"/>
      <c r="AG507" s="381"/>
      <c r="AH507" s="389"/>
      <c r="AI507" s="386"/>
      <c r="AJ507" s="381"/>
      <c r="AK507" s="381"/>
      <c r="AL507" s="383"/>
      <c r="AM507" s="374"/>
      <c r="AN507" s="384">
        <v>47395</v>
      </c>
      <c r="AO507" s="381">
        <v>47470</v>
      </c>
      <c r="AP507" s="383"/>
      <c r="AQ507" s="374"/>
      <c r="AR507" s="384" t="str">
        <f/>
        <v/>
      </c>
      <c r="AS507" s="381">
        <v>46947</v>
      </c>
      <c r="AT507" s="381" t="str">
        <f/>
        <v/>
      </c>
      <c r="AU507" s="389"/>
      <c r="AV507" s="390" t="str">
        <f/>
        <v/>
      </c>
      <c r="AW507" s="57" t="str">
        <f/>
        <v/>
      </c>
      <c r="AX507" s="381"/>
      <c r="AY507" s="381" t="str">
        <f/>
        <v/>
      </c>
      <c r="AZ507" s="381"/>
      <c r="BA507" s="381" t="str">
        <f/>
        <v/>
      </c>
      <c r="BB507" s="385"/>
      <c r="BC507" s="390" t="str">
        <f/>
        <v/>
      </c>
      <c r="BD507" s="381" t="str">
        <f/>
        <v/>
      </c>
      <c r="BE507" s="381"/>
      <c r="BF507" s="381" t="str">
        <f/>
        <v/>
      </c>
      <c r="BG507" s="391"/>
      <c r="BH507" s="392"/>
      <c r="BI507" s="378"/>
    </row>
    <row r="508" ht="15.75" customHeight="1">
      <c r="A508" s="236"/>
      <c r="B508" s="236"/>
      <c r="C508" s="358"/>
      <c r="D508" s="379">
        <v>502</v>
      </c>
      <c r="E508" s="380" t="str">
        <f t="shared" si="136"/>
        <v>#REF!</v>
      </c>
      <c r="F508" s="57" t="str">
        <f t="shared" si="137"/>
        <v>#REF!</v>
      </c>
      <c r="G508" s="57" t="str">
        <f t="shared" si="138"/>
        <v>#REF!</v>
      </c>
      <c r="H508" s="381" t="str">
        <f t="shared" si="139"/>
        <v>#REF!</v>
      </c>
      <c r="I508" s="380" t="str">
        <f t="shared" si="140"/>
        <v>#REF!</v>
      </c>
      <c r="J508" s="396" t="str">
        <f t="shared" si="144"/>
        <v>#REF!</v>
      </c>
      <c r="K508" s="382" t="b">
        <v>0</v>
      </c>
      <c r="L508" s="364" t="str">
        <f t="shared" si="141"/>
        <v>#REF!</v>
      </c>
      <c r="M508" s="361" t="str">
        <f t="shared" si="142"/>
        <v>#REF!</v>
      </c>
      <c r="N508" s="361" t="b">
        <v>0</v>
      </c>
      <c r="O508" s="24" t="b">
        <v>0</v>
      </c>
      <c r="P508" s="365" t="str">
        <f t="shared" si="143"/>
        <v>#REF!</v>
      </c>
      <c r="Q508" s="383"/>
      <c r="R508" s="367"/>
      <c r="S508" s="384" t="str">
        <f/>
        <v/>
      </c>
      <c r="T508" s="385">
        <v>46692</v>
      </c>
      <c r="U508" s="386" t="str">
        <f/>
        <v/>
      </c>
      <c r="V508" s="385">
        <v>46877</v>
      </c>
      <c r="W508" s="387" t="str">
        <f/>
        <v/>
      </c>
      <c r="X508" s="381" t="str">
        <f/>
        <v/>
      </c>
      <c r="Y508" s="381"/>
      <c r="Z508" s="381">
        <v>46935</v>
      </c>
      <c r="AA508" s="388"/>
      <c r="AB508" s="381"/>
      <c r="AC508" s="381"/>
      <c r="AD508" s="381"/>
      <c r="AE508" s="388"/>
      <c r="AF508" s="381"/>
      <c r="AG508" s="381"/>
      <c r="AH508" s="389"/>
      <c r="AI508" s="386"/>
      <c r="AJ508" s="381"/>
      <c r="AK508" s="381"/>
      <c r="AL508" s="383"/>
      <c r="AM508" s="374"/>
      <c r="AN508" s="384">
        <v>47455</v>
      </c>
      <c r="AO508" s="381">
        <v>47528</v>
      </c>
      <c r="AP508" s="383"/>
      <c r="AQ508" s="374"/>
      <c r="AR508" s="384" t="str">
        <f/>
        <v/>
      </c>
      <c r="AS508" s="381">
        <v>46947</v>
      </c>
      <c r="AT508" s="381" t="str">
        <f/>
        <v/>
      </c>
      <c r="AU508" s="389"/>
      <c r="AV508" s="390" t="str">
        <f/>
        <v/>
      </c>
      <c r="AW508" s="57" t="str">
        <f/>
        <v/>
      </c>
      <c r="AX508" s="381"/>
      <c r="AY508" s="381" t="str">
        <f/>
        <v/>
      </c>
      <c r="AZ508" s="381"/>
      <c r="BA508" s="381" t="str">
        <f/>
        <v/>
      </c>
      <c r="BB508" s="385"/>
      <c r="BC508" s="390" t="str">
        <f/>
        <v/>
      </c>
      <c r="BD508" s="381" t="str">
        <f/>
        <v/>
      </c>
      <c r="BE508" s="381"/>
      <c r="BF508" s="381" t="str">
        <f/>
        <v/>
      </c>
      <c r="BG508" s="391"/>
      <c r="BH508" s="392"/>
      <c r="BI508" s="378"/>
    </row>
    <row r="509" ht="15.75" customHeight="1">
      <c r="A509" s="236"/>
      <c r="B509" s="236"/>
      <c r="C509" s="358"/>
      <c r="D509" s="379">
        <v>503</v>
      </c>
      <c r="E509" s="380" t="str">
        <f t="shared" si="136"/>
        <v>#REF!</v>
      </c>
      <c r="F509" s="57" t="str">
        <f t="shared" si="137"/>
        <v>#REF!</v>
      </c>
      <c r="G509" s="57" t="str">
        <f t="shared" si="138"/>
        <v>#REF!</v>
      </c>
      <c r="H509" s="381" t="str">
        <f t="shared" si="139"/>
        <v>#REF!</v>
      </c>
      <c r="I509" s="380" t="str">
        <f t="shared" si="140"/>
        <v>#REF!</v>
      </c>
      <c r="J509" s="396" t="str">
        <f t="shared" si="144"/>
        <v>#REF!</v>
      </c>
      <c r="K509" s="382" t="b">
        <v>0</v>
      </c>
      <c r="L509" s="364" t="str">
        <f t="shared" si="141"/>
        <v>#REF!</v>
      </c>
      <c r="M509" s="361" t="str">
        <f t="shared" si="142"/>
        <v>#REF!</v>
      </c>
      <c r="N509" s="361" t="b">
        <v>0</v>
      </c>
      <c r="O509" s="24" t="b">
        <v>0</v>
      </c>
      <c r="P509" s="365" t="str">
        <f t="shared" si="143"/>
        <v>#REF!</v>
      </c>
      <c r="Q509" s="383"/>
      <c r="R509" s="367"/>
      <c r="S509" s="384" t="str">
        <f/>
        <v/>
      </c>
      <c r="T509" s="385">
        <v>46447</v>
      </c>
      <c r="U509" s="386" t="str">
        <f/>
        <v/>
      </c>
      <c r="V509" s="385">
        <v>46632</v>
      </c>
      <c r="W509" s="387" t="str">
        <f/>
        <v/>
      </c>
      <c r="X509" s="381" t="str">
        <f/>
        <v/>
      </c>
      <c r="Y509" s="381"/>
      <c r="Z509" s="381">
        <v>46692</v>
      </c>
      <c r="AA509" s="388"/>
      <c r="AB509" s="381"/>
      <c r="AC509" s="381"/>
      <c r="AD509" s="381"/>
      <c r="AE509" s="388"/>
      <c r="AF509" s="381"/>
      <c r="AG509" s="381"/>
      <c r="AH509" s="389"/>
      <c r="AI509" s="386"/>
      <c r="AJ509" s="381"/>
      <c r="AK509" s="381"/>
      <c r="AL509" s="383"/>
      <c r="AM509" s="374"/>
      <c r="AN509" s="384">
        <v>47000</v>
      </c>
      <c r="AO509" s="381">
        <v>47073</v>
      </c>
      <c r="AP509" s="383"/>
      <c r="AQ509" s="374"/>
      <c r="AR509" s="384" t="str">
        <f/>
        <v/>
      </c>
      <c r="AS509" s="381">
        <v>46705</v>
      </c>
      <c r="AT509" s="381" t="str">
        <f/>
        <v/>
      </c>
      <c r="AU509" s="389"/>
      <c r="AV509" s="390" t="str">
        <f/>
        <v/>
      </c>
      <c r="AW509" s="57" t="str">
        <f/>
        <v/>
      </c>
      <c r="AX509" s="381"/>
      <c r="AY509" s="381" t="str">
        <f/>
        <v/>
      </c>
      <c r="AZ509" s="381"/>
      <c r="BA509" s="381" t="str">
        <f/>
        <v/>
      </c>
      <c r="BB509" s="385"/>
      <c r="BC509" s="390" t="str">
        <f/>
        <v/>
      </c>
      <c r="BD509" s="381" t="str">
        <f/>
        <v/>
      </c>
      <c r="BE509" s="381"/>
      <c r="BF509" s="381" t="str">
        <f/>
        <v/>
      </c>
      <c r="BG509" s="391"/>
      <c r="BH509" s="392"/>
      <c r="BI509" s="378"/>
    </row>
    <row r="510" ht="15.75" customHeight="1">
      <c r="A510" s="236"/>
      <c r="B510" s="236"/>
      <c r="C510" s="358"/>
      <c r="D510" s="379">
        <v>504</v>
      </c>
      <c r="E510" s="380" t="str">
        <f t="shared" si="136"/>
        <v>#REF!</v>
      </c>
      <c r="F510" s="57" t="str">
        <f t="shared" si="137"/>
        <v>#REF!</v>
      </c>
      <c r="G510" s="57" t="str">
        <f t="shared" si="138"/>
        <v>#REF!</v>
      </c>
      <c r="H510" s="381" t="str">
        <f t="shared" si="139"/>
        <v>#REF!</v>
      </c>
      <c r="I510" s="380" t="str">
        <f t="shared" si="140"/>
        <v>#REF!</v>
      </c>
      <c r="J510" s="396" t="str">
        <f t="shared" si="144"/>
        <v>#REF!</v>
      </c>
      <c r="K510" s="382" t="b">
        <v>0</v>
      </c>
      <c r="L510" s="364" t="str">
        <f t="shared" si="141"/>
        <v>#REF!</v>
      </c>
      <c r="M510" s="361" t="str">
        <f t="shared" si="142"/>
        <v>#REF!</v>
      </c>
      <c r="N510" s="361" t="b">
        <v>0</v>
      </c>
      <c r="O510" s="24" t="b">
        <v>0</v>
      </c>
      <c r="P510" s="365" t="str">
        <f t="shared" si="143"/>
        <v>#REF!</v>
      </c>
      <c r="Q510" s="383"/>
      <c r="R510" s="367"/>
      <c r="S510" s="384" t="str">
        <f/>
        <v/>
      </c>
      <c r="T510" s="385">
        <v>46143</v>
      </c>
      <c r="U510" s="386" t="str">
        <f/>
        <v/>
      </c>
      <c r="V510" s="385">
        <v>46330</v>
      </c>
      <c r="W510" s="387" t="str">
        <f/>
        <v/>
      </c>
      <c r="X510" s="381" t="str">
        <f/>
        <v/>
      </c>
      <c r="Y510" s="381"/>
      <c r="Z510" s="381">
        <v>46388</v>
      </c>
      <c r="AA510" s="388"/>
      <c r="AB510" s="381"/>
      <c r="AC510" s="381"/>
      <c r="AD510" s="381"/>
      <c r="AE510" s="388"/>
      <c r="AF510" s="381"/>
      <c r="AG510" s="381"/>
      <c r="AH510" s="389"/>
      <c r="AI510" s="386"/>
      <c r="AJ510" s="381"/>
      <c r="AK510" s="381"/>
      <c r="AL510" s="383"/>
      <c r="AM510" s="374"/>
      <c r="AN510" s="384">
        <v>46968</v>
      </c>
      <c r="AO510" s="381">
        <v>47043</v>
      </c>
      <c r="AP510" s="383"/>
      <c r="AQ510" s="374"/>
      <c r="AR510" s="384" t="str">
        <f/>
        <v/>
      </c>
      <c r="AS510" s="381">
        <v>46408</v>
      </c>
      <c r="AT510" s="381" t="str">
        <f/>
        <v/>
      </c>
      <c r="AU510" s="389"/>
      <c r="AV510" s="390" t="str">
        <f/>
        <v/>
      </c>
      <c r="AW510" s="57" t="str">
        <f/>
        <v/>
      </c>
      <c r="AX510" s="381"/>
      <c r="AY510" s="381" t="str">
        <f/>
        <v/>
      </c>
      <c r="AZ510" s="381"/>
      <c r="BA510" s="381" t="str">
        <f/>
        <v/>
      </c>
      <c r="BB510" s="385"/>
      <c r="BC510" s="390" t="str">
        <f/>
        <v/>
      </c>
      <c r="BD510" s="381" t="str">
        <f/>
        <v/>
      </c>
      <c r="BE510" s="381"/>
      <c r="BF510" s="381" t="str">
        <f/>
        <v/>
      </c>
      <c r="BG510" s="391"/>
      <c r="BH510" s="392"/>
      <c r="BI510" s="378"/>
    </row>
    <row r="511" ht="15.75" customHeight="1">
      <c r="A511" s="236"/>
      <c r="B511" s="236"/>
      <c r="C511" s="358"/>
      <c r="D511" s="379">
        <v>505</v>
      </c>
      <c r="E511" s="380" t="str">
        <f t="shared" si="136"/>
        <v>#REF!</v>
      </c>
      <c r="F511" s="57" t="str">
        <f t="shared" si="137"/>
        <v>#REF!</v>
      </c>
      <c r="G511" s="57" t="str">
        <f t="shared" si="138"/>
        <v>#REF!</v>
      </c>
      <c r="H511" s="381" t="str">
        <f t="shared" si="139"/>
        <v>#REF!</v>
      </c>
      <c r="I511" s="380" t="str">
        <f t="shared" si="140"/>
        <v>#REF!</v>
      </c>
      <c r="J511" s="396" t="str">
        <f t="shared" si="144"/>
        <v>#REF!</v>
      </c>
      <c r="K511" s="382" t="b">
        <v>0</v>
      </c>
      <c r="L511" s="364" t="str">
        <f t="shared" si="141"/>
        <v>#REF!</v>
      </c>
      <c r="M511" s="361" t="str">
        <f t="shared" si="142"/>
        <v>#REF!</v>
      </c>
      <c r="N511" s="361" t="b">
        <v>0</v>
      </c>
      <c r="O511" s="24" t="b">
        <v>0</v>
      </c>
      <c r="P511" s="365" t="str">
        <f t="shared" si="143"/>
        <v>#REF!</v>
      </c>
      <c r="Q511" s="383"/>
      <c r="R511" s="367"/>
      <c r="S511" s="384" t="str">
        <f/>
        <v/>
      </c>
      <c r="T511" s="385">
        <v>46398</v>
      </c>
      <c r="U511" s="386" t="str">
        <f/>
        <v/>
      </c>
      <c r="V511" s="385">
        <v>46573</v>
      </c>
      <c r="W511" s="387" t="str">
        <f/>
        <v/>
      </c>
      <c r="X511" s="381" t="str">
        <f/>
        <v/>
      </c>
      <c r="Y511" s="381"/>
      <c r="Z511" s="381">
        <v>46631</v>
      </c>
      <c r="AA511" s="388"/>
      <c r="AB511" s="381"/>
      <c r="AC511" s="381"/>
      <c r="AD511" s="381"/>
      <c r="AE511" s="388"/>
      <c r="AF511" s="381"/>
      <c r="AG511" s="381"/>
      <c r="AH511" s="389"/>
      <c r="AI511" s="386"/>
      <c r="AJ511" s="381"/>
      <c r="AK511" s="381"/>
      <c r="AL511" s="383"/>
      <c r="AM511" s="374"/>
      <c r="AN511" s="384">
        <v>47000</v>
      </c>
      <c r="AO511" s="381">
        <v>47073</v>
      </c>
      <c r="AP511" s="383"/>
      <c r="AQ511" s="374"/>
      <c r="AR511" s="384" t="str">
        <f/>
        <v/>
      </c>
      <c r="AS511" s="381">
        <v>46643</v>
      </c>
      <c r="AT511" s="381" t="str">
        <f/>
        <v/>
      </c>
      <c r="AU511" s="389"/>
      <c r="AV511" s="390" t="str">
        <f/>
        <v/>
      </c>
      <c r="AW511" s="57" t="str">
        <f/>
        <v/>
      </c>
      <c r="AX511" s="381"/>
      <c r="AY511" s="381" t="str">
        <f/>
        <v/>
      </c>
      <c r="AZ511" s="381"/>
      <c r="BA511" s="381" t="str">
        <f/>
        <v/>
      </c>
      <c r="BB511" s="385"/>
      <c r="BC511" s="390" t="str">
        <f/>
        <v/>
      </c>
      <c r="BD511" s="381" t="str">
        <f/>
        <v/>
      </c>
      <c r="BE511" s="381"/>
      <c r="BF511" s="381" t="str">
        <f/>
        <v/>
      </c>
      <c r="BG511" s="391"/>
      <c r="BH511" s="392"/>
      <c r="BI511" s="378"/>
    </row>
    <row r="512" ht="15.75" customHeight="1">
      <c r="A512" s="236"/>
      <c r="B512" s="236"/>
      <c r="C512" s="358"/>
      <c r="D512" s="379">
        <v>506</v>
      </c>
      <c r="E512" s="380" t="str">
        <f t="shared" si="136"/>
        <v>#REF!</v>
      </c>
      <c r="F512" s="57" t="str">
        <f t="shared" si="137"/>
        <v>#REF!</v>
      </c>
      <c r="G512" s="57" t="str">
        <f t="shared" si="138"/>
        <v>#REF!</v>
      </c>
      <c r="H512" s="381" t="str">
        <f t="shared" si="139"/>
        <v>#REF!</v>
      </c>
      <c r="I512" s="380" t="str">
        <f t="shared" si="140"/>
        <v>#REF!</v>
      </c>
      <c r="J512" s="396" t="str">
        <f t="shared" si="144"/>
        <v>#REF!</v>
      </c>
      <c r="K512" s="382" t="b">
        <v>0</v>
      </c>
      <c r="L512" s="364" t="str">
        <f t="shared" si="141"/>
        <v>#REF!</v>
      </c>
      <c r="M512" s="361" t="str">
        <f t="shared" si="142"/>
        <v>#REF!</v>
      </c>
      <c r="N512" s="361" t="b">
        <v>0</v>
      </c>
      <c r="O512" s="24" t="b">
        <v>0</v>
      </c>
      <c r="P512" s="365" t="str">
        <f t="shared" si="143"/>
        <v>#REF!</v>
      </c>
      <c r="Q512" s="383"/>
      <c r="R512" s="367"/>
      <c r="S512" s="384" t="str">
        <f/>
        <v/>
      </c>
      <c r="T512" s="385">
        <v>47027</v>
      </c>
      <c r="U512" s="386" t="str">
        <f/>
        <v/>
      </c>
      <c r="V512" s="385">
        <v>47212</v>
      </c>
      <c r="W512" s="387" t="str">
        <f/>
        <v/>
      </c>
      <c r="X512" s="381" t="str">
        <f/>
        <v/>
      </c>
      <c r="Y512" s="381"/>
      <c r="Z512" s="381">
        <v>47270</v>
      </c>
      <c r="AA512" s="388"/>
      <c r="AB512" s="381"/>
      <c r="AC512" s="381"/>
      <c r="AD512" s="381"/>
      <c r="AE512" s="388"/>
      <c r="AF512" s="381"/>
      <c r="AG512" s="381"/>
      <c r="AH512" s="389"/>
      <c r="AI512" s="386"/>
      <c r="AJ512" s="381"/>
      <c r="AK512" s="381"/>
      <c r="AL512" s="383"/>
      <c r="AM512" s="374"/>
      <c r="AN512" s="384">
        <v>47484</v>
      </c>
      <c r="AO512" s="381">
        <v>47557</v>
      </c>
      <c r="AP512" s="383"/>
      <c r="AQ512" s="374"/>
      <c r="AR512" s="384" t="str">
        <f/>
        <v/>
      </c>
      <c r="AS512" s="381">
        <v>47283</v>
      </c>
      <c r="AT512" s="381" t="str">
        <f/>
        <v/>
      </c>
      <c r="AU512" s="389"/>
      <c r="AV512" s="390" t="str">
        <f/>
        <v/>
      </c>
      <c r="AW512" s="57" t="str">
        <f/>
        <v/>
      </c>
      <c r="AX512" s="381"/>
      <c r="AY512" s="381" t="str">
        <f/>
        <v/>
      </c>
      <c r="AZ512" s="381"/>
      <c r="BA512" s="381" t="str">
        <f/>
        <v/>
      </c>
      <c r="BB512" s="385"/>
      <c r="BC512" s="390" t="str">
        <f/>
        <v/>
      </c>
      <c r="BD512" s="381" t="str">
        <f/>
        <v/>
      </c>
      <c r="BE512" s="381"/>
      <c r="BF512" s="381" t="str">
        <f/>
        <v/>
      </c>
      <c r="BG512" s="391"/>
      <c r="BH512" s="392"/>
      <c r="BI512" s="378"/>
    </row>
    <row r="513" ht="15.75" customHeight="1">
      <c r="A513" s="236"/>
      <c r="B513" s="236"/>
      <c r="C513" s="358"/>
      <c r="D513" s="379">
        <v>507</v>
      </c>
      <c r="E513" s="380" t="str">
        <f t="shared" si="136"/>
        <v>#REF!</v>
      </c>
      <c r="F513" s="57" t="str">
        <f t="shared" si="137"/>
        <v>#REF!</v>
      </c>
      <c r="G513" s="57" t="str">
        <f t="shared" si="138"/>
        <v>#REF!</v>
      </c>
      <c r="H513" s="381" t="str">
        <f t="shared" si="139"/>
        <v>#REF!</v>
      </c>
      <c r="I513" s="380" t="str">
        <f t="shared" si="140"/>
        <v>#REF!</v>
      </c>
      <c r="J513" s="396" t="str">
        <f t="shared" si="144"/>
        <v>#REF!</v>
      </c>
      <c r="K513" s="382" t="b">
        <v>0</v>
      </c>
      <c r="L513" s="364" t="str">
        <f t="shared" si="141"/>
        <v>#REF!</v>
      </c>
      <c r="M513" s="361" t="str">
        <f t="shared" si="142"/>
        <v>#REF!</v>
      </c>
      <c r="N513" s="361" t="b">
        <v>0</v>
      </c>
      <c r="O513" s="24" t="b">
        <v>0</v>
      </c>
      <c r="P513" s="365" t="str">
        <f t="shared" si="143"/>
        <v>#REF!</v>
      </c>
      <c r="Q513" s="383"/>
      <c r="R513" s="367"/>
      <c r="S513" s="384" t="str">
        <f/>
        <v/>
      </c>
      <c r="T513" s="385">
        <v>46966</v>
      </c>
      <c r="U513" s="386" t="str">
        <f/>
        <v/>
      </c>
      <c r="V513" s="385">
        <v>47150</v>
      </c>
      <c r="W513" s="387" t="str">
        <f/>
        <v/>
      </c>
      <c r="X513" s="381" t="str">
        <f/>
        <v/>
      </c>
      <c r="Y513" s="381"/>
      <c r="Z513" s="381">
        <v>47209</v>
      </c>
      <c r="AA513" s="388"/>
      <c r="AB513" s="381"/>
      <c r="AC513" s="381"/>
      <c r="AD513" s="381"/>
      <c r="AE513" s="388"/>
      <c r="AF513" s="381"/>
      <c r="AG513" s="381"/>
      <c r="AH513" s="389"/>
      <c r="AI513" s="386"/>
      <c r="AJ513" s="381"/>
      <c r="AK513" s="381"/>
      <c r="AL513" s="383"/>
      <c r="AM513" s="374"/>
      <c r="AN513" s="384">
        <v>47364</v>
      </c>
      <c r="AO513" s="381">
        <v>47437</v>
      </c>
      <c r="AP513" s="383"/>
      <c r="AQ513" s="374"/>
      <c r="AR513" s="384" t="str">
        <f/>
        <v/>
      </c>
      <c r="AS513" s="381">
        <v>47220</v>
      </c>
      <c r="AT513" s="381" t="str">
        <f/>
        <v/>
      </c>
      <c r="AU513" s="389"/>
      <c r="AV513" s="390" t="str">
        <f/>
        <v/>
      </c>
      <c r="AW513" s="57" t="str">
        <f/>
        <v/>
      </c>
      <c r="AX513" s="381"/>
      <c r="AY513" s="381" t="str">
        <f/>
        <v/>
      </c>
      <c r="AZ513" s="381"/>
      <c r="BA513" s="381" t="str">
        <f/>
        <v/>
      </c>
      <c r="BB513" s="385"/>
      <c r="BC513" s="390" t="str">
        <f/>
        <v/>
      </c>
      <c r="BD513" s="381" t="str">
        <f/>
        <v/>
      </c>
      <c r="BE513" s="381"/>
      <c r="BF513" s="381" t="str">
        <f/>
        <v/>
      </c>
      <c r="BG513" s="391"/>
      <c r="BH513" s="392"/>
      <c r="BI513" s="378"/>
    </row>
    <row r="514" ht="15.75" customHeight="1">
      <c r="A514" s="236"/>
      <c r="B514" s="236"/>
      <c r="C514" s="358"/>
      <c r="D514" s="379">
        <v>508</v>
      </c>
      <c r="E514" s="380" t="str">
        <f t="shared" si="136"/>
        <v>#REF!</v>
      </c>
      <c r="F514" s="57" t="str">
        <f t="shared" si="137"/>
        <v>#REF!</v>
      </c>
      <c r="G514" s="57" t="str">
        <f t="shared" si="138"/>
        <v>#REF!</v>
      </c>
      <c r="H514" s="381" t="str">
        <f t="shared" si="139"/>
        <v>#REF!</v>
      </c>
      <c r="I514" s="380" t="str">
        <f t="shared" si="140"/>
        <v>#REF!</v>
      </c>
      <c r="J514" s="396" t="str">
        <f t="shared" si="144"/>
        <v>#REF!</v>
      </c>
      <c r="K514" s="382" t="b">
        <v>0</v>
      </c>
      <c r="L514" s="364" t="str">
        <f t="shared" si="141"/>
        <v>#REF!</v>
      </c>
      <c r="M514" s="361" t="str">
        <f t="shared" si="142"/>
        <v>#REF!</v>
      </c>
      <c r="N514" s="361" t="b">
        <v>0</v>
      </c>
      <c r="O514" s="24" t="b">
        <v>0</v>
      </c>
      <c r="P514" s="365" t="str">
        <f t="shared" si="143"/>
        <v>#REF!</v>
      </c>
      <c r="Q514" s="383"/>
      <c r="R514" s="367"/>
      <c r="S514" s="384" t="str">
        <f/>
        <v/>
      </c>
      <c r="T514" s="385">
        <v>46966</v>
      </c>
      <c r="U514" s="386" t="str">
        <f/>
        <v/>
      </c>
      <c r="V514" s="385">
        <v>47150</v>
      </c>
      <c r="W514" s="387" t="str">
        <f/>
        <v/>
      </c>
      <c r="X514" s="381" t="str">
        <f/>
        <v/>
      </c>
      <c r="Y514" s="381"/>
      <c r="Z514" s="381">
        <v>47209</v>
      </c>
      <c r="AA514" s="388"/>
      <c r="AB514" s="381"/>
      <c r="AC514" s="381"/>
      <c r="AD514" s="381"/>
      <c r="AE514" s="388"/>
      <c r="AF514" s="381"/>
      <c r="AG514" s="381"/>
      <c r="AH514" s="389"/>
      <c r="AI514" s="386"/>
      <c r="AJ514" s="381"/>
      <c r="AK514" s="381"/>
      <c r="AL514" s="383"/>
      <c r="AM514" s="374"/>
      <c r="AN514" s="384">
        <v>47364</v>
      </c>
      <c r="AO514" s="381">
        <v>47437</v>
      </c>
      <c r="AP514" s="383"/>
      <c r="AQ514" s="374"/>
      <c r="AR514" s="384" t="str">
        <f/>
        <v/>
      </c>
      <c r="AS514" s="381">
        <v>47220</v>
      </c>
      <c r="AT514" s="381" t="str">
        <f/>
        <v/>
      </c>
      <c r="AU514" s="389"/>
      <c r="AV514" s="390" t="str">
        <f/>
        <v/>
      </c>
      <c r="AW514" s="57" t="str">
        <f/>
        <v/>
      </c>
      <c r="AX514" s="381"/>
      <c r="AY514" s="381" t="str">
        <f/>
        <v/>
      </c>
      <c r="AZ514" s="381"/>
      <c r="BA514" s="381" t="str">
        <f/>
        <v/>
      </c>
      <c r="BB514" s="385"/>
      <c r="BC514" s="390" t="str">
        <f/>
        <v/>
      </c>
      <c r="BD514" s="381" t="str">
        <f/>
        <v/>
      </c>
      <c r="BE514" s="381"/>
      <c r="BF514" s="381" t="str">
        <f/>
        <v/>
      </c>
      <c r="BG514" s="391"/>
      <c r="BH514" s="392"/>
      <c r="BI514" s="378"/>
    </row>
    <row r="515" ht="15.75" customHeight="1">
      <c r="A515" s="236"/>
      <c r="B515" s="236"/>
      <c r="C515" s="358"/>
      <c r="D515" s="379">
        <v>509</v>
      </c>
      <c r="E515" s="380" t="str">
        <f t="shared" si="136"/>
        <v>#REF!</v>
      </c>
      <c r="F515" s="57" t="str">
        <f t="shared" si="137"/>
        <v>#REF!</v>
      </c>
      <c r="G515" s="57" t="str">
        <f t="shared" si="138"/>
        <v>#REF!</v>
      </c>
      <c r="H515" s="381" t="str">
        <f t="shared" si="139"/>
        <v>#REF!</v>
      </c>
      <c r="I515" s="380" t="str">
        <f t="shared" si="140"/>
        <v>#REF!</v>
      </c>
      <c r="J515" s="396" t="str">
        <f t="shared" si="144"/>
        <v>#REF!</v>
      </c>
      <c r="K515" s="382" t="b">
        <v>0</v>
      </c>
      <c r="L515" s="364" t="str">
        <f t="shared" si="141"/>
        <v>#REF!</v>
      </c>
      <c r="M515" s="361" t="str">
        <f t="shared" si="142"/>
        <v>#REF!</v>
      </c>
      <c r="N515" s="361" t="b">
        <v>0</v>
      </c>
      <c r="O515" s="24" t="b">
        <v>0</v>
      </c>
      <c r="P515" s="365" t="str">
        <f t="shared" si="143"/>
        <v>#REF!</v>
      </c>
      <c r="Q515" s="383"/>
      <c r="R515" s="367"/>
      <c r="S515" s="384" t="str">
        <f/>
        <v/>
      </c>
      <c r="T515" s="385">
        <v>45352</v>
      </c>
      <c r="U515" s="386" t="str">
        <f/>
        <v/>
      </c>
      <c r="V515" s="385">
        <v>45539</v>
      </c>
      <c r="W515" s="387" t="str">
        <f/>
        <v/>
      </c>
      <c r="X515" s="381" t="str">
        <f/>
        <v/>
      </c>
      <c r="Y515" s="381"/>
      <c r="Z515" s="381">
        <v>45597</v>
      </c>
      <c r="AA515" s="388"/>
      <c r="AB515" s="381"/>
      <c r="AC515" s="381"/>
      <c r="AD515" s="381"/>
      <c r="AE515" s="388"/>
      <c r="AF515" s="381"/>
      <c r="AG515" s="381"/>
      <c r="AH515" s="389"/>
      <c r="AI515" s="386"/>
      <c r="AJ515" s="381"/>
      <c r="AK515" s="381"/>
      <c r="AL515" s="383"/>
      <c r="AM515" s="374"/>
      <c r="AN515" s="384">
        <v>45691</v>
      </c>
      <c r="AO515" s="381">
        <v>45764</v>
      </c>
      <c r="AP515" s="383"/>
      <c r="AQ515" s="374"/>
      <c r="AR515" s="384" t="str">
        <f/>
        <v/>
      </c>
      <c r="AS515" s="381">
        <v>45610</v>
      </c>
      <c r="AT515" s="381" t="str">
        <f/>
        <v/>
      </c>
      <c r="AU515" s="389"/>
      <c r="AV515" s="390" t="str">
        <f/>
        <v/>
      </c>
      <c r="AW515" s="57" t="str">
        <f/>
        <v/>
      </c>
      <c r="AX515" s="381"/>
      <c r="AY515" s="381" t="str">
        <f/>
        <v/>
      </c>
      <c r="AZ515" s="381"/>
      <c r="BA515" s="381" t="str">
        <f/>
        <v/>
      </c>
      <c r="BB515" s="385"/>
      <c r="BC515" s="390" t="str">
        <f/>
        <v/>
      </c>
      <c r="BD515" s="381" t="str">
        <f/>
        <v/>
      </c>
      <c r="BE515" s="381"/>
      <c r="BF515" s="381" t="str">
        <f/>
        <v/>
      </c>
      <c r="BG515" s="391"/>
      <c r="BH515" s="392"/>
      <c r="BI515" s="378"/>
    </row>
    <row r="516" ht="15.75" customHeight="1">
      <c r="A516" s="236"/>
      <c r="B516" s="236"/>
      <c r="C516" s="358"/>
      <c r="D516" s="379">
        <v>510</v>
      </c>
      <c r="E516" s="380" t="str">
        <f t="shared" si="136"/>
        <v>#REF!</v>
      </c>
      <c r="F516" s="57" t="str">
        <f t="shared" si="137"/>
        <v>#REF!</v>
      </c>
      <c r="G516" s="57" t="str">
        <f t="shared" si="138"/>
        <v>#REF!</v>
      </c>
      <c r="H516" s="381" t="str">
        <f t="shared" si="139"/>
        <v>#REF!</v>
      </c>
      <c r="I516" s="380" t="str">
        <f t="shared" si="140"/>
        <v>#REF!</v>
      </c>
      <c r="J516" s="396" t="str">
        <f t="shared" si="144"/>
        <v>#REF!</v>
      </c>
      <c r="K516" s="382" t="b">
        <v>0</v>
      </c>
      <c r="L516" s="364" t="str">
        <f t="shared" si="141"/>
        <v>#REF!</v>
      </c>
      <c r="M516" s="361" t="str">
        <f t="shared" si="142"/>
        <v>#REF!</v>
      </c>
      <c r="N516" s="361" t="b">
        <v>0</v>
      </c>
      <c r="O516" s="24" t="b">
        <v>0</v>
      </c>
      <c r="P516" s="365" t="str">
        <f t="shared" si="143"/>
        <v>#REF!</v>
      </c>
      <c r="Q516" s="383"/>
      <c r="R516" s="367"/>
      <c r="S516" s="384" t="str">
        <f/>
        <v/>
      </c>
      <c r="T516" s="385">
        <v>46539</v>
      </c>
      <c r="U516" s="386" t="str">
        <f/>
        <v/>
      </c>
      <c r="V516" s="385">
        <v>46632</v>
      </c>
      <c r="W516" s="387" t="str">
        <f/>
        <v/>
      </c>
      <c r="X516" s="381" t="str">
        <f/>
        <v/>
      </c>
      <c r="Y516" s="381"/>
      <c r="Z516" s="381">
        <v>46692</v>
      </c>
      <c r="AA516" s="388"/>
      <c r="AB516" s="381"/>
      <c r="AC516" s="381"/>
      <c r="AD516" s="381"/>
      <c r="AE516" s="388"/>
      <c r="AF516" s="381"/>
      <c r="AG516" s="381"/>
      <c r="AH516" s="389"/>
      <c r="AI516" s="386"/>
      <c r="AJ516" s="381"/>
      <c r="AK516" s="381"/>
      <c r="AL516" s="383"/>
      <c r="AM516" s="374"/>
      <c r="AN516" s="384">
        <v>46633</v>
      </c>
      <c r="AO516" s="381">
        <v>46708</v>
      </c>
      <c r="AP516" s="383"/>
      <c r="AQ516" s="374"/>
      <c r="AR516" s="384" t="str">
        <f/>
        <v/>
      </c>
      <c r="AS516" s="381">
        <v>46705</v>
      </c>
      <c r="AT516" s="381" t="str">
        <f/>
        <v/>
      </c>
      <c r="AU516" s="389"/>
      <c r="AV516" s="390" t="str">
        <f/>
        <v/>
      </c>
      <c r="AW516" s="57" t="str">
        <f/>
        <v/>
      </c>
      <c r="AX516" s="381"/>
      <c r="AY516" s="381" t="str">
        <f/>
        <v/>
      </c>
      <c r="AZ516" s="381"/>
      <c r="BA516" s="381" t="str">
        <f/>
        <v/>
      </c>
      <c r="BB516" s="385"/>
      <c r="BC516" s="390" t="str">
        <f/>
        <v/>
      </c>
      <c r="BD516" s="381" t="str">
        <f/>
        <v/>
      </c>
      <c r="BE516" s="381"/>
      <c r="BF516" s="381" t="str">
        <f/>
        <v/>
      </c>
      <c r="BG516" s="391"/>
      <c r="BH516" s="392"/>
      <c r="BI516" s="378"/>
    </row>
    <row r="517" ht="15.75" customHeight="1">
      <c r="A517" s="236"/>
      <c r="B517" s="236"/>
      <c r="C517" s="358"/>
      <c r="D517" s="379">
        <v>511</v>
      </c>
      <c r="E517" s="380" t="str">
        <f t="shared" si="136"/>
        <v>#REF!</v>
      </c>
      <c r="F517" s="57" t="str">
        <f t="shared" si="137"/>
        <v>#REF!</v>
      </c>
      <c r="G517" s="57" t="str">
        <f t="shared" si="138"/>
        <v>#REF!</v>
      </c>
      <c r="H517" s="381" t="str">
        <f t="shared" si="139"/>
        <v>#REF!</v>
      </c>
      <c r="I517" s="380" t="str">
        <f t="shared" si="140"/>
        <v>#REF!</v>
      </c>
      <c r="J517" s="396" t="str">
        <f t="shared" si="144"/>
        <v>#REF!</v>
      </c>
      <c r="K517" s="382" t="b">
        <v>0</v>
      </c>
      <c r="L517" s="364" t="str">
        <f t="shared" si="141"/>
        <v>#REF!</v>
      </c>
      <c r="M517" s="361" t="str">
        <f t="shared" si="142"/>
        <v>#REF!</v>
      </c>
      <c r="N517" s="361" t="b">
        <v>0</v>
      </c>
      <c r="O517" s="24" t="b">
        <v>0</v>
      </c>
      <c r="P517" s="365" t="str">
        <f t="shared" si="143"/>
        <v>#REF!</v>
      </c>
      <c r="Q517" s="383"/>
      <c r="R517" s="367"/>
      <c r="S517" s="384" t="str">
        <f/>
        <v/>
      </c>
      <c r="T517" s="385">
        <v>46966</v>
      </c>
      <c r="U517" s="386" t="str">
        <f/>
        <v/>
      </c>
      <c r="V517" s="385">
        <v>47059</v>
      </c>
      <c r="W517" s="387" t="str">
        <f/>
        <v/>
      </c>
      <c r="X517" s="381" t="str">
        <f/>
        <v/>
      </c>
      <c r="Y517" s="381"/>
      <c r="Z517" s="381">
        <v>47119</v>
      </c>
      <c r="AA517" s="388"/>
      <c r="AB517" s="381"/>
      <c r="AC517" s="381"/>
      <c r="AD517" s="381"/>
      <c r="AE517" s="388"/>
      <c r="AF517" s="381"/>
      <c r="AG517" s="381"/>
      <c r="AH517" s="389"/>
      <c r="AI517" s="386"/>
      <c r="AJ517" s="381"/>
      <c r="AK517" s="381"/>
      <c r="AL517" s="383"/>
      <c r="AM517" s="374"/>
      <c r="AN517" s="384">
        <v>47058</v>
      </c>
      <c r="AO517" s="381">
        <v>47133</v>
      </c>
      <c r="AP517" s="383"/>
      <c r="AQ517" s="374"/>
      <c r="AR517" s="384" t="str">
        <f/>
        <v/>
      </c>
      <c r="AS517" s="381">
        <v>47139</v>
      </c>
      <c r="AT517" s="381" t="str">
        <f/>
        <v/>
      </c>
      <c r="AU517" s="389"/>
      <c r="AV517" s="390" t="str">
        <f/>
        <v/>
      </c>
      <c r="AW517" s="57" t="str">
        <f/>
        <v/>
      </c>
      <c r="AX517" s="381"/>
      <c r="AY517" s="381" t="str">
        <f/>
        <v/>
      </c>
      <c r="AZ517" s="381"/>
      <c r="BA517" s="381" t="str">
        <f/>
        <v/>
      </c>
      <c r="BB517" s="385"/>
      <c r="BC517" s="390" t="str">
        <f/>
        <v/>
      </c>
      <c r="BD517" s="381" t="str">
        <f/>
        <v/>
      </c>
      <c r="BE517" s="381"/>
      <c r="BF517" s="381" t="str">
        <f/>
        <v/>
      </c>
      <c r="BG517" s="391"/>
      <c r="BH517" s="392"/>
      <c r="BI517" s="378"/>
    </row>
    <row r="518" ht="15.75" customHeight="1">
      <c r="A518" s="236"/>
      <c r="B518" s="236"/>
      <c r="C518" s="358"/>
      <c r="D518" s="379">
        <v>512</v>
      </c>
      <c r="E518" s="380" t="str">
        <f t="shared" si="136"/>
        <v>#REF!</v>
      </c>
      <c r="F518" s="57" t="str">
        <f t="shared" si="137"/>
        <v>#REF!</v>
      </c>
      <c r="G518" s="57" t="str">
        <f t="shared" si="138"/>
        <v>#REF!</v>
      </c>
      <c r="H518" s="381" t="str">
        <f t="shared" si="139"/>
        <v>#REF!</v>
      </c>
      <c r="I518" s="380" t="str">
        <f t="shared" si="140"/>
        <v>#REF!</v>
      </c>
      <c r="J518" s="396" t="str">
        <f t="shared" si="144"/>
        <v>#REF!</v>
      </c>
      <c r="K518" s="382" t="b">
        <v>0</v>
      </c>
      <c r="L518" s="364" t="str">
        <f t="shared" si="141"/>
        <v>#REF!</v>
      </c>
      <c r="M518" s="361" t="str">
        <f t="shared" si="142"/>
        <v>#REF!</v>
      </c>
      <c r="N518" s="361" t="b">
        <v>0</v>
      </c>
      <c r="O518" s="24" t="b">
        <v>0</v>
      </c>
      <c r="P518" s="365" t="str">
        <f t="shared" si="143"/>
        <v>#REF!</v>
      </c>
      <c r="Q518" s="383"/>
      <c r="R518" s="367"/>
      <c r="S518" s="384" t="str">
        <f/>
        <v/>
      </c>
      <c r="T518" s="385">
        <v>46762</v>
      </c>
      <c r="U518" s="386" t="str">
        <f/>
        <v/>
      </c>
      <c r="V518" s="385">
        <v>46847</v>
      </c>
      <c r="W518" s="387" t="str">
        <f/>
        <v/>
      </c>
      <c r="X518" s="381" t="str">
        <f/>
        <v/>
      </c>
      <c r="Y518" s="381"/>
      <c r="Z518" s="381">
        <v>46905</v>
      </c>
      <c r="AA518" s="388"/>
      <c r="AB518" s="381"/>
      <c r="AC518" s="381"/>
      <c r="AD518" s="381"/>
      <c r="AE518" s="388"/>
      <c r="AF518" s="381"/>
      <c r="AG518" s="381"/>
      <c r="AH518" s="389"/>
      <c r="AI518" s="386"/>
      <c r="AJ518" s="381"/>
      <c r="AK518" s="381"/>
      <c r="AL518" s="383"/>
      <c r="AM518" s="374"/>
      <c r="AN518" s="384">
        <v>47058</v>
      </c>
      <c r="AO518" s="381">
        <v>47133</v>
      </c>
      <c r="AP518" s="383"/>
      <c r="AQ518" s="374"/>
      <c r="AR518" s="384" t="str">
        <f/>
        <v/>
      </c>
      <c r="AS518" s="381">
        <v>46918</v>
      </c>
      <c r="AT518" s="381" t="str">
        <f/>
        <v/>
      </c>
      <c r="AU518" s="389"/>
      <c r="AV518" s="390" t="str">
        <f/>
        <v/>
      </c>
      <c r="AW518" s="57" t="str">
        <f/>
        <v/>
      </c>
      <c r="AX518" s="381"/>
      <c r="AY518" s="381" t="str">
        <f/>
        <v/>
      </c>
      <c r="AZ518" s="381"/>
      <c r="BA518" s="381" t="str">
        <f/>
        <v/>
      </c>
      <c r="BB518" s="385"/>
      <c r="BC518" s="390" t="str">
        <f/>
        <v/>
      </c>
      <c r="BD518" s="381" t="str">
        <f/>
        <v/>
      </c>
      <c r="BE518" s="381"/>
      <c r="BF518" s="381" t="str">
        <f/>
        <v/>
      </c>
      <c r="BG518" s="391"/>
      <c r="BH518" s="392"/>
      <c r="BI518" s="378"/>
    </row>
    <row r="519" ht="15.75" customHeight="1">
      <c r="A519" s="236"/>
      <c r="B519" s="236"/>
      <c r="C519" s="358"/>
      <c r="D519" s="379">
        <v>513</v>
      </c>
      <c r="E519" s="380" t="str">
        <f t="shared" ref="E519:E582" si="145">VLOOKUP($D$7:$D1101,'Свод объектов'!$D$3:$BE1101,3,0)</f>
        <v>#REF!</v>
      </c>
      <c r="F519" s="57" t="str">
        <f t="shared" ref="F519:F582" si="146">VLOOKUP($D$7:$D1101,'Свод объектов'!$D$3:$BE1101,6,0)</f>
        <v>#REF!</v>
      </c>
      <c r="G519" s="57" t="str">
        <f t="shared" ref="G519:G582" si="147">VLOOKUP($D$7:$D1101,'Свод объектов'!$D$3:$BE1101,7,0)</f>
        <v>#REF!</v>
      </c>
      <c r="H519" s="381" t="str">
        <f t="shared" ref="H519:H582" si="148">VLOOKUP($D$7:$D1101,'Свод объектов'!$D$3:$BE1101,4,0)</f>
        <v>#REF!</v>
      </c>
      <c r="I519" s="380" t="str">
        <f t="shared" ref="I519:I582" si="149">VLOOKUP($D$7:$D1101,'Свод объектов'!$D$3:$BE1101,5,0)</f>
        <v>#REF!</v>
      </c>
      <c r="J519" s="396" t="str">
        <f t="shared" si="144"/>
        <v>#REF!</v>
      </c>
      <c r="K519" s="382" t="b">
        <v>0</v>
      </c>
      <c r="L519" s="364" t="str">
        <f t="shared" ref="L519:L582" si="150">VLOOKUP($D$7:$D1101,'Свод объектов'!$D$3:$BE1101,12,0)</f>
        <v>#REF!</v>
      </c>
      <c r="M519" s="361" t="str">
        <f t="shared" ref="M519:M582" si="151">VLOOKUP($D$7:$D1101,'Свод объектов'!$D$3:$BE1101,11,0)</f>
        <v>#REF!</v>
      </c>
      <c r="N519" s="361" t="b">
        <v>0</v>
      </c>
      <c r="O519" s="24" t="b">
        <v>0</v>
      </c>
      <c r="P519" s="365" t="str">
        <f t="shared" ref="P519:P582" si="152">VLOOKUP($D$7:$D1101,'Свод объектов'!$D$3:$BE1101,2,0)</f>
        <v>#REF!</v>
      </c>
      <c r="Q519" s="383"/>
      <c r="R519" s="367"/>
      <c r="S519" s="384" t="str">
        <f/>
        <v/>
      </c>
      <c r="T519" s="385">
        <v>47150</v>
      </c>
      <c r="U519" s="386" t="str">
        <f/>
        <v/>
      </c>
      <c r="V519" s="385">
        <v>47332</v>
      </c>
      <c r="W519" s="387" t="str">
        <f/>
        <v/>
      </c>
      <c r="X519" s="381" t="str">
        <f/>
        <v/>
      </c>
      <c r="Y519" s="381"/>
      <c r="Z519" s="381">
        <v>47392</v>
      </c>
      <c r="AA519" s="388"/>
      <c r="AB519" s="381"/>
      <c r="AC519" s="381"/>
      <c r="AD519" s="381"/>
      <c r="AE519" s="388"/>
      <c r="AF519" s="381"/>
      <c r="AG519" s="381"/>
      <c r="AH519" s="389"/>
      <c r="AI519" s="386"/>
      <c r="AJ519" s="381"/>
      <c r="AK519" s="381"/>
      <c r="AL519" s="383"/>
      <c r="AM519" s="374"/>
      <c r="AN519" s="384">
        <v>47729</v>
      </c>
      <c r="AO519" s="381">
        <v>47802</v>
      </c>
      <c r="AP519" s="383"/>
      <c r="AQ519" s="374"/>
      <c r="AR519" s="384" t="str">
        <f/>
        <v/>
      </c>
      <c r="AS519" s="381">
        <v>47402</v>
      </c>
      <c r="AT519" s="381" t="str">
        <f/>
        <v/>
      </c>
      <c r="AU519" s="389"/>
      <c r="AV519" s="390" t="str">
        <f/>
        <v/>
      </c>
      <c r="AW519" s="57" t="str">
        <f/>
        <v/>
      </c>
      <c r="AX519" s="381"/>
      <c r="AY519" s="381" t="str">
        <f/>
        <v/>
      </c>
      <c r="AZ519" s="381"/>
      <c r="BA519" s="381" t="str">
        <f/>
        <v/>
      </c>
      <c r="BB519" s="385"/>
      <c r="BC519" s="390" t="str">
        <f/>
        <v/>
      </c>
      <c r="BD519" s="381" t="str">
        <f/>
        <v/>
      </c>
      <c r="BE519" s="381"/>
      <c r="BF519" s="381" t="str">
        <f/>
        <v/>
      </c>
      <c r="BG519" s="391"/>
      <c r="BH519" s="392"/>
      <c r="BI519" s="378"/>
    </row>
    <row r="520" ht="15.75" customHeight="1">
      <c r="A520" s="236"/>
      <c r="B520" s="236"/>
      <c r="C520" s="358"/>
      <c r="D520" s="379">
        <v>514</v>
      </c>
      <c r="E520" s="380" t="str">
        <f t="shared" si="145"/>
        <v>#REF!</v>
      </c>
      <c r="F520" s="57" t="str">
        <f t="shared" si="146"/>
        <v>#REF!</v>
      </c>
      <c r="G520" s="57" t="str">
        <f t="shared" si="147"/>
        <v>#REF!</v>
      </c>
      <c r="H520" s="381" t="str">
        <f t="shared" si="148"/>
        <v>#REF!</v>
      </c>
      <c r="I520" s="380" t="str">
        <f t="shared" si="149"/>
        <v>#REF!</v>
      </c>
      <c r="J520" s="396" t="str">
        <f t="shared" si="144"/>
        <v>#REF!</v>
      </c>
      <c r="K520" s="382" t="b">
        <v>0</v>
      </c>
      <c r="L520" s="364" t="str">
        <f t="shared" si="150"/>
        <v>#REF!</v>
      </c>
      <c r="M520" s="361" t="str">
        <f t="shared" si="151"/>
        <v>#REF!</v>
      </c>
      <c r="N520" s="361" t="b">
        <v>0</v>
      </c>
      <c r="O520" s="24" t="b">
        <v>0</v>
      </c>
      <c r="P520" s="365" t="str">
        <f t="shared" si="152"/>
        <v>#REF!</v>
      </c>
      <c r="Q520" s="383"/>
      <c r="R520" s="367"/>
      <c r="S520" s="384" t="str">
        <f/>
        <v/>
      </c>
      <c r="T520" s="385">
        <v>44378</v>
      </c>
      <c r="U520" s="386" t="str">
        <f/>
        <v/>
      </c>
      <c r="V520" s="385">
        <v>44854</v>
      </c>
      <c r="W520" s="387" t="str">
        <f/>
        <v/>
      </c>
      <c r="X520" s="381" t="str">
        <f/>
        <v/>
      </c>
      <c r="Y520" s="381">
        <v>44621</v>
      </c>
      <c r="Z520" s="381">
        <v>44772</v>
      </c>
      <c r="AA520" s="380"/>
      <c r="AB520" s="57">
        <v>17</v>
      </c>
      <c r="AC520" s="381"/>
      <c r="AD520" s="381"/>
      <c r="AE520" s="388" t="s">
        <v>526</v>
      </c>
      <c r="AF520" s="381"/>
      <c r="AG520" s="381"/>
      <c r="AH520" s="391" t="s">
        <v>527</v>
      </c>
      <c r="AI520" s="386">
        <v>44936</v>
      </c>
      <c r="AJ520" s="381">
        <v>45077</v>
      </c>
      <c r="AK520" s="381"/>
      <c r="AL520" s="391" t="s">
        <v>527</v>
      </c>
      <c r="AM520" s="374"/>
      <c r="AN520" s="384">
        <v>45076</v>
      </c>
      <c r="AO520" s="381">
        <v>45137</v>
      </c>
      <c r="AP520" s="383"/>
      <c r="AQ520" s="374"/>
      <c r="AR520" s="384" t="str">
        <f/>
        <v/>
      </c>
      <c r="AS520" s="381">
        <v>44803</v>
      </c>
      <c r="AT520" s="381" t="str">
        <f/>
        <v/>
      </c>
      <c r="AU520" s="391"/>
      <c r="AV520" s="390" t="str">
        <f/>
        <v/>
      </c>
      <c r="AW520" s="57" t="str">
        <f/>
        <v/>
      </c>
      <c r="AX520" s="57" t="s">
        <v>467</v>
      </c>
      <c r="AY520" s="381" t="str">
        <f/>
        <v/>
      </c>
      <c r="AZ520" s="381">
        <v>45168</v>
      </c>
      <c r="BA520" s="381" t="str">
        <f/>
        <v/>
      </c>
      <c r="BB520" s="394">
        <v>45322</v>
      </c>
      <c r="BC520" s="390" t="str">
        <f/>
        <v/>
      </c>
      <c r="BD520" s="381" t="str">
        <f/>
        <v/>
      </c>
      <c r="BE520" s="381">
        <v>45443</v>
      </c>
      <c r="BF520" s="381" t="str">
        <f/>
        <v/>
      </c>
      <c r="BG520" s="394">
        <v>45565</v>
      </c>
      <c r="BH520" s="391" t="s">
        <v>527</v>
      </c>
      <c r="BI520" s="378"/>
    </row>
    <row r="521" ht="15.75" customHeight="1">
      <c r="A521" s="236"/>
      <c r="B521" s="236"/>
      <c r="C521" s="358"/>
      <c r="D521" s="379">
        <v>515</v>
      </c>
      <c r="E521" s="380" t="str">
        <f t="shared" si="145"/>
        <v>#REF!</v>
      </c>
      <c r="F521" s="57" t="str">
        <f t="shared" si="146"/>
        <v>#REF!</v>
      </c>
      <c r="G521" s="57" t="str">
        <f t="shared" si="147"/>
        <v>#REF!</v>
      </c>
      <c r="H521" s="381" t="str">
        <f t="shared" si="148"/>
        <v>#REF!</v>
      </c>
      <c r="I521" s="380" t="str">
        <f t="shared" si="149"/>
        <v>#REF!</v>
      </c>
      <c r="J521" s="396" t="str">
        <f t="shared" si="144"/>
        <v>#REF!</v>
      </c>
      <c r="K521" s="382" t="b">
        <v>0</v>
      </c>
      <c r="L521" s="364" t="str">
        <f t="shared" si="150"/>
        <v>#REF!</v>
      </c>
      <c r="M521" s="361" t="str">
        <f t="shared" si="151"/>
        <v>#REF!</v>
      </c>
      <c r="N521" s="361" t="b">
        <v>0</v>
      </c>
      <c r="O521" s="24" t="b">
        <v>0</v>
      </c>
      <c r="P521" s="365" t="str">
        <f t="shared" si="152"/>
        <v>#REF!</v>
      </c>
      <c r="Q521" s="383"/>
      <c r="R521" s="367"/>
      <c r="S521" s="384" t="str">
        <f/>
        <v/>
      </c>
      <c r="T521" s="385">
        <v>44378</v>
      </c>
      <c r="U521" s="386" t="str">
        <f/>
        <v/>
      </c>
      <c r="V521" s="385">
        <v>44854</v>
      </c>
      <c r="W521" s="387" t="str">
        <f/>
        <v/>
      </c>
      <c r="X521" s="381" t="str">
        <f/>
        <v/>
      </c>
      <c r="Y521" s="381">
        <v>44621</v>
      </c>
      <c r="Z521" s="381">
        <v>44772</v>
      </c>
      <c r="AA521" s="380"/>
      <c r="AB521" s="57">
        <v>18</v>
      </c>
      <c r="AC521" s="381"/>
      <c r="AD521" s="381"/>
      <c r="AE521" s="388" t="s">
        <v>526</v>
      </c>
      <c r="AF521" s="381"/>
      <c r="AG521" s="381"/>
      <c r="AH521" s="391" t="s">
        <v>527</v>
      </c>
      <c r="AI521" s="386">
        <v>44936</v>
      </c>
      <c r="AJ521" s="381">
        <v>45077</v>
      </c>
      <c r="AK521" s="381"/>
      <c r="AL521" s="391" t="s">
        <v>527</v>
      </c>
      <c r="AM521" s="374"/>
      <c r="AN521" s="384">
        <v>45076</v>
      </c>
      <c r="AO521" s="381">
        <v>45137</v>
      </c>
      <c r="AP521" s="383"/>
      <c r="AQ521" s="374"/>
      <c r="AR521" s="384" t="str">
        <f/>
        <v/>
      </c>
      <c r="AS521" s="381">
        <v>44803</v>
      </c>
      <c r="AT521" s="381" t="str">
        <f/>
        <v/>
      </c>
      <c r="AU521" s="391"/>
      <c r="AV521" s="390" t="str">
        <f/>
        <v/>
      </c>
      <c r="AW521" s="57" t="str">
        <f/>
        <v/>
      </c>
      <c r="AX521" s="57" t="s">
        <v>467</v>
      </c>
      <c r="AY521" s="381" t="str">
        <f/>
        <v/>
      </c>
      <c r="AZ521" s="381">
        <v>45199</v>
      </c>
      <c r="BA521" s="381" t="str">
        <f/>
        <v/>
      </c>
      <c r="BB521" s="394">
        <v>45350</v>
      </c>
      <c r="BC521" s="390" t="str">
        <f/>
        <v/>
      </c>
      <c r="BD521" s="381" t="str">
        <f/>
        <v/>
      </c>
      <c r="BE521" s="381">
        <v>45473</v>
      </c>
      <c r="BF521" s="381" t="str">
        <f/>
        <v/>
      </c>
      <c r="BG521" s="400">
        <v>45596</v>
      </c>
      <c r="BH521" s="391" t="s">
        <v>527</v>
      </c>
      <c r="BI521" s="378"/>
    </row>
    <row r="522" ht="15.75" customHeight="1">
      <c r="A522" s="236"/>
      <c r="B522" s="236"/>
      <c r="C522" s="358"/>
      <c r="D522" s="379">
        <v>516</v>
      </c>
      <c r="E522" s="380" t="str">
        <f t="shared" si="145"/>
        <v>#REF!</v>
      </c>
      <c r="F522" s="57" t="str">
        <f t="shared" si="146"/>
        <v>#REF!</v>
      </c>
      <c r="G522" s="57" t="str">
        <f t="shared" si="147"/>
        <v>#REF!</v>
      </c>
      <c r="H522" s="381" t="str">
        <f t="shared" si="148"/>
        <v>#REF!</v>
      </c>
      <c r="I522" s="380" t="str">
        <f t="shared" si="149"/>
        <v>#REF!</v>
      </c>
      <c r="J522" s="396" t="str">
        <f t="shared" si="144"/>
        <v>#REF!</v>
      </c>
      <c r="K522" s="382" t="b">
        <v>0</v>
      </c>
      <c r="L522" s="364" t="str">
        <f t="shared" si="150"/>
        <v>#REF!</v>
      </c>
      <c r="M522" s="361" t="str">
        <f t="shared" si="151"/>
        <v>#REF!</v>
      </c>
      <c r="N522" s="361" t="b">
        <v>0</v>
      </c>
      <c r="O522" s="24" t="b">
        <v>0</v>
      </c>
      <c r="P522" s="365" t="str">
        <f t="shared" si="152"/>
        <v>#REF!</v>
      </c>
      <c r="Q522" s="383"/>
      <c r="R522" s="367"/>
      <c r="S522" s="384" t="str">
        <f/>
        <v/>
      </c>
      <c r="T522" s="385">
        <v>44378</v>
      </c>
      <c r="U522" s="386" t="str">
        <f/>
        <v/>
      </c>
      <c r="V522" s="385">
        <v>44854</v>
      </c>
      <c r="W522" s="387" t="str">
        <f/>
        <v/>
      </c>
      <c r="X522" s="381" t="str">
        <f/>
        <v/>
      </c>
      <c r="Y522" s="381">
        <v>44621</v>
      </c>
      <c r="Z522" s="381">
        <v>44772</v>
      </c>
      <c r="AA522" s="380"/>
      <c r="AB522" s="57">
        <v>17</v>
      </c>
      <c r="AC522" s="381"/>
      <c r="AD522" s="381"/>
      <c r="AE522" s="388" t="s">
        <v>526</v>
      </c>
      <c r="AF522" s="381"/>
      <c r="AG522" s="381"/>
      <c r="AH522" s="391" t="s">
        <v>527</v>
      </c>
      <c r="AI522" s="386">
        <v>44936</v>
      </c>
      <c r="AJ522" s="381">
        <v>45077</v>
      </c>
      <c r="AK522" s="381"/>
      <c r="AL522" s="391" t="s">
        <v>527</v>
      </c>
      <c r="AM522" s="374"/>
      <c r="AN522" s="384">
        <v>45076</v>
      </c>
      <c r="AO522" s="381">
        <v>45137</v>
      </c>
      <c r="AP522" s="383"/>
      <c r="AQ522" s="374"/>
      <c r="AR522" s="384" t="str">
        <f/>
        <v/>
      </c>
      <c r="AS522" s="381">
        <v>44803</v>
      </c>
      <c r="AT522" s="381" t="str">
        <f/>
        <v/>
      </c>
      <c r="AU522" s="391"/>
      <c r="AV522" s="390" t="str">
        <f/>
        <v/>
      </c>
      <c r="AW522" s="57" t="str">
        <f/>
        <v/>
      </c>
      <c r="AX522" s="57" t="s">
        <v>467</v>
      </c>
      <c r="AY522" s="381" t="str">
        <f/>
        <v/>
      </c>
      <c r="AZ522" s="381">
        <v>45168</v>
      </c>
      <c r="BA522" s="381" t="str">
        <f/>
        <v/>
      </c>
      <c r="BB522" s="394">
        <v>45322</v>
      </c>
      <c r="BC522" s="390" t="str">
        <f/>
        <v/>
      </c>
      <c r="BD522" s="381" t="str">
        <f/>
        <v/>
      </c>
      <c r="BE522" s="381">
        <v>45443</v>
      </c>
      <c r="BF522" s="381" t="str">
        <f/>
        <v/>
      </c>
      <c r="BG522" s="394">
        <v>45565</v>
      </c>
      <c r="BH522" s="391" t="s">
        <v>527</v>
      </c>
      <c r="BI522" s="378"/>
    </row>
    <row r="523" ht="15.75" customHeight="1">
      <c r="A523" s="236"/>
      <c r="B523" s="236"/>
      <c r="C523" s="358"/>
      <c r="D523" s="379">
        <v>517</v>
      </c>
      <c r="E523" s="380" t="str">
        <f t="shared" si="145"/>
        <v>#REF!</v>
      </c>
      <c r="F523" s="57" t="str">
        <f t="shared" si="146"/>
        <v>#REF!</v>
      </c>
      <c r="G523" s="57" t="str">
        <f t="shared" si="147"/>
        <v>#REF!</v>
      </c>
      <c r="H523" s="381" t="str">
        <f t="shared" si="148"/>
        <v>#REF!</v>
      </c>
      <c r="I523" s="380" t="str">
        <f t="shared" si="149"/>
        <v>#REF!</v>
      </c>
      <c r="J523" s="396" t="str">
        <f t="shared" si="144"/>
        <v>#REF!</v>
      </c>
      <c r="K523" s="382" t="b">
        <v>0</v>
      </c>
      <c r="L523" s="364" t="str">
        <f t="shared" si="150"/>
        <v>#REF!</v>
      </c>
      <c r="M523" s="361" t="str">
        <f t="shared" si="151"/>
        <v>#REF!</v>
      </c>
      <c r="N523" s="361" t="b">
        <v>0</v>
      </c>
      <c r="O523" s="24" t="b">
        <v>0</v>
      </c>
      <c r="P523" s="365" t="str">
        <f t="shared" si="152"/>
        <v>#REF!</v>
      </c>
      <c r="Q523" s="383"/>
      <c r="R523" s="367"/>
      <c r="S523" s="384" t="str">
        <f/>
        <v/>
      </c>
      <c r="T523" s="385">
        <v>44378</v>
      </c>
      <c r="U523" s="386" t="str">
        <f/>
        <v/>
      </c>
      <c r="V523" s="385">
        <v>44854</v>
      </c>
      <c r="W523" s="387" t="str">
        <f/>
        <v/>
      </c>
      <c r="X523" s="381" t="str">
        <f/>
        <v/>
      </c>
      <c r="Y523" s="381">
        <v>44621</v>
      </c>
      <c r="Z523" s="381">
        <v>44772</v>
      </c>
      <c r="AA523" s="380"/>
      <c r="AB523" s="57">
        <v>17</v>
      </c>
      <c r="AC523" s="381"/>
      <c r="AD523" s="381"/>
      <c r="AE523" s="388" t="s">
        <v>526</v>
      </c>
      <c r="AF523" s="381"/>
      <c r="AG523" s="381"/>
      <c r="AH523" s="391" t="s">
        <v>527</v>
      </c>
      <c r="AI523" s="386">
        <v>44936</v>
      </c>
      <c r="AJ523" s="381">
        <v>45077</v>
      </c>
      <c r="AK523" s="381"/>
      <c r="AL523" s="391" t="s">
        <v>527</v>
      </c>
      <c r="AM523" s="374"/>
      <c r="AN523" s="384">
        <v>45076</v>
      </c>
      <c r="AO523" s="381">
        <v>45137</v>
      </c>
      <c r="AP523" s="383"/>
      <c r="AQ523" s="374"/>
      <c r="AR523" s="384" t="str">
        <f/>
        <v/>
      </c>
      <c r="AS523" s="381">
        <v>44803</v>
      </c>
      <c r="AT523" s="381" t="str">
        <f/>
        <v/>
      </c>
      <c r="AU523" s="391"/>
      <c r="AV523" s="390" t="str">
        <f/>
        <v/>
      </c>
      <c r="AW523" s="57" t="str">
        <f/>
        <v/>
      </c>
      <c r="AX523" s="57" t="s">
        <v>467</v>
      </c>
      <c r="AY523" s="381" t="str">
        <f/>
        <v/>
      </c>
      <c r="AZ523" s="381">
        <v>45168</v>
      </c>
      <c r="BA523" s="381" t="str">
        <f/>
        <v/>
      </c>
      <c r="BB523" s="394">
        <v>45322</v>
      </c>
      <c r="BC523" s="390" t="str">
        <f/>
        <v/>
      </c>
      <c r="BD523" s="381" t="str">
        <f/>
        <v/>
      </c>
      <c r="BE523" s="381">
        <v>45443</v>
      </c>
      <c r="BF523" s="381" t="str">
        <f/>
        <v/>
      </c>
      <c r="BG523" s="394">
        <v>45565</v>
      </c>
      <c r="BH523" s="391" t="s">
        <v>527</v>
      </c>
      <c r="BI523" s="378"/>
    </row>
    <row r="524" ht="15.75" customHeight="1">
      <c r="A524" s="236"/>
      <c r="B524" s="236"/>
      <c r="C524" s="358"/>
      <c r="D524" s="379">
        <v>518</v>
      </c>
      <c r="E524" s="380" t="str">
        <f t="shared" si="145"/>
        <v>#REF!</v>
      </c>
      <c r="F524" s="57" t="str">
        <f t="shared" si="146"/>
        <v>#REF!</v>
      </c>
      <c r="G524" s="57" t="str">
        <f t="shared" si="147"/>
        <v>#REF!</v>
      </c>
      <c r="H524" s="381" t="str">
        <f t="shared" si="148"/>
        <v>#REF!</v>
      </c>
      <c r="I524" s="380" t="str">
        <f t="shared" si="149"/>
        <v>#REF!</v>
      </c>
      <c r="J524" s="396" t="str">
        <f t="shared" si="144"/>
        <v>#REF!</v>
      </c>
      <c r="K524" s="382" t="b">
        <v>1</v>
      </c>
      <c r="L524" s="364" t="str">
        <f t="shared" si="150"/>
        <v>#REF!</v>
      </c>
      <c r="M524" s="361" t="str">
        <f t="shared" si="151"/>
        <v>#REF!</v>
      </c>
      <c r="N524" s="361" t="b">
        <v>0</v>
      </c>
      <c r="O524" s="24" t="b">
        <v>0</v>
      </c>
      <c r="P524" s="365" t="str">
        <f t="shared" si="152"/>
        <v>#REF!</v>
      </c>
      <c r="Q524" s="383"/>
      <c r="R524" s="367"/>
      <c r="S524" s="384" t="str">
        <f/>
        <v/>
      </c>
      <c r="T524" s="385">
        <v>44378</v>
      </c>
      <c r="U524" s="386" t="str">
        <f/>
        <v/>
      </c>
      <c r="V524" s="385"/>
      <c r="W524" s="387" t="str">
        <f/>
        <v/>
      </c>
      <c r="X524" s="381" t="str">
        <f/>
        <v/>
      </c>
      <c r="Y524" s="381">
        <v>44621</v>
      </c>
      <c r="Z524" s="381">
        <v>44742</v>
      </c>
      <c r="AA524" s="388"/>
      <c r="AB524" s="57">
        <v>17</v>
      </c>
      <c r="AC524" s="381"/>
      <c r="AD524" s="381"/>
      <c r="AE524" s="381"/>
      <c r="AF524" s="381"/>
      <c r="AG524" s="381"/>
      <c r="AH524" s="421" t="s">
        <v>528</v>
      </c>
      <c r="AI524" s="386">
        <v>44936</v>
      </c>
      <c r="AJ524" s="381"/>
      <c r="AK524" s="381"/>
      <c r="AL524" s="383"/>
      <c r="AM524" s="374"/>
      <c r="AN524" s="384">
        <v>45245</v>
      </c>
      <c r="AO524" s="381">
        <v>45320</v>
      </c>
      <c r="AP524" s="383"/>
      <c r="AQ524" s="374"/>
      <c r="AR524" s="384" t="str">
        <f/>
        <v/>
      </c>
      <c r="AS524" s="381">
        <v>44847</v>
      </c>
      <c r="AT524" s="381" t="str">
        <f/>
        <v/>
      </c>
      <c r="AU524" s="391"/>
      <c r="AV524" s="390" t="str">
        <f/>
        <v/>
      </c>
      <c r="AW524" s="57" t="str">
        <f/>
        <v/>
      </c>
      <c r="AX524" s="57" t="s">
        <v>467</v>
      </c>
      <c r="AY524" s="381" t="str">
        <f/>
        <v/>
      </c>
      <c r="AZ524" s="381">
        <v>45107</v>
      </c>
      <c r="BA524" s="381" t="str">
        <f/>
        <v/>
      </c>
      <c r="BB524" s="385"/>
      <c r="BC524" s="390" t="str">
        <f/>
        <v/>
      </c>
      <c r="BD524" s="381" t="str">
        <f/>
        <v/>
      </c>
      <c r="BE524" s="381">
        <v>45443</v>
      </c>
      <c r="BF524" s="381" t="str">
        <f/>
        <v/>
      </c>
      <c r="BG524" s="391"/>
      <c r="BH524" s="392"/>
      <c r="BI524" s="378"/>
    </row>
    <row r="525" ht="15.75" customHeight="1">
      <c r="A525" s="236"/>
      <c r="B525" s="236"/>
      <c r="C525" s="358"/>
      <c r="D525" s="379">
        <v>519</v>
      </c>
      <c r="E525" s="380" t="str">
        <f t="shared" si="145"/>
        <v>#REF!</v>
      </c>
      <c r="F525" s="57" t="str">
        <f t="shared" si="146"/>
        <v>#REF!</v>
      </c>
      <c r="G525" s="57" t="str">
        <f t="shared" si="147"/>
        <v>#REF!</v>
      </c>
      <c r="H525" s="381" t="str">
        <f t="shared" si="148"/>
        <v>#REF!</v>
      </c>
      <c r="I525" s="380" t="str">
        <f t="shared" si="149"/>
        <v>#REF!</v>
      </c>
      <c r="J525" s="396" t="str">
        <f t="shared" si="144"/>
        <v>#REF!</v>
      </c>
      <c r="K525" s="382" t="b">
        <v>1</v>
      </c>
      <c r="L525" s="364" t="str">
        <f t="shared" si="150"/>
        <v>#REF!</v>
      </c>
      <c r="M525" s="361" t="str">
        <f t="shared" si="151"/>
        <v>#REF!</v>
      </c>
      <c r="N525" s="361" t="b">
        <v>0</v>
      </c>
      <c r="O525" s="24" t="b">
        <v>0</v>
      </c>
      <c r="P525" s="365" t="str">
        <f t="shared" si="152"/>
        <v>#REF!</v>
      </c>
      <c r="Q525" s="383"/>
      <c r="R525" s="367"/>
      <c r="S525" s="384" t="str">
        <f/>
        <v/>
      </c>
      <c r="T525" s="385">
        <v>44378</v>
      </c>
      <c r="U525" s="386" t="str">
        <f/>
        <v/>
      </c>
      <c r="V525" s="385"/>
      <c r="W525" s="387" t="str">
        <f/>
        <v/>
      </c>
      <c r="X525" s="381" t="str">
        <f/>
        <v/>
      </c>
      <c r="Y525" s="381">
        <v>44621</v>
      </c>
      <c r="Z525" s="381">
        <v>44742</v>
      </c>
      <c r="AA525" s="388"/>
      <c r="AB525" s="57">
        <v>15</v>
      </c>
      <c r="AC525" s="381"/>
      <c r="AD525" s="381"/>
      <c r="AE525" s="388"/>
      <c r="AF525" s="381"/>
      <c r="AG525" s="381"/>
      <c r="AH525" s="421" t="s">
        <v>528</v>
      </c>
      <c r="AI525" s="386">
        <v>44936</v>
      </c>
      <c r="AJ525" s="381"/>
      <c r="AK525" s="381"/>
      <c r="AL525" s="383"/>
      <c r="AM525" s="374"/>
      <c r="AN525" s="384">
        <v>45187</v>
      </c>
      <c r="AO525" s="381">
        <v>45260</v>
      </c>
      <c r="AP525" s="383"/>
      <c r="AQ525" s="374"/>
      <c r="AR525" s="384" t="str">
        <f/>
        <v/>
      </c>
      <c r="AS525" s="381">
        <v>44847</v>
      </c>
      <c r="AT525" s="381" t="str">
        <f/>
        <v/>
      </c>
      <c r="AU525" s="391"/>
      <c r="AV525" s="390" t="str">
        <f/>
        <v/>
      </c>
      <c r="AW525" s="57" t="str">
        <f/>
        <v/>
      </c>
      <c r="AX525" s="57" t="s">
        <v>467</v>
      </c>
      <c r="AY525" s="381" t="str">
        <f/>
        <v/>
      </c>
      <c r="AZ525" s="381">
        <v>45046</v>
      </c>
      <c r="BA525" s="381" t="str">
        <f/>
        <v/>
      </c>
      <c r="BB525" s="385"/>
      <c r="BC525" s="390" t="str">
        <f/>
        <v/>
      </c>
      <c r="BD525" s="381" t="str">
        <f/>
        <v/>
      </c>
      <c r="BE525" s="381">
        <v>45382</v>
      </c>
      <c r="BF525" s="381" t="str">
        <f/>
        <v/>
      </c>
      <c r="BG525" s="391"/>
      <c r="BH525" s="392"/>
      <c r="BI525" s="378"/>
    </row>
    <row r="526" ht="15.75" customHeight="1">
      <c r="A526" s="236"/>
      <c r="B526" s="236"/>
      <c r="C526" s="358"/>
      <c r="D526" s="379">
        <v>520</v>
      </c>
      <c r="E526" s="380" t="str">
        <f t="shared" si="145"/>
        <v>#REF!</v>
      </c>
      <c r="F526" s="57" t="str">
        <f t="shared" si="146"/>
        <v>#REF!</v>
      </c>
      <c r="G526" s="57" t="str">
        <f t="shared" si="147"/>
        <v>#REF!</v>
      </c>
      <c r="H526" s="381" t="str">
        <f t="shared" si="148"/>
        <v>#REF!</v>
      </c>
      <c r="I526" s="380" t="str">
        <f t="shared" si="149"/>
        <v>#REF!</v>
      </c>
      <c r="J526" s="396" t="str">
        <f t="shared" si="144"/>
        <v>#REF!</v>
      </c>
      <c r="K526" s="382" t="b">
        <v>1</v>
      </c>
      <c r="L526" s="364" t="str">
        <f t="shared" si="150"/>
        <v>#REF!</v>
      </c>
      <c r="M526" s="361" t="str">
        <f t="shared" si="151"/>
        <v>#REF!</v>
      </c>
      <c r="N526" s="361" t="b">
        <v>0</v>
      </c>
      <c r="O526" s="24" t="b">
        <v>0</v>
      </c>
      <c r="P526" s="365" t="str">
        <f t="shared" si="152"/>
        <v>#REF!</v>
      </c>
      <c r="Q526" s="383"/>
      <c r="R526" s="367"/>
      <c r="S526" s="384" t="str">
        <f/>
        <v/>
      </c>
      <c r="T526" s="385">
        <v>44378</v>
      </c>
      <c r="U526" s="386" t="str">
        <f/>
        <v/>
      </c>
      <c r="V526" s="385"/>
      <c r="W526" s="387" t="str">
        <f/>
        <v/>
      </c>
      <c r="X526" s="381" t="str">
        <f/>
        <v/>
      </c>
      <c r="Y526" s="381">
        <v>44621</v>
      </c>
      <c r="Z526" s="381">
        <v>44742</v>
      </c>
      <c r="AA526" s="388"/>
      <c r="AB526" s="57">
        <v>17</v>
      </c>
      <c r="AC526" s="381"/>
      <c r="AD526" s="381"/>
      <c r="AE526" s="388"/>
      <c r="AF526" s="381"/>
      <c r="AG526" s="381"/>
      <c r="AH526" s="421" t="s">
        <v>528</v>
      </c>
      <c r="AI526" s="386">
        <v>44936</v>
      </c>
      <c r="AJ526" s="381"/>
      <c r="AK526" s="381"/>
      <c r="AL526" s="383"/>
      <c r="AM526" s="374"/>
      <c r="AN526" s="384">
        <v>45245</v>
      </c>
      <c r="AO526" s="381">
        <v>45320</v>
      </c>
      <c r="AP526" s="383"/>
      <c r="AQ526" s="374"/>
      <c r="AR526" s="384" t="str">
        <f/>
        <v/>
      </c>
      <c r="AS526" s="381">
        <v>44847</v>
      </c>
      <c r="AT526" s="381" t="str">
        <f/>
        <v/>
      </c>
      <c r="AU526" s="391"/>
      <c r="AV526" s="390" t="str">
        <f/>
        <v/>
      </c>
      <c r="AW526" s="57" t="str">
        <f/>
        <v/>
      </c>
      <c r="AX526" s="57" t="s">
        <v>467</v>
      </c>
      <c r="AY526" s="381" t="str">
        <f/>
        <v/>
      </c>
      <c r="AZ526" s="381">
        <v>45107</v>
      </c>
      <c r="BA526" s="381" t="str">
        <f/>
        <v/>
      </c>
      <c r="BB526" s="385"/>
      <c r="BC526" s="390" t="str">
        <f/>
        <v/>
      </c>
      <c r="BD526" s="381" t="str">
        <f/>
        <v/>
      </c>
      <c r="BE526" s="381">
        <v>45443</v>
      </c>
      <c r="BF526" s="381" t="str">
        <f/>
        <v/>
      </c>
      <c r="BG526" s="391"/>
      <c r="BH526" s="392"/>
      <c r="BI526" s="378"/>
    </row>
    <row r="527" ht="15.75" customHeight="1">
      <c r="A527" s="236"/>
      <c r="B527" s="236"/>
      <c r="C527" s="358"/>
      <c r="D527" s="379">
        <v>521</v>
      </c>
      <c r="E527" s="380" t="str">
        <f t="shared" si="145"/>
        <v>#REF!</v>
      </c>
      <c r="F527" s="57" t="str">
        <f t="shared" si="146"/>
        <v>#REF!</v>
      </c>
      <c r="G527" s="57" t="str">
        <f t="shared" si="147"/>
        <v>#REF!</v>
      </c>
      <c r="H527" s="381" t="str">
        <f t="shared" si="148"/>
        <v>#REF!</v>
      </c>
      <c r="I527" s="380" t="str">
        <f t="shared" si="149"/>
        <v>#REF!</v>
      </c>
      <c r="J527" s="396" t="str">
        <f t="shared" si="144"/>
        <v>#REF!</v>
      </c>
      <c r="K527" s="382" t="b">
        <v>0</v>
      </c>
      <c r="L527" s="364" t="str">
        <f t="shared" si="150"/>
        <v>#REF!</v>
      </c>
      <c r="M527" s="361" t="str">
        <f t="shared" si="151"/>
        <v>#REF!</v>
      </c>
      <c r="N527" s="361" t="b">
        <v>0</v>
      </c>
      <c r="O527" s="24" t="b">
        <v>0</v>
      </c>
      <c r="P527" s="365" t="str">
        <f t="shared" si="152"/>
        <v>#REF!</v>
      </c>
      <c r="Q527" s="383"/>
      <c r="R527" s="367"/>
      <c r="S527" s="384" t="str">
        <f/>
        <v/>
      </c>
      <c r="T527" s="385">
        <v>44378</v>
      </c>
      <c r="U527" s="386" t="str">
        <f/>
        <v/>
      </c>
      <c r="V527" s="385">
        <v>44742</v>
      </c>
      <c r="W527" s="387" t="str">
        <f/>
        <v/>
      </c>
      <c r="X527" s="381" t="str">
        <f/>
        <v/>
      </c>
      <c r="Y527" s="381">
        <v>44621</v>
      </c>
      <c r="Z527" s="381">
        <v>44772</v>
      </c>
      <c r="AA527" s="380"/>
      <c r="AB527" s="57">
        <v>8</v>
      </c>
      <c r="AC527" s="381"/>
      <c r="AD527" s="381"/>
      <c r="AE527" s="388" t="s">
        <v>529</v>
      </c>
      <c r="AF527" s="381"/>
      <c r="AG527" s="381"/>
      <c r="AH527" s="391" t="s">
        <v>527</v>
      </c>
      <c r="AI527" s="386">
        <v>44936</v>
      </c>
      <c r="AJ527" s="381">
        <v>45077</v>
      </c>
      <c r="AK527" s="381"/>
      <c r="AL527" s="391" t="s">
        <v>527</v>
      </c>
      <c r="AM527" s="374"/>
      <c r="AN527" s="384">
        <v>45076</v>
      </c>
      <c r="AO527" s="381">
        <v>45137</v>
      </c>
      <c r="AP527" s="383"/>
      <c r="AQ527" s="374"/>
      <c r="AR527" s="384" t="str">
        <f/>
        <v/>
      </c>
      <c r="AS527" s="381">
        <v>44803</v>
      </c>
      <c r="AT527" s="381" t="str">
        <f/>
        <v/>
      </c>
      <c r="AU527" s="391"/>
      <c r="AV527" s="390" t="str">
        <f/>
        <v/>
      </c>
      <c r="AW527" s="57" t="str">
        <f/>
        <v/>
      </c>
      <c r="AX527" s="57" t="s">
        <v>467</v>
      </c>
      <c r="AY527" s="381" t="str">
        <f/>
        <v/>
      </c>
      <c r="AZ527" s="381">
        <v>44895</v>
      </c>
      <c r="BA527" s="381" t="str">
        <f/>
        <v/>
      </c>
      <c r="BB527" s="394">
        <v>45322</v>
      </c>
      <c r="BC527" s="390" t="str">
        <f/>
        <v/>
      </c>
      <c r="BD527" s="381" t="str">
        <f/>
        <v/>
      </c>
      <c r="BE527" s="381">
        <v>45169</v>
      </c>
      <c r="BF527" s="381" t="str">
        <f/>
        <v/>
      </c>
      <c r="BG527" s="394">
        <v>45565</v>
      </c>
      <c r="BH527" s="391" t="s">
        <v>527</v>
      </c>
      <c r="BI527" s="378"/>
    </row>
    <row r="528" ht="15.75" customHeight="1">
      <c r="A528" s="236"/>
      <c r="B528" s="236"/>
      <c r="C528" s="358"/>
      <c r="D528" s="379">
        <v>522</v>
      </c>
      <c r="E528" s="380" t="str">
        <f t="shared" si="145"/>
        <v>#REF!</v>
      </c>
      <c r="F528" s="57" t="str">
        <f t="shared" si="146"/>
        <v>#REF!</v>
      </c>
      <c r="G528" s="57" t="str">
        <f t="shared" si="147"/>
        <v>#REF!</v>
      </c>
      <c r="H528" s="381" t="str">
        <f t="shared" si="148"/>
        <v>#REF!</v>
      </c>
      <c r="I528" s="380" t="str">
        <f t="shared" si="149"/>
        <v>#REF!</v>
      </c>
      <c r="J528" s="396" t="str">
        <f t="shared" si="144"/>
        <v>#REF!</v>
      </c>
      <c r="K528" s="382" t="b">
        <v>0</v>
      </c>
      <c r="L528" s="364" t="str">
        <f t="shared" si="150"/>
        <v>#REF!</v>
      </c>
      <c r="M528" s="361" t="str">
        <f t="shared" si="151"/>
        <v>#REF!</v>
      </c>
      <c r="N528" s="361" t="b">
        <v>0</v>
      </c>
      <c r="O528" s="24" t="b">
        <v>0</v>
      </c>
      <c r="P528" s="365" t="str">
        <f t="shared" si="152"/>
        <v>#REF!</v>
      </c>
      <c r="Q528" s="383"/>
      <c r="R528" s="367"/>
      <c r="S528" s="384" t="str">
        <f/>
        <v/>
      </c>
      <c r="T528" s="385">
        <v>44378</v>
      </c>
      <c r="U528" s="386" t="str">
        <f/>
        <v/>
      </c>
      <c r="V528" s="385">
        <v>44742</v>
      </c>
      <c r="W528" s="387" t="str">
        <f/>
        <v/>
      </c>
      <c r="X528" s="381" t="str">
        <f/>
        <v/>
      </c>
      <c r="Y528" s="381">
        <v>44621</v>
      </c>
      <c r="Z528" s="381">
        <v>44772</v>
      </c>
      <c r="AA528" s="380"/>
      <c r="AB528" s="57">
        <v>5</v>
      </c>
      <c r="AC528" s="381"/>
      <c r="AD528" s="381"/>
      <c r="AE528" s="388" t="s">
        <v>529</v>
      </c>
      <c r="AF528" s="381"/>
      <c r="AG528" s="381"/>
      <c r="AH528" s="391" t="s">
        <v>527</v>
      </c>
      <c r="AI528" s="386">
        <v>44936</v>
      </c>
      <c r="AJ528" s="381">
        <v>45077</v>
      </c>
      <c r="AK528" s="381"/>
      <c r="AL528" s="391" t="s">
        <v>527</v>
      </c>
      <c r="AM528" s="374"/>
      <c r="AN528" s="384">
        <v>45076</v>
      </c>
      <c r="AO528" s="381">
        <v>45137</v>
      </c>
      <c r="AP528" s="383"/>
      <c r="AQ528" s="374"/>
      <c r="AR528" s="384" t="str">
        <f/>
        <v/>
      </c>
      <c r="AS528" s="381">
        <v>44803</v>
      </c>
      <c r="AT528" s="381" t="str">
        <f/>
        <v/>
      </c>
      <c r="AU528" s="391"/>
      <c r="AV528" s="390" t="str">
        <f/>
        <v/>
      </c>
      <c r="AW528" s="57" t="str">
        <f/>
        <v/>
      </c>
      <c r="AX528" s="57" t="s">
        <v>467</v>
      </c>
      <c r="AY528" s="381" t="str">
        <f/>
        <v/>
      </c>
      <c r="AZ528" s="381">
        <v>44803</v>
      </c>
      <c r="BA528" s="381" t="str">
        <f/>
        <v/>
      </c>
      <c r="BB528" s="394">
        <v>45322</v>
      </c>
      <c r="BC528" s="390" t="str">
        <f/>
        <v/>
      </c>
      <c r="BD528" s="381" t="str">
        <f/>
        <v/>
      </c>
      <c r="BE528" s="381">
        <v>45077</v>
      </c>
      <c r="BF528" s="381" t="str">
        <f/>
        <v/>
      </c>
      <c r="BG528" s="394">
        <v>45565</v>
      </c>
      <c r="BH528" s="391" t="s">
        <v>527</v>
      </c>
      <c r="BI528" s="378"/>
    </row>
    <row r="529" ht="15.75" customHeight="1">
      <c r="A529" s="236"/>
      <c r="B529" s="236"/>
      <c r="C529" s="358"/>
      <c r="D529" s="379">
        <v>523</v>
      </c>
      <c r="E529" s="380" t="str">
        <f t="shared" si="145"/>
        <v>#REF!</v>
      </c>
      <c r="F529" s="57" t="str">
        <f t="shared" si="146"/>
        <v>#REF!</v>
      </c>
      <c r="G529" s="57" t="str">
        <f t="shared" si="147"/>
        <v>#REF!</v>
      </c>
      <c r="H529" s="381" t="str">
        <f t="shared" si="148"/>
        <v>#REF!</v>
      </c>
      <c r="I529" s="380" t="str">
        <f t="shared" si="149"/>
        <v>#REF!</v>
      </c>
      <c r="J529" s="396" t="str">
        <f t="shared" si="144"/>
        <v>#REF!</v>
      </c>
      <c r="K529" s="382" t="b">
        <v>0</v>
      </c>
      <c r="L529" s="364" t="str">
        <f t="shared" si="150"/>
        <v>#REF!</v>
      </c>
      <c r="M529" s="361" t="str">
        <f t="shared" si="151"/>
        <v>#REF!</v>
      </c>
      <c r="N529" s="361" t="b">
        <v>0</v>
      </c>
      <c r="O529" s="24" t="b">
        <v>0</v>
      </c>
      <c r="P529" s="365" t="str">
        <f t="shared" si="152"/>
        <v>#REF!</v>
      </c>
      <c r="Q529" s="383"/>
      <c r="R529" s="367"/>
      <c r="S529" s="384" t="str">
        <f/>
        <v/>
      </c>
      <c r="T529" s="385">
        <v>44378</v>
      </c>
      <c r="U529" s="386" t="str">
        <f/>
        <v/>
      </c>
      <c r="V529" s="385">
        <v>44742</v>
      </c>
      <c r="W529" s="387" t="str">
        <f/>
        <v/>
      </c>
      <c r="X529" s="381" t="str">
        <f/>
        <v/>
      </c>
      <c r="Y529" s="381">
        <v>44621</v>
      </c>
      <c r="Z529" s="381">
        <v>44772</v>
      </c>
      <c r="AA529" s="380"/>
      <c r="AB529" s="57">
        <v>12</v>
      </c>
      <c r="AC529" s="381"/>
      <c r="AD529" s="381"/>
      <c r="AE529" s="388" t="s">
        <v>529</v>
      </c>
      <c r="AF529" s="381"/>
      <c r="AG529" s="381"/>
      <c r="AH529" s="391" t="s">
        <v>527</v>
      </c>
      <c r="AI529" s="386">
        <v>44936</v>
      </c>
      <c r="AJ529" s="381">
        <v>45077</v>
      </c>
      <c r="AK529" s="381"/>
      <c r="AL529" s="391" t="s">
        <v>527</v>
      </c>
      <c r="AM529" s="374"/>
      <c r="AN529" s="384">
        <v>45076</v>
      </c>
      <c r="AO529" s="381">
        <v>45137</v>
      </c>
      <c r="AP529" s="383"/>
      <c r="AQ529" s="374"/>
      <c r="AR529" s="384" t="str">
        <f/>
        <v/>
      </c>
      <c r="AS529" s="381">
        <v>44803</v>
      </c>
      <c r="AT529" s="381" t="str">
        <f/>
        <v/>
      </c>
      <c r="AU529" s="391"/>
      <c r="AV529" s="390" t="str">
        <f/>
        <v/>
      </c>
      <c r="AW529" s="57" t="str">
        <f/>
        <v/>
      </c>
      <c r="AX529" s="57" t="s">
        <v>467</v>
      </c>
      <c r="AY529" s="381" t="str">
        <f/>
        <v/>
      </c>
      <c r="AZ529" s="381">
        <v>45046</v>
      </c>
      <c r="BA529" s="381" t="str">
        <f/>
        <v/>
      </c>
      <c r="BB529" s="394">
        <v>45322</v>
      </c>
      <c r="BC529" s="390" t="str">
        <f/>
        <v/>
      </c>
      <c r="BD529" s="381" t="str">
        <f/>
        <v/>
      </c>
      <c r="BE529" s="381">
        <v>45322</v>
      </c>
      <c r="BF529" s="381" t="str">
        <f/>
        <v/>
      </c>
      <c r="BG529" s="394">
        <v>45565</v>
      </c>
      <c r="BH529" s="391" t="s">
        <v>527</v>
      </c>
      <c r="BI529" s="378"/>
    </row>
    <row r="530" ht="15.75" customHeight="1">
      <c r="A530" s="236"/>
      <c r="B530" s="236"/>
      <c r="C530" s="358"/>
      <c r="D530" s="379">
        <v>524</v>
      </c>
      <c r="E530" s="380" t="str">
        <f t="shared" si="145"/>
        <v>#REF!</v>
      </c>
      <c r="F530" s="57" t="str">
        <f t="shared" si="146"/>
        <v>#REF!</v>
      </c>
      <c r="G530" s="57" t="str">
        <f t="shared" si="147"/>
        <v>#REF!</v>
      </c>
      <c r="H530" s="381" t="str">
        <f t="shared" si="148"/>
        <v>#REF!</v>
      </c>
      <c r="I530" s="380" t="str">
        <f t="shared" si="149"/>
        <v>#REF!</v>
      </c>
      <c r="J530" s="396" t="str">
        <f t="shared" si="144"/>
        <v>#REF!</v>
      </c>
      <c r="K530" s="382" t="b">
        <v>1</v>
      </c>
      <c r="L530" s="364" t="str">
        <f t="shared" si="150"/>
        <v>#REF!</v>
      </c>
      <c r="M530" s="361" t="str">
        <f t="shared" si="151"/>
        <v>#REF!</v>
      </c>
      <c r="N530" s="361" t="b">
        <v>0</v>
      </c>
      <c r="O530" s="24" t="b">
        <v>0</v>
      </c>
      <c r="P530" s="365" t="str">
        <f t="shared" si="152"/>
        <v>#REF!</v>
      </c>
      <c r="Q530" s="383"/>
      <c r="R530" s="367"/>
      <c r="S530" s="384" t="str">
        <f/>
        <v/>
      </c>
      <c r="T530" s="385">
        <v>44652</v>
      </c>
      <c r="U530" s="386" t="str">
        <f/>
        <v/>
      </c>
      <c r="V530" s="385">
        <v>44835</v>
      </c>
      <c r="W530" s="387" t="str">
        <f/>
        <v/>
      </c>
      <c r="X530" s="381" t="str">
        <f/>
        <v/>
      </c>
      <c r="Y530" s="381">
        <v>44896</v>
      </c>
      <c r="Z530" s="381">
        <v>44896</v>
      </c>
      <c r="AA530" s="388"/>
      <c r="AB530" s="57">
        <v>15</v>
      </c>
      <c r="AC530" s="381"/>
      <c r="AD530" s="381"/>
      <c r="AE530" s="388"/>
      <c r="AF530" s="381"/>
      <c r="AG530" s="381"/>
      <c r="AH530" s="421" t="s">
        <v>528</v>
      </c>
      <c r="AI530" s="386">
        <v>45200</v>
      </c>
      <c r="AJ530" s="381"/>
      <c r="AK530" s="381"/>
      <c r="AL530" s="383"/>
      <c r="AM530" s="374"/>
      <c r="AN530" s="384">
        <v>45245</v>
      </c>
      <c r="AO530" s="381">
        <v>45320</v>
      </c>
      <c r="AP530" s="383"/>
      <c r="AQ530" s="374"/>
      <c r="AR530" s="384" t="str">
        <f/>
        <v/>
      </c>
      <c r="AS530" s="381">
        <v>44908</v>
      </c>
      <c r="AT530" s="381" t="str">
        <f/>
        <v/>
      </c>
      <c r="AU530" s="389"/>
      <c r="AV530" s="390" t="str">
        <f/>
        <v/>
      </c>
      <c r="AW530" s="57" t="str">
        <f/>
        <v/>
      </c>
      <c r="AX530" s="57" t="s">
        <v>467</v>
      </c>
      <c r="AY530" s="381" t="str">
        <f/>
        <v/>
      </c>
      <c r="AZ530" s="381">
        <v>45383</v>
      </c>
      <c r="BA530" s="381" t="str">
        <f/>
        <v/>
      </c>
      <c r="BB530" s="385"/>
      <c r="BC530" s="390" t="str">
        <f/>
        <v/>
      </c>
      <c r="BD530" s="381" t="str">
        <f/>
        <v/>
      </c>
      <c r="BE530" s="381">
        <v>45657</v>
      </c>
      <c r="BF530" s="381" t="str">
        <f/>
        <v/>
      </c>
      <c r="BG530" s="391"/>
      <c r="BH530" s="392"/>
      <c r="BI530" s="378"/>
    </row>
    <row r="531" ht="15.75" customHeight="1">
      <c r="A531" s="236"/>
      <c r="B531" s="236"/>
      <c r="C531" s="358"/>
      <c r="D531" s="379">
        <v>525</v>
      </c>
      <c r="E531" s="380" t="str">
        <f t="shared" si="145"/>
        <v>#REF!</v>
      </c>
      <c r="F531" s="57" t="str">
        <f t="shared" si="146"/>
        <v>#REF!</v>
      </c>
      <c r="G531" s="57" t="str">
        <f t="shared" si="147"/>
        <v>#REF!</v>
      </c>
      <c r="H531" s="381" t="str">
        <f t="shared" si="148"/>
        <v>#REF!</v>
      </c>
      <c r="I531" s="380" t="str">
        <f t="shared" si="149"/>
        <v>#REF!</v>
      </c>
      <c r="J531" s="396" t="str">
        <f t="shared" si="144"/>
        <v>#REF!</v>
      </c>
      <c r="K531" s="382" t="b">
        <v>1</v>
      </c>
      <c r="L531" s="364" t="str">
        <f t="shared" si="150"/>
        <v>#REF!</v>
      </c>
      <c r="M531" s="361" t="str">
        <f t="shared" si="151"/>
        <v>#REF!</v>
      </c>
      <c r="N531" s="361" t="b">
        <v>0</v>
      </c>
      <c r="O531" s="24" t="b">
        <v>0</v>
      </c>
      <c r="P531" s="365" t="str">
        <f t="shared" si="152"/>
        <v>#REF!</v>
      </c>
      <c r="Q531" s="383"/>
      <c r="R531" s="367"/>
      <c r="S531" s="384" t="str">
        <f/>
        <v/>
      </c>
      <c r="T531" s="385">
        <v>44743</v>
      </c>
      <c r="U531" s="386" t="str">
        <f/>
        <v/>
      </c>
      <c r="V531" s="385">
        <v>44927</v>
      </c>
      <c r="W531" s="387" t="str">
        <f/>
        <v/>
      </c>
      <c r="X531" s="381" t="str">
        <f/>
        <v/>
      </c>
      <c r="Y531" s="381">
        <v>44986</v>
      </c>
      <c r="Z531" s="381">
        <v>44986</v>
      </c>
      <c r="AA531" s="388"/>
      <c r="AB531" s="57">
        <v>27</v>
      </c>
      <c r="AC531" s="381"/>
      <c r="AD531" s="381"/>
      <c r="AE531" s="388"/>
      <c r="AF531" s="381"/>
      <c r="AG531" s="381"/>
      <c r="AH531" s="421" t="s">
        <v>528</v>
      </c>
      <c r="AI531" s="386">
        <v>45301</v>
      </c>
      <c r="AJ531" s="381"/>
      <c r="AK531" s="381"/>
      <c r="AL531" s="383"/>
      <c r="AM531" s="374"/>
      <c r="AN531" s="384">
        <v>45658</v>
      </c>
      <c r="AO531" s="381">
        <v>45733</v>
      </c>
      <c r="AP531" s="383"/>
      <c r="AQ531" s="374"/>
      <c r="AR531" s="384" t="str">
        <f/>
        <v/>
      </c>
      <c r="AS531" s="381">
        <v>44999</v>
      </c>
      <c r="AT531" s="381" t="str">
        <f/>
        <v/>
      </c>
      <c r="AU531" s="389"/>
      <c r="AV531" s="390" t="str">
        <f/>
        <v/>
      </c>
      <c r="AW531" s="57" t="str">
        <f/>
        <v/>
      </c>
      <c r="AX531" s="57" t="s">
        <v>467</v>
      </c>
      <c r="AY531" s="381" t="str">
        <f/>
        <v/>
      </c>
      <c r="AZ531" s="381">
        <v>45839</v>
      </c>
      <c r="BA531" s="381" t="str">
        <f/>
        <v/>
      </c>
      <c r="BB531" s="385"/>
      <c r="BC531" s="390" t="str">
        <f/>
        <v/>
      </c>
      <c r="BD531" s="381" t="str">
        <f/>
        <v/>
      </c>
      <c r="BE531" s="381">
        <v>46112</v>
      </c>
      <c r="BF531" s="381" t="str">
        <f/>
        <v/>
      </c>
      <c r="BG531" s="391"/>
      <c r="BH531" s="392"/>
      <c r="BI531" s="378"/>
    </row>
    <row r="532" ht="15.75" customHeight="1">
      <c r="A532" s="236"/>
      <c r="B532" s="236"/>
      <c r="C532" s="358"/>
      <c r="D532" s="379">
        <v>526</v>
      </c>
      <c r="E532" s="380" t="str">
        <f t="shared" si="145"/>
        <v>#REF!</v>
      </c>
      <c r="F532" s="57" t="str">
        <f t="shared" si="146"/>
        <v>#REF!</v>
      </c>
      <c r="G532" s="57" t="str">
        <f t="shared" si="147"/>
        <v>#REF!</v>
      </c>
      <c r="H532" s="381" t="str">
        <f t="shared" si="148"/>
        <v>#REF!</v>
      </c>
      <c r="I532" s="380" t="str">
        <f t="shared" si="149"/>
        <v>#REF!</v>
      </c>
      <c r="J532" s="396" t="str">
        <f t="shared" si="144"/>
        <v>#REF!</v>
      </c>
      <c r="K532" s="382" t="b">
        <v>0</v>
      </c>
      <c r="L532" s="364" t="str">
        <f t="shared" si="150"/>
        <v>#REF!</v>
      </c>
      <c r="M532" s="361" t="str">
        <f t="shared" si="151"/>
        <v>#REF!</v>
      </c>
      <c r="N532" s="361" t="b">
        <v>0</v>
      </c>
      <c r="O532" s="24" t="b">
        <v>0</v>
      </c>
      <c r="P532" s="365" t="str">
        <f t="shared" si="152"/>
        <v>#REF!</v>
      </c>
      <c r="Q532" s="383"/>
      <c r="R532" s="367"/>
      <c r="S532" s="384" t="str">
        <f/>
        <v/>
      </c>
      <c r="T532" s="385">
        <v>44805</v>
      </c>
      <c r="U532" s="386" t="str">
        <f/>
        <v/>
      </c>
      <c r="V532" s="385">
        <v>44986</v>
      </c>
      <c r="W532" s="387" t="str">
        <f/>
        <v/>
      </c>
      <c r="X532" s="381" t="str">
        <f/>
        <v/>
      </c>
      <c r="Y532" s="381">
        <v>45047</v>
      </c>
      <c r="Z532" s="381">
        <v>45047</v>
      </c>
      <c r="AA532" s="388"/>
      <c r="AB532" s="57">
        <v>10</v>
      </c>
      <c r="AC532" s="381"/>
      <c r="AD532" s="381"/>
      <c r="AE532" s="388"/>
      <c r="AF532" s="381"/>
      <c r="AG532" s="381"/>
      <c r="AH532" s="389"/>
      <c r="AI532" s="386">
        <v>45352</v>
      </c>
      <c r="AJ532" s="381"/>
      <c r="AK532" s="381"/>
      <c r="AL532" s="383"/>
      <c r="AM532" s="374"/>
      <c r="AN532" s="384">
        <v>45203</v>
      </c>
      <c r="AO532" s="381">
        <v>45278</v>
      </c>
      <c r="AP532" s="383"/>
      <c r="AQ532" s="374"/>
      <c r="AR532" s="384" t="str">
        <f/>
        <v/>
      </c>
      <c r="AS532" s="381">
        <v>45061</v>
      </c>
      <c r="AT532" s="381" t="str">
        <f/>
        <v/>
      </c>
      <c r="AU532" s="389"/>
      <c r="AV532" s="390" t="str">
        <f/>
        <v/>
      </c>
      <c r="AW532" s="57" t="str">
        <f/>
        <v/>
      </c>
      <c r="AX532" s="57" t="s">
        <v>467</v>
      </c>
      <c r="AY532" s="381" t="str">
        <f/>
        <v/>
      </c>
      <c r="AZ532" s="381">
        <v>45383</v>
      </c>
      <c r="BA532" s="381" t="str">
        <f/>
        <v/>
      </c>
      <c r="BB532" s="385"/>
      <c r="BC532" s="390" t="str">
        <f/>
        <v/>
      </c>
      <c r="BD532" s="381" t="str">
        <f/>
        <v/>
      </c>
      <c r="BE532" s="381">
        <v>45657</v>
      </c>
      <c r="BF532" s="381" t="str">
        <f/>
        <v/>
      </c>
      <c r="BG532" s="391"/>
      <c r="BH532" s="392"/>
      <c r="BI532" s="378"/>
    </row>
    <row r="533" ht="15.75" customHeight="1">
      <c r="A533" s="236"/>
      <c r="B533" s="236"/>
      <c r="C533" s="358"/>
      <c r="D533" s="379">
        <v>527</v>
      </c>
      <c r="E533" s="380" t="str">
        <f t="shared" si="145"/>
        <v>#REF!</v>
      </c>
      <c r="F533" s="57" t="str">
        <f t="shared" si="146"/>
        <v>#REF!</v>
      </c>
      <c r="G533" s="57" t="str">
        <f t="shared" si="147"/>
        <v>#REF!</v>
      </c>
      <c r="H533" s="381" t="str">
        <f t="shared" si="148"/>
        <v>#REF!</v>
      </c>
      <c r="I533" s="380" t="str">
        <f t="shared" si="149"/>
        <v>#REF!</v>
      </c>
      <c r="J533" s="396" t="str">
        <f t="shared" si="144"/>
        <v>#REF!</v>
      </c>
      <c r="K533" s="382" t="b">
        <v>0</v>
      </c>
      <c r="L533" s="364" t="str">
        <f t="shared" si="150"/>
        <v>#REF!</v>
      </c>
      <c r="M533" s="361" t="str">
        <f t="shared" si="151"/>
        <v>#REF!</v>
      </c>
      <c r="N533" s="361" t="b">
        <v>0</v>
      </c>
      <c r="O533" s="24" t="b">
        <v>0</v>
      </c>
      <c r="P533" s="365" t="str">
        <f t="shared" si="152"/>
        <v>#REF!</v>
      </c>
      <c r="Q533" s="383"/>
      <c r="R533" s="367"/>
      <c r="S533" s="384" t="str">
        <f/>
        <v/>
      </c>
      <c r="T533" s="385">
        <v>44866</v>
      </c>
      <c r="U533" s="386" t="str">
        <f/>
        <v/>
      </c>
      <c r="V533" s="385">
        <v>45047</v>
      </c>
      <c r="W533" s="387" t="str">
        <f/>
        <v/>
      </c>
      <c r="X533" s="381" t="str">
        <f/>
        <v/>
      </c>
      <c r="Y533" s="381">
        <v>45108</v>
      </c>
      <c r="Z533" s="381">
        <v>45108</v>
      </c>
      <c r="AA533" s="388"/>
      <c r="AB533" s="57">
        <v>10</v>
      </c>
      <c r="AC533" s="381"/>
      <c r="AD533" s="381"/>
      <c r="AE533" s="388"/>
      <c r="AF533" s="381"/>
      <c r="AG533" s="381"/>
      <c r="AH533" s="389"/>
      <c r="AI533" s="386">
        <v>45413</v>
      </c>
      <c r="AJ533" s="381"/>
      <c r="AK533" s="381"/>
      <c r="AL533" s="383"/>
      <c r="AM533" s="374"/>
      <c r="AN533" s="384">
        <v>45203</v>
      </c>
      <c r="AO533" s="381">
        <v>45278</v>
      </c>
      <c r="AP533" s="383"/>
      <c r="AQ533" s="374"/>
      <c r="AR533" s="384" t="str">
        <f/>
        <v/>
      </c>
      <c r="AS533" s="381">
        <v>45120</v>
      </c>
      <c r="AT533" s="381" t="str">
        <f/>
        <v/>
      </c>
      <c r="AU533" s="389"/>
      <c r="AV533" s="390" t="str">
        <f/>
        <v/>
      </c>
      <c r="AW533" s="57" t="str">
        <f/>
        <v/>
      </c>
      <c r="AX533" s="57" t="s">
        <v>467</v>
      </c>
      <c r="AY533" s="381" t="str">
        <f/>
        <v/>
      </c>
      <c r="AZ533" s="381">
        <v>45202</v>
      </c>
      <c r="BA533" s="381" t="str">
        <f/>
        <v/>
      </c>
      <c r="BB533" s="385"/>
      <c r="BC533" s="390" t="str">
        <f/>
        <v/>
      </c>
      <c r="BD533" s="381" t="str">
        <f/>
        <v/>
      </c>
      <c r="BE533" s="381">
        <v>45657</v>
      </c>
      <c r="BF533" s="381" t="str">
        <f/>
        <v/>
      </c>
      <c r="BG533" s="391"/>
      <c r="BH533" s="392"/>
      <c r="BI533" s="378"/>
    </row>
    <row r="534" ht="15.75" customHeight="1">
      <c r="A534" s="236"/>
      <c r="B534" s="236"/>
      <c r="C534" s="358"/>
      <c r="D534" s="379">
        <v>528</v>
      </c>
      <c r="E534" s="380" t="str">
        <f t="shared" si="145"/>
        <v>#REF!</v>
      </c>
      <c r="F534" s="57" t="str">
        <f t="shared" si="146"/>
        <v>#REF!</v>
      </c>
      <c r="G534" s="57" t="str">
        <f t="shared" si="147"/>
        <v>#REF!</v>
      </c>
      <c r="H534" s="381" t="str">
        <f t="shared" si="148"/>
        <v>#REF!</v>
      </c>
      <c r="I534" s="380" t="str">
        <f t="shared" si="149"/>
        <v>#REF!</v>
      </c>
      <c r="J534" s="396" t="str">
        <f t="shared" si="144"/>
        <v>#REF!</v>
      </c>
      <c r="K534" s="382" t="b">
        <v>0</v>
      </c>
      <c r="L534" s="364" t="str">
        <f t="shared" si="150"/>
        <v>#REF!</v>
      </c>
      <c r="M534" s="361" t="str">
        <f t="shared" si="151"/>
        <v>#REF!</v>
      </c>
      <c r="N534" s="361" t="b">
        <v>0</v>
      </c>
      <c r="O534" s="24" t="b">
        <v>0</v>
      </c>
      <c r="P534" s="365" t="str">
        <f t="shared" si="152"/>
        <v>#REF!</v>
      </c>
      <c r="Q534" s="383"/>
      <c r="R534" s="367"/>
      <c r="S534" s="384" t="str">
        <f/>
        <v/>
      </c>
      <c r="T534" s="385">
        <v>44986</v>
      </c>
      <c r="U534" s="386" t="str">
        <f/>
        <v/>
      </c>
      <c r="V534" s="385">
        <v>44986</v>
      </c>
      <c r="W534" s="387" t="str">
        <f/>
        <v/>
      </c>
      <c r="X534" s="381" t="str">
        <f/>
        <v/>
      </c>
      <c r="Y534" s="381"/>
      <c r="Z534" s="381">
        <v>45231</v>
      </c>
      <c r="AA534" s="388"/>
      <c r="AB534" s="57">
        <v>2</v>
      </c>
      <c r="AC534" s="381"/>
      <c r="AD534" s="381"/>
      <c r="AE534" s="388"/>
      <c r="AF534" s="381"/>
      <c r="AG534" s="381"/>
      <c r="AH534" s="389"/>
      <c r="AI534" s="386"/>
      <c r="AJ534" s="381"/>
      <c r="AK534" s="381"/>
      <c r="AL534" s="383"/>
      <c r="AM534" s="374"/>
      <c r="AN534" s="384">
        <v>45203</v>
      </c>
      <c r="AO534" s="381">
        <v>45278</v>
      </c>
      <c r="AP534" s="383"/>
      <c r="AQ534" s="374"/>
      <c r="AR534" s="384" t="str">
        <f/>
        <v/>
      </c>
      <c r="AS534" s="381">
        <v>45244</v>
      </c>
      <c r="AT534" s="381" t="str">
        <f/>
        <v/>
      </c>
      <c r="AU534" s="389"/>
      <c r="AV534" s="390" t="str">
        <f/>
        <v/>
      </c>
      <c r="AW534" s="57" t="str">
        <f/>
        <v/>
      </c>
      <c r="AX534" s="381"/>
      <c r="AY534" s="381" t="str">
        <f/>
        <v/>
      </c>
      <c r="AZ534" s="381"/>
      <c r="BA534" s="381" t="str">
        <f/>
        <v/>
      </c>
      <c r="BB534" s="385"/>
      <c r="BC534" s="390" t="str">
        <f/>
        <v/>
      </c>
      <c r="BD534" s="381" t="str">
        <f/>
        <v/>
      </c>
      <c r="BE534" s="381"/>
      <c r="BF534" s="381" t="str">
        <f/>
        <v/>
      </c>
      <c r="BG534" s="391"/>
      <c r="BH534" s="392"/>
      <c r="BI534" s="378"/>
    </row>
    <row r="535" ht="15.75" customHeight="1">
      <c r="A535" s="236"/>
      <c r="B535" s="236"/>
      <c r="C535" s="358"/>
      <c r="D535" s="379">
        <v>529</v>
      </c>
      <c r="E535" s="380" t="str">
        <f t="shared" si="145"/>
        <v>#REF!</v>
      </c>
      <c r="F535" s="57" t="str">
        <f t="shared" si="146"/>
        <v>#REF!</v>
      </c>
      <c r="G535" s="57" t="str">
        <f t="shared" si="147"/>
        <v>#REF!</v>
      </c>
      <c r="H535" s="381" t="str">
        <f t="shared" si="148"/>
        <v>#REF!</v>
      </c>
      <c r="I535" s="380" t="str">
        <f t="shared" si="149"/>
        <v>#REF!</v>
      </c>
      <c r="J535" s="396" t="str">
        <f t="shared" si="144"/>
        <v>#REF!</v>
      </c>
      <c r="K535" s="382" t="b">
        <v>0</v>
      </c>
      <c r="L535" s="364" t="str">
        <f t="shared" si="150"/>
        <v>#REF!</v>
      </c>
      <c r="M535" s="361" t="str">
        <f t="shared" si="151"/>
        <v>#REF!</v>
      </c>
      <c r="N535" s="361" t="b">
        <v>0</v>
      </c>
      <c r="O535" s="24" t="b">
        <v>0</v>
      </c>
      <c r="P535" s="365" t="str">
        <f t="shared" si="152"/>
        <v>#REF!</v>
      </c>
      <c r="Q535" s="383"/>
      <c r="R535" s="367"/>
      <c r="S535" s="384" t="str">
        <f/>
        <v/>
      </c>
      <c r="T535" s="385">
        <v>45292</v>
      </c>
      <c r="U535" s="386" t="str">
        <f/>
        <v/>
      </c>
      <c r="V535" s="385">
        <v>45539</v>
      </c>
      <c r="W535" s="387" t="str">
        <f/>
        <v/>
      </c>
      <c r="X535" s="381" t="str">
        <f/>
        <v/>
      </c>
      <c r="Y535" s="381"/>
      <c r="Z535" s="381">
        <v>45597</v>
      </c>
      <c r="AA535" s="388"/>
      <c r="AB535" s="381"/>
      <c r="AC535" s="381"/>
      <c r="AD535" s="381"/>
      <c r="AE535" s="388"/>
      <c r="AF535" s="381"/>
      <c r="AG535" s="381"/>
      <c r="AH535" s="389"/>
      <c r="AI535" s="386"/>
      <c r="AJ535" s="381"/>
      <c r="AK535" s="381"/>
      <c r="AL535" s="383"/>
      <c r="AM535" s="374"/>
      <c r="AN535" s="384">
        <v>46314</v>
      </c>
      <c r="AO535" s="381">
        <v>46387</v>
      </c>
      <c r="AP535" s="383"/>
      <c r="AQ535" s="374"/>
      <c r="AR535" s="384" t="str">
        <f/>
        <v/>
      </c>
      <c r="AS535" s="381">
        <v>45610</v>
      </c>
      <c r="AT535" s="381" t="str">
        <f/>
        <v/>
      </c>
      <c r="AU535" s="389"/>
      <c r="AV535" s="390" t="str">
        <f/>
        <v/>
      </c>
      <c r="AW535" s="57" t="str">
        <f/>
        <v/>
      </c>
      <c r="AX535" s="381"/>
      <c r="AY535" s="381" t="str">
        <f/>
        <v/>
      </c>
      <c r="AZ535" s="381"/>
      <c r="BA535" s="381" t="str">
        <f/>
        <v/>
      </c>
      <c r="BB535" s="385"/>
      <c r="BC535" s="390" t="str">
        <f/>
        <v/>
      </c>
      <c r="BD535" s="381" t="str">
        <f/>
        <v/>
      </c>
      <c r="BE535" s="381"/>
      <c r="BF535" s="381" t="str">
        <f/>
        <v/>
      </c>
      <c r="BG535" s="391"/>
      <c r="BH535" s="392"/>
      <c r="BI535" s="378"/>
    </row>
    <row r="536" ht="15.75" customHeight="1">
      <c r="A536" s="236"/>
      <c r="B536" s="236"/>
      <c r="C536" s="358"/>
      <c r="D536" s="379">
        <v>530</v>
      </c>
      <c r="E536" s="380" t="str">
        <f t="shared" si="145"/>
        <v>#REF!</v>
      </c>
      <c r="F536" s="57" t="str">
        <f t="shared" si="146"/>
        <v>#REF!</v>
      </c>
      <c r="G536" s="57" t="str">
        <f t="shared" si="147"/>
        <v>#REF!</v>
      </c>
      <c r="H536" s="381" t="str">
        <f t="shared" si="148"/>
        <v>#REF!</v>
      </c>
      <c r="I536" s="380" t="str">
        <f t="shared" si="149"/>
        <v>#REF!</v>
      </c>
      <c r="J536" s="396" t="str">
        <f t="shared" si="144"/>
        <v>#REF!</v>
      </c>
      <c r="K536" s="382" t="b">
        <v>0</v>
      </c>
      <c r="L536" s="364" t="str">
        <f t="shared" si="150"/>
        <v>#REF!</v>
      </c>
      <c r="M536" s="361" t="str">
        <f t="shared" si="151"/>
        <v>#REF!</v>
      </c>
      <c r="N536" s="361" t="b">
        <v>0</v>
      </c>
      <c r="O536" s="24" t="b">
        <v>0</v>
      </c>
      <c r="P536" s="365" t="str">
        <f t="shared" si="152"/>
        <v>#REF!</v>
      </c>
      <c r="Q536" s="383"/>
      <c r="R536" s="367"/>
      <c r="S536" s="384" t="str">
        <f/>
        <v/>
      </c>
      <c r="T536" s="385">
        <v>45292</v>
      </c>
      <c r="U536" s="386" t="str">
        <f/>
        <v/>
      </c>
      <c r="V536" s="385">
        <v>45539</v>
      </c>
      <c r="W536" s="387" t="str">
        <f/>
        <v/>
      </c>
      <c r="X536" s="381" t="str">
        <f/>
        <v/>
      </c>
      <c r="Y536" s="381"/>
      <c r="Z536" s="381">
        <v>45597</v>
      </c>
      <c r="AA536" s="388"/>
      <c r="AB536" s="381"/>
      <c r="AC536" s="381"/>
      <c r="AD536" s="381"/>
      <c r="AE536" s="388"/>
      <c r="AF536" s="381"/>
      <c r="AG536" s="381"/>
      <c r="AH536" s="389"/>
      <c r="AI536" s="386"/>
      <c r="AJ536" s="381"/>
      <c r="AK536" s="381"/>
      <c r="AL536" s="383"/>
      <c r="AM536" s="374"/>
      <c r="AN536" s="384">
        <v>46251</v>
      </c>
      <c r="AO536" s="381">
        <v>46324</v>
      </c>
      <c r="AP536" s="383"/>
      <c r="AQ536" s="374"/>
      <c r="AR536" s="384" t="str">
        <f/>
        <v/>
      </c>
      <c r="AS536" s="381">
        <v>45610</v>
      </c>
      <c r="AT536" s="381" t="str">
        <f/>
        <v/>
      </c>
      <c r="AU536" s="389"/>
      <c r="AV536" s="390" t="str">
        <f/>
        <v/>
      </c>
      <c r="AW536" s="57" t="str">
        <f/>
        <v/>
      </c>
      <c r="AX536" s="381"/>
      <c r="AY536" s="381" t="str">
        <f/>
        <v/>
      </c>
      <c r="AZ536" s="381"/>
      <c r="BA536" s="381" t="str">
        <f/>
        <v/>
      </c>
      <c r="BB536" s="385"/>
      <c r="BC536" s="390" t="str">
        <f/>
        <v/>
      </c>
      <c r="BD536" s="381" t="str">
        <f/>
        <v/>
      </c>
      <c r="BE536" s="381"/>
      <c r="BF536" s="381" t="str">
        <f/>
        <v/>
      </c>
      <c r="BG536" s="391"/>
      <c r="BH536" s="392"/>
      <c r="BI536" s="378"/>
    </row>
    <row r="537" ht="15.75" customHeight="1">
      <c r="A537" s="236"/>
      <c r="B537" s="236"/>
      <c r="C537" s="358"/>
      <c r="D537" s="379">
        <v>531</v>
      </c>
      <c r="E537" s="380" t="str">
        <f t="shared" si="145"/>
        <v>#REF!</v>
      </c>
      <c r="F537" s="57" t="str">
        <f t="shared" si="146"/>
        <v>#REF!</v>
      </c>
      <c r="G537" s="57" t="str">
        <f t="shared" si="147"/>
        <v>#REF!</v>
      </c>
      <c r="H537" s="381" t="str">
        <f t="shared" si="148"/>
        <v>#REF!</v>
      </c>
      <c r="I537" s="380" t="str">
        <f t="shared" si="149"/>
        <v>#REF!</v>
      </c>
      <c r="J537" s="396" t="str">
        <f t="shared" si="144"/>
        <v>#REF!</v>
      </c>
      <c r="K537" s="382" t="b">
        <v>0</v>
      </c>
      <c r="L537" s="364" t="str">
        <f t="shared" si="150"/>
        <v>#REF!</v>
      </c>
      <c r="M537" s="361" t="str">
        <f t="shared" si="151"/>
        <v>#REF!</v>
      </c>
      <c r="N537" s="361" t="b">
        <v>0</v>
      </c>
      <c r="O537" s="24" t="b">
        <v>0</v>
      </c>
      <c r="P537" s="365" t="str">
        <f t="shared" si="152"/>
        <v>#REF!</v>
      </c>
      <c r="Q537" s="383"/>
      <c r="R537" s="367"/>
      <c r="S537" s="384" t="str">
        <f/>
        <v/>
      </c>
      <c r="T537" s="385">
        <v>45292</v>
      </c>
      <c r="U537" s="386" t="str">
        <f/>
        <v/>
      </c>
      <c r="V537" s="385">
        <v>45539</v>
      </c>
      <c r="W537" s="387" t="str">
        <f/>
        <v/>
      </c>
      <c r="X537" s="381" t="str">
        <f/>
        <v/>
      </c>
      <c r="Y537" s="381"/>
      <c r="Z537" s="381">
        <v>45597</v>
      </c>
      <c r="AA537" s="388"/>
      <c r="AB537" s="381"/>
      <c r="AC537" s="381"/>
      <c r="AD537" s="381"/>
      <c r="AE537" s="388"/>
      <c r="AF537" s="381"/>
      <c r="AG537" s="381"/>
      <c r="AH537" s="389"/>
      <c r="AI537" s="386"/>
      <c r="AJ537" s="381"/>
      <c r="AK537" s="381"/>
      <c r="AL537" s="383"/>
      <c r="AM537" s="374"/>
      <c r="AN537" s="384">
        <v>46314</v>
      </c>
      <c r="AO537" s="381">
        <v>46387</v>
      </c>
      <c r="AP537" s="383"/>
      <c r="AQ537" s="374"/>
      <c r="AR537" s="384" t="str">
        <f/>
        <v/>
      </c>
      <c r="AS537" s="381">
        <v>45610</v>
      </c>
      <c r="AT537" s="381" t="str">
        <f/>
        <v/>
      </c>
      <c r="AU537" s="389"/>
      <c r="AV537" s="390" t="str">
        <f/>
        <v/>
      </c>
      <c r="AW537" s="57" t="str">
        <f/>
        <v/>
      </c>
      <c r="AX537" s="381"/>
      <c r="AY537" s="381" t="str">
        <f/>
        <v/>
      </c>
      <c r="AZ537" s="381"/>
      <c r="BA537" s="381" t="str">
        <f/>
        <v/>
      </c>
      <c r="BB537" s="385"/>
      <c r="BC537" s="390" t="str">
        <f/>
        <v/>
      </c>
      <c r="BD537" s="381" t="str">
        <f/>
        <v/>
      </c>
      <c r="BE537" s="381"/>
      <c r="BF537" s="381" t="str">
        <f/>
        <v/>
      </c>
      <c r="BG537" s="391"/>
      <c r="BH537" s="392"/>
      <c r="BI537" s="378"/>
    </row>
    <row r="538" ht="15.75" customHeight="1">
      <c r="A538" s="236"/>
      <c r="B538" s="236"/>
      <c r="C538" s="358"/>
      <c r="D538" s="379">
        <v>532</v>
      </c>
      <c r="E538" s="380" t="str">
        <f t="shared" si="145"/>
        <v>#REF!</v>
      </c>
      <c r="F538" s="57" t="str">
        <f t="shared" si="146"/>
        <v>#REF!</v>
      </c>
      <c r="G538" s="57" t="str">
        <f t="shared" si="147"/>
        <v>#REF!</v>
      </c>
      <c r="H538" s="381" t="str">
        <f t="shared" si="148"/>
        <v>#REF!</v>
      </c>
      <c r="I538" s="380" t="str">
        <f t="shared" si="149"/>
        <v>#REF!</v>
      </c>
      <c r="J538" s="396" t="str">
        <f t="shared" si="144"/>
        <v>#REF!</v>
      </c>
      <c r="K538" s="382" t="b">
        <v>0</v>
      </c>
      <c r="L538" s="364" t="str">
        <f t="shared" si="150"/>
        <v>#REF!</v>
      </c>
      <c r="M538" s="361" t="str">
        <f t="shared" si="151"/>
        <v>#REF!</v>
      </c>
      <c r="N538" s="361" t="b">
        <v>0</v>
      </c>
      <c r="O538" s="24" t="b">
        <v>0</v>
      </c>
      <c r="P538" s="365" t="str">
        <f t="shared" si="152"/>
        <v>#REF!</v>
      </c>
      <c r="Q538" s="383"/>
      <c r="R538" s="367"/>
      <c r="S538" s="384" t="str">
        <f/>
        <v/>
      </c>
      <c r="T538" s="385">
        <v>45292</v>
      </c>
      <c r="U538" s="386" t="str">
        <f/>
        <v/>
      </c>
      <c r="V538" s="385">
        <v>45539</v>
      </c>
      <c r="W538" s="387" t="str">
        <f/>
        <v/>
      </c>
      <c r="X538" s="381" t="str">
        <f/>
        <v/>
      </c>
      <c r="Y538" s="381"/>
      <c r="Z538" s="381">
        <v>45597</v>
      </c>
      <c r="AA538" s="388"/>
      <c r="AB538" s="381"/>
      <c r="AC538" s="381"/>
      <c r="AD538" s="381"/>
      <c r="AE538" s="388"/>
      <c r="AF538" s="381"/>
      <c r="AG538" s="381"/>
      <c r="AH538" s="389"/>
      <c r="AI538" s="386"/>
      <c r="AJ538" s="381"/>
      <c r="AK538" s="381"/>
      <c r="AL538" s="383"/>
      <c r="AM538" s="374"/>
      <c r="AN538" s="384">
        <v>46160</v>
      </c>
      <c r="AO538" s="381">
        <v>46233</v>
      </c>
      <c r="AP538" s="383"/>
      <c r="AQ538" s="374"/>
      <c r="AR538" s="384" t="str">
        <f/>
        <v/>
      </c>
      <c r="AS538" s="381">
        <v>45610</v>
      </c>
      <c r="AT538" s="381" t="str">
        <f/>
        <v/>
      </c>
      <c r="AU538" s="389"/>
      <c r="AV538" s="390" t="str">
        <f/>
        <v/>
      </c>
      <c r="AW538" s="57" t="str">
        <f/>
        <v/>
      </c>
      <c r="AX538" s="381"/>
      <c r="AY538" s="381" t="str">
        <f/>
        <v/>
      </c>
      <c r="AZ538" s="381"/>
      <c r="BA538" s="381" t="str">
        <f/>
        <v/>
      </c>
      <c r="BB538" s="385"/>
      <c r="BC538" s="390" t="str">
        <f/>
        <v/>
      </c>
      <c r="BD538" s="381" t="str">
        <f/>
        <v/>
      </c>
      <c r="BE538" s="381"/>
      <c r="BF538" s="381" t="str">
        <f/>
        <v/>
      </c>
      <c r="BG538" s="391"/>
      <c r="BH538" s="392"/>
      <c r="BI538" s="378"/>
    </row>
    <row r="539" ht="15.75" customHeight="1">
      <c r="A539" s="236"/>
      <c r="B539" s="236"/>
      <c r="C539" s="358"/>
      <c r="D539" s="379">
        <v>533</v>
      </c>
      <c r="E539" s="380" t="str">
        <f t="shared" si="145"/>
        <v>#REF!</v>
      </c>
      <c r="F539" s="57" t="str">
        <f t="shared" si="146"/>
        <v>#REF!</v>
      </c>
      <c r="G539" s="57" t="str">
        <f t="shared" si="147"/>
        <v>#REF!</v>
      </c>
      <c r="H539" s="381" t="str">
        <f t="shared" si="148"/>
        <v>#REF!</v>
      </c>
      <c r="I539" s="380" t="str">
        <f t="shared" si="149"/>
        <v>#REF!</v>
      </c>
      <c r="J539" s="396" t="str">
        <f t="shared" si="144"/>
        <v>#REF!</v>
      </c>
      <c r="K539" s="382" t="b">
        <v>0</v>
      </c>
      <c r="L539" s="364" t="str">
        <f t="shared" si="150"/>
        <v>#REF!</v>
      </c>
      <c r="M539" s="361" t="str">
        <f t="shared" si="151"/>
        <v>#REF!</v>
      </c>
      <c r="N539" s="361" t="b">
        <v>0</v>
      </c>
      <c r="O539" s="24" t="b">
        <v>0</v>
      </c>
      <c r="P539" s="365" t="str">
        <f t="shared" si="152"/>
        <v>#REF!</v>
      </c>
      <c r="Q539" s="383"/>
      <c r="R539" s="367"/>
      <c r="S539" s="384" t="str">
        <f/>
        <v/>
      </c>
      <c r="T539" s="385">
        <v>45292</v>
      </c>
      <c r="U539" s="386" t="str">
        <f/>
        <v/>
      </c>
      <c r="V539" s="385">
        <v>45539</v>
      </c>
      <c r="W539" s="387" t="str">
        <f/>
        <v/>
      </c>
      <c r="X539" s="381" t="str">
        <f/>
        <v/>
      </c>
      <c r="Y539" s="381"/>
      <c r="Z539" s="381">
        <v>45597</v>
      </c>
      <c r="AA539" s="388"/>
      <c r="AB539" s="381"/>
      <c r="AC539" s="381"/>
      <c r="AD539" s="381"/>
      <c r="AE539" s="388"/>
      <c r="AF539" s="381"/>
      <c r="AG539" s="381"/>
      <c r="AH539" s="389"/>
      <c r="AI539" s="386"/>
      <c r="AJ539" s="381"/>
      <c r="AK539" s="381"/>
      <c r="AL539" s="383"/>
      <c r="AM539" s="374"/>
      <c r="AN539" s="384">
        <v>46190</v>
      </c>
      <c r="AO539" s="381">
        <v>46265</v>
      </c>
      <c r="AP539" s="383"/>
      <c r="AQ539" s="374"/>
      <c r="AR539" s="384" t="str">
        <f/>
        <v/>
      </c>
      <c r="AS539" s="381">
        <v>45610</v>
      </c>
      <c r="AT539" s="381" t="str">
        <f/>
        <v/>
      </c>
      <c r="AU539" s="389"/>
      <c r="AV539" s="390" t="str">
        <f/>
        <v/>
      </c>
      <c r="AW539" s="57" t="str">
        <f/>
        <v/>
      </c>
      <c r="AX539" s="381"/>
      <c r="AY539" s="381" t="str">
        <f/>
        <v/>
      </c>
      <c r="AZ539" s="381"/>
      <c r="BA539" s="381" t="str">
        <f/>
        <v/>
      </c>
      <c r="BB539" s="385"/>
      <c r="BC539" s="390" t="str">
        <f/>
        <v/>
      </c>
      <c r="BD539" s="381" t="str">
        <f/>
        <v/>
      </c>
      <c r="BE539" s="381"/>
      <c r="BF539" s="381" t="str">
        <f/>
        <v/>
      </c>
      <c r="BG539" s="391"/>
      <c r="BH539" s="392"/>
      <c r="BI539" s="378"/>
    </row>
    <row r="540" ht="15.75" customHeight="1">
      <c r="A540" s="236"/>
      <c r="B540" s="236"/>
      <c r="C540" s="358"/>
      <c r="D540" s="379">
        <v>534</v>
      </c>
      <c r="E540" s="380" t="str">
        <f t="shared" si="145"/>
        <v>#REF!</v>
      </c>
      <c r="F540" s="57" t="str">
        <f t="shared" si="146"/>
        <v>#REF!</v>
      </c>
      <c r="G540" s="57" t="str">
        <f t="shared" si="147"/>
        <v>#REF!</v>
      </c>
      <c r="H540" s="381" t="str">
        <f t="shared" si="148"/>
        <v>#REF!</v>
      </c>
      <c r="I540" s="380" t="str">
        <f t="shared" si="149"/>
        <v>#REF!</v>
      </c>
      <c r="J540" s="396" t="str">
        <f t="shared" si="144"/>
        <v>#REF!</v>
      </c>
      <c r="K540" s="382" t="b">
        <v>0</v>
      </c>
      <c r="L540" s="364" t="str">
        <f t="shared" si="150"/>
        <v>#REF!</v>
      </c>
      <c r="M540" s="361" t="str">
        <f t="shared" si="151"/>
        <v>#REF!</v>
      </c>
      <c r="N540" s="361" t="b">
        <v>0</v>
      </c>
      <c r="O540" s="24" t="b">
        <v>0</v>
      </c>
      <c r="P540" s="365" t="str">
        <f t="shared" si="152"/>
        <v>#REF!</v>
      </c>
      <c r="Q540" s="383"/>
      <c r="R540" s="367"/>
      <c r="S540" s="384" t="str">
        <f/>
        <v/>
      </c>
      <c r="T540" s="385">
        <v>45292</v>
      </c>
      <c r="U540" s="386" t="str">
        <f/>
        <v/>
      </c>
      <c r="V540" s="385">
        <v>45539</v>
      </c>
      <c r="W540" s="387" t="str">
        <f/>
        <v/>
      </c>
      <c r="X540" s="381" t="str">
        <f/>
        <v/>
      </c>
      <c r="Y540" s="381"/>
      <c r="Z540" s="381">
        <v>45597</v>
      </c>
      <c r="AA540" s="388"/>
      <c r="AB540" s="381"/>
      <c r="AC540" s="381"/>
      <c r="AD540" s="381"/>
      <c r="AE540" s="388"/>
      <c r="AF540" s="381"/>
      <c r="AG540" s="381"/>
      <c r="AH540" s="389"/>
      <c r="AI540" s="386"/>
      <c r="AJ540" s="381"/>
      <c r="AK540" s="381"/>
      <c r="AL540" s="383"/>
      <c r="AM540" s="374"/>
      <c r="AN540" s="384">
        <v>46372</v>
      </c>
      <c r="AO540" s="381">
        <v>46447</v>
      </c>
      <c r="AP540" s="383"/>
      <c r="AQ540" s="374"/>
      <c r="AR540" s="384" t="str">
        <f/>
        <v/>
      </c>
      <c r="AS540" s="381">
        <v>45610</v>
      </c>
      <c r="AT540" s="381" t="str">
        <f/>
        <v/>
      </c>
      <c r="AU540" s="389"/>
      <c r="AV540" s="390" t="str">
        <f/>
        <v/>
      </c>
      <c r="AW540" s="57" t="str">
        <f/>
        <v/>
      </c>
      <c r="AX540" s="381"/>
      <c r="AY540" s="381" t="str">
        <f/>
        <v/>
      </c>
      <c r="AZ540" s="381"/>
      <c r="BA540" s="381" t="str">
        <f/>
        <v/>
      </c>
      <c r="BB540" s="385"/>
      <c r="BC540" s="390" t="str">
        <f/>
        <v/>
      </c>
      <c r="BD540" s="381" t="str">
        <f/>
        <v/>
      </c>
      <c r="BE540" s="381"/>
      <c r="BF540" s="381" t="str">
        <f/>
        <v/>
      </c>
      <c r="BG540" s="391"/>
      <c r="BH540" s="392"/>
      <c r="BI540" s="378"/>
    </row>
    <row r="541" ht="15.75" customHeight="1">
      <c r="A541" s="236"/>
      <c r="B541" s="236"/>
      <c r="C541" s="358"/>
      <c r="D541" s="379">
        <v>535</v>
      </c>
      <c r="E541" s="380" t="str">
        <f t="shared" si="145"/>
        <v>#REF!</v>
      </c>
      <c r="F541" s="57" t="str">
        <f t="shared" si="146"/>
        <v>#REF!</v>
      </c>
      <c r="G541" s="57" t="str">
        <f t="shared" si="147"/>
        <v>#REF!</v>
      </c>
      <c r="H541" s="381" t="str">
        <f t="shared" si="148"/>
        <v>#REF!</v>
      </c>
      <c r="I541" s="380" t="str">
        <f t="shared" si="149"/>
        <v>#REF!</v>
      </c>
      <c r="J541" s="396" t="str">
        <f t="shared" si="144"/>
        <v>#REF!</v>
      </c>
      <c r="K541" s="382" t="b">
        <v>0</v>
      </c>
      <c r="L541" s="364" t="str">
        <f t="shared" si="150"/>
        <v>#REF!</v>
      </c>
      <c r="M541" s="361" t="str">
        <f t="shared" si="151"/>
        <v>#REF!</v>
      </c>
      <c r="N541" s="361" t="b">
        <v>0</v>
      </c>
      <c r="O541" s="24" t="b">
        <v>0</v>
      </c>
      <c r="P541" s="365" t="str">
        <f t="shared" si="152"/>
        <v>#REF!</v>
      </c>
      <c r="Q541" s="383"/>
      <c r="R541" s="367"/>
      <c r="S541" s="384" t="str">
        <f/>
        <v/>
      </c>
      <c r="T541" s="385">
        <v>45292</v>
      </c>
      <c r="U541" s="386" t="str">
        <f/>
        <v/>
      </c>
      <c r="V541" s="385">
        <v>45539</v>
      </c>
      <c r="W541" s="387" t="str">
        <f/>
        <v/>
      </c>
      <c r="X541" s="381" t="str">
        <f/>
        <v/>
      </c>
      <c r="Y541" s="381"/>
      <c r="Z541" s="381">
        <v>45597</v>
      </c>
      <c r="AA541" s="388"/>
      <c r="AB541" s="381"/>
      <c r="AC541" s="381"/>
      <c r="AD541" s="381"/>
      <c r="AE541" s="388"/>
      <c r="AF541" s="381"/>
      <c r="AG541" s="381"/>
      <c r="AH541" s="389"/>
      <c r="AI541" s="386"/>
      <c r="AJ541" s="381"/>
      <c r="AK541" s="381"/>
      <c r="AL541" s="383"/>
      <c r="AM541" s="374"/>
      <c r="AN541" s="384">
        <v>46037</v>
      </c>
      <c r="AO541" s="381">
        <v>46112</v>
      </c>
      <c r="AP541" s="383"/>
      <c r="AQ541" s="374"/>
      <c r="AR541" s="384" t="str">
        <f/>
        <v/>
      </c>
      <c r="AS541" s="381">
        <v>45610</v>
      </c>
      <c r="AT541" s="381" t="str">
        <f/>
        <v/>
      </c>
      <c r="AU541" s="389"/>
      <c r="AV541" s="390" t="str">
        <f/>
        <v/>
      </c>
      <c r="AW541" s="57" t="str">
        <f/>
        <v/>
      </c>
      <c r="AX541" s="381"/>
      <c r="AY541" s="381" t="str">
        <f/>
        <v/>
      </c>
      <c r="AZ541" s="381"/>
      <c r="BA541" s="381" t="str">
        <f/>
        <v/>
      </c>
      <c r="BB541" s="385"/>
      <c r="BC541" s="390" t="str">
        <f/>
        <v/>
      </c>
      <c r="BD541" s="381" t="str">
        <f/>
        <v/>
      </c>
      <c r="BE541" s="381"/>
      <c r="BF541" s="381" t="str">
        <f/>
        <v/>
      </c>
      <c r="BG541" s="391"/>
      <c r="BH541" s="392"/>
      <c r="BI541" s="378"/>
    </row>
    <row r="542" ht="15.75" customHeight="1">
      <c r="A542" s="236"/>
      <c r="B542" s="236"/>
      <c r="C542" s="358"/>
      <c r="D542" s="379">
        <v>536</v>
      </c>
      <c r="E542" s="380" t="str">
        <f t="shared" si="145"/>
        <v>#REF!</v>
      </c>
      <c r="F542" s="57" t="str">
        <f t="shared" si="146"/>
        <v>#REF!</v>
      </c>
      <c r="G542" s="57" t="str">
        <f t="shared" si="147"/>
        <v>#REF!</v>
      </c>
      <c r="H542" s="381" t="str">
        <f t="shared" si="148"/>
        <v>#REF!</v>
      </c>
      <c r="I542" s="380" t="str">
        <f t="shared" si="149"/>
        <v>#REF!</v>
      </c>
      <c r="J542" s="396" t="str">
        <f t="shared" si="144"/>
        <v>#REF!</v>
      </c>
      <c r="K542" s="382" t="b">
        <v>0</v>
      </c>
      <c r="L542" s="364" t="str">
        <f t="shared" si="150"/>
        <v>#REF!</v>
      </c>
      <c r="M542" s="361" t="str">
        <f t="shared" si="151"/>
        <v>#REF!</v>
      </c>
      <c r="N542" s="361" t="b">
        <v>0</v>
      </c>
      <c r="O542" s="24" t="b">
        <v>0</v>
      </c>
      <c r="P542" s="365" t="str">
        <f t="shared" si="152"/>
        <v>#REF!</v>
      </c>
      <c r="Q542" s="383"/>
      <c r="R542" s="367"/>
      <c r="S542" s="384" t="str">
        <f/>
        <v/>
      </c>
      <c r="T542" s="385">
        <v>46082</v>
      </c>
      <c r="U542" s="386" t="str">
        <f/>
        <v/>
      </c>
      <c r="V542" s="385">
        <v>46206</v>
      </c>
      <c r="W542" s="387" t="str">
        <f/>
        <v/>
      </c>
      <c r="X542" s="381" t="str">
        <f/>
        <v/>
      </c>
      <c r="Y542" s="381"/>
      <c r="Z542" s="381">
        <v>46266</v>
      </c>
      <c r="AA542" s="388"/>
      <c r="AB542" s="381"/>
      <c r="AC542" s="381"/>
      <c r="AD542" s="381"/>
      <c r="AE542" s="388"/>
      <c r="AF542" s="381"/>
      <c r="AG542" s="381"/>
      <c r="AH542" s="389"/>
      <c r="AI542" s="386"/>
      <c r="AJ542" s="381"/>
      <c r="AK542" s="381"/>
      <c r="AL542" s="383"/>
      <c r="AM542" s="374"/>
      <c r="AN542" s="384">
        <v>46371</v>
      </c>
      <c r="AO542" s="381">
        <v>46444</v>
      </c>
      <c r="AP542" s="383"/>
      <c r="AQ542" s="374"/>
      <c r="AR542" s="384" t="str">
        <f/>
        <v/>
      </c>
      <c r="AS542" s="381">
        <v>46278</v>
      </c>
      <c r="AT542" s="381" t="str">
        <f/>
        <v/>
      </c>
      <c r="AU542" s="389"/>
      <c r="AV542" s="390" t="str">
        <f/>
        <v/>
      </c>
      <c r="AW542" s="57" t="str">
        <f/>
        <v/>
      </c>
      <c r="AX542" s="381"/>
      <c r="AY542" s="381" t="str">
        <f/>
        <v/>
      </c>
      <c r="AZ542" s="381"/>
      <c r="BA542" s="381" t="str">
        <f/>
        <v/>
      </c>
      <c r="BB542" s="385"/>
      <c r="BC542" s="390" t="str">
        <f/>
        <v/>
      </c>
      <c r="BD542" s="381" t="str">
        <f/>
        <v/>
      </c>
      <c r="BE542" s="381"/>
      <c r="BF542" s="381" t="str">
        <f/>
        <v/>
      </c>
      <c r="BG542" s="391"/>
      <c r="BH542" s="392"/>
      <c r="BI542" s="378"/>
    </row>
    <row r="543" ht="15.75" customHeight="1">
      <c r="A543" s="236"/>
      <c r="B543" s="236"/>
      <c r="C543" s="358"/>
      <c r="D543" s="379">
        <v>537</v>
      </c>
      <c r="E543" s="380" t="str">
        <f t="shared" si="145"/>
        <v>#REF!</v>
      </c>
      <c r="F543" s="57" t="str">
        <f t="shared" si="146"/>
        <v>#REF!</v>
      </c>
      <c r="G543" s="57" t="str">
        <f t="shared" si="147"/>
        <v>#REF!</v>
      </c>
      <c r="H543" s="381" t="str">
        <f t="shared" si="148"/>
        <v>#REF!</v>
      </c>
      <c r="I543" s="380" t="str">
        <f t="shared" si="149"/>
        <v>#REF!</v>
      </c>
      <c r="J543" s="396" t="str">
        <f t="shared" si="144"/>
        <v>#REF!</v>
      </c>
      <c r="K543" s="382" t="b">
        <v>0</v>
      </c>
      <c r="L543" s="364" t="str">
        <f t="shared" si="150"/>
        <v>#REF!</v>
      </c>
      <c r="M543" s="361" t="str">
        <f t="shared" si="151"/>
        <v>#REF!</v>
      </c>
      <c r="N543" s="361" t="b">
        <v>0</v>
      </c>
      <c r="O543" s="24" t="b">
        <v>0</v>
      </c>
      <c r="P543" s="365" t="str">
        <f t="shared" si="152"/>
        <v>#REF!</v>
      </c>
      <c r="Q543" s="383"/>
      <c r="R543" s="367"/>
      <c r="S543" s="384" t="str">
        <f/>
        <v/>
      </c>
      <c r="T543" s="385">
        <v>46398</v>
      </c>
      <c r="U543" s="386" t="str">
        <f/>
        <v/>
      </c>
      <c r="V543" s="385">
        <v>46632</v>
      </c>
      <c r="W543" s="387" t="str">
        <f/>
        <v/>
      </c>
      <c r="X543" s="381" t="str">
        <f/>
        <v/>
      </c>
      <c r="Y543" s="381"/>
      <c r="Z543" s="381">
        <v>46692</v>
      </c>
      <c r="AA543" s="388"/>
      <c r="AB543" s="381"/>
      <c r="AC543" s="381"/>
      <c r="AD543" s="381"/>
      <c r="AE543" s="388"/>
      <c r="AF543" s="381"/>
      <c r="AG543" s="381"/>
      <c r="AH543" s="389"/>
      <c r="AI543" s="386"/>
      <c r="AJ543" s="381"/>
      <c r="AK543" s="381"/>
      <c r="AL543" s="383"/>
      <c r="AM543" s="374"/>
      <c r="AN543" s="384">
        <v>47364</v>
      </c>
      <c r="AO543" s="381">
        <v>47437</v>
      </c>
      <c r="AP543" s="383"/>
      <c r="AQ543" s="374"/>
      <c r="AR543" s="384" t="str">
        <f/>
        <v/>
      </c>
      <c r="AS543" s="381">
        <v>46705</v>
      </c>
      <c r="AT543" s="381" t="str">
        <f/>
        <v/>
      </c>
      <c r="AU543" s="389"/>
      <c r="AV543" s="390" t="str">
        <f/>
        <v/>
      </c>
      <c r="AW543" s="57" t="str">
        <f/>
        <v/>
      </c>
      <c r="AX543" s="381"/>
      <c r="AY543" s="381" t="str">
        <f/>
        <v/>
      </c>
      <c r="AZ543" s="381"/>
      <c r="BA543" s="381" t="str">
        <f/>
        <v/>
      </c>
      <c r="BB543" s="385"/>
      <c r="BC543" s="390" t="str">
        <f/>
        <v/>
      </c>
      <c r="BD543" s="381" t="str">
        <f/>
        <v/>
      </c>
      <c r="BE543" s="381"/>
      <c r="BF543" s="381" t="str">
        <f/>
        <v/>
      </c>
      <c r="BG543" s="391"/>
      <c r="BH543" s="392"/>
      <c r="BI543" s="378"/>
    </row>
    <row r="544" ht="15.75" customHeight="1">
      <c r="A544" s="236"/>
      <c r="B544" s="236"/>
      <c r="C544" s="358"/>
      <c r="D544" s="379">
        <v>538</v>
      </c>
      <c r="E544" s="380" t="str">
        <f t="shared" si="145"/>
        <v>#REF!</v>
      </c>
      <c r="F544" s="57" t="str">
        <f t="shared" si="146"/>
        <v>#REF!</v>
      </c>
      <c r="G544" s="57" t="str">
        <f t="shared" si="147"/>
        <v>#REF!</v>
      </c>
      <c r="H544" s="381" t="str">
        <f t="shared" si="148"/>
        <v>#REF!</v>
      </c>
      <c r="I544" s="380" t="str">
        <f t="shared" si="149"/>
        <v>#REF!</v>
      </c>
      <c r="J544" s="396" t="str">
        <f t="shared" ref="J544:J607" si="153">VLOOKUP(D96,'Свод объектов'!$D$3:$L1101,9,0)</f>
        <v>#REF!</v>
      </c>
      <c r="K544" s="382" t="b">
        <v>0</v>
      </c>
      <c r="L544" s="364" t="str">
        <f t="shared" si="150"/>
        <v>#REF!</v>
      </c>
      <c r="M544" s="361" t="str">
        <f t="shared" si="151"/>
        <v>#REF!</v>
      </c>
      <c r="N544" s="361" t="b">
        <v>0</v>
      </c>
      <c r="O544" s="24" t="b">
        <v>0</v>
      </c>
      <c r="P544" s="365" t="str">
        <f t="shared" si="152"/>
        <v>#REF!</v>
      </c>
      <c r="Q544" s="383"/>
      <c r="R544" s="367"/>
      <c r="S544" s="384" t="str">
        <f/>
        <v/>
      </c>
      <c r="T544" s="385">
        <v>46398</v>
      </c>
      <c r="U544" s="386" t="str">
        <f/>
        <v/>
      </c>
      <c r="V544" s="385">
        <v>46632</v>
      </c>
      <c r="W544" s="387" t="str">
        <f/>
        <v/>
      </c>
      <c r="X544" s="381" t="str">
        <f/>
        <v/>
      </c>
      <c r="Y544" s="381"/>
      <c r="Z544" s="381">
        <v>46692</v>
      </c>
      <c r="AA544" s="388"/>
      <c r="AB544" s="381"/>
      <c r="AC544" s="381"/>
      <c r="AD544" s="381"/>
      <c r="AE544" s="388"/>
      <c r="AF544" s="381"/>
      <c r="AG544" s="381"/>
      <c r="AH544" s="389"/>
      <c r="AI544" s="386"/>
      <c r="AJ544" s="381"/>
      <c r="AK544" s="381"/>
      <c r="AL544" s="383"/>
      <c r="AM544" s="374"/>
      <c r="AN544" s="384">
        <v>47303</v>
      </c>
      <c r="AO544" s="381">
        <v>47378</v>
      </c>
      <c r="AP544" s="383"/>
      <c r="AQ544" s="374"/>
      <c r="AR544" s="384" t="str">
        <f/>
        <v/>
      </c>
      <c r="AS544" s="381">
        <v>46705</v>
      </c>
      <c r="AT544" s="381" t="str">
        <f/>
        <v/>
      </c>
      <c r="AU544" s="389"/>
      <c r="AV544" s="390" t="str">
        <f/>
        <v/>
      </c>
      <c r="AW544" s="57" t="str">
        <f/>
        <v/>
      </c>
      <c r="AX544" s="381"/>
      <c r="AY544" s="381" t="str">
        <f/>
        <v/>
      </c>
      <c r="AZ544" s="381"/>
      <c r="BA544" s="381" t="str">
        <f/>
        <v/>
      </c>
      <c r="BB544" s="385"/>
      <c r="BC544" s="390" t="str">
        <f/>
        <v/>
      </c>
      <c r="BD544" s="381" t="str">
        <f/>
        <v/>
      </c>
      <c r="BE544" s="381"/>
      <c r="BF544" s="381" t="str">
        <f/>
        <v/>
      </c>
      <c r="BG544" s="391"/>
      <c r="BH544" s="392"/>
      <c r="BI544" s="378"/>
    </row>
    <row r="545" ht="15.75" customHeight="1">
      <c r="A545" s="236"/>
      <c r="B545" s="236"/>
      <c r="C545" s="358"/>
      <c r="D545" s="379">
        <v>539</v>
      </c>
      <c r="E545" s="380" t="str">
        <f t="shared" si="145"/>
        <v>#REF!</v>
      </c>
      <c r="F545" s="57" t="str">
        <f t="shared" si="146"/>
        <v>#REF!</v>
      </c>
      <c r="G545" s="57" t="str">
        <f t="shared" si="147"/>
        <v>#REF!</v>
      </c>
      <c r="H545" s="381" t="str">
        <f t="shared" si="148"/>
        <v>#REF!</v>
      </c>
      <c r="I545" s="380" t="str">
        <f t="shared" si="149"/>
        <v>#REF!</v>
      </c>
      <c r="J545" s="396" t="str">
        <f t="shared" si="153"/>
        <v>#REF!</v>
      </c>
      <c r="K545" s="382" t="b">
        <v>0</v>
      </c>
      <c r="L545" s="364" t="str">
        <f t="shared" si="150"/>
        <v>#REF!</v>
      </c>
      <c r="M545" s="361" t="str">
        <f t="shared" si="151"/>
        <v>#REF!</v>
      </c>
      <c r="N545" s="361" t="b">
        <v>0</v>
      </c>
      <c r="O545" s="24" t="b">
        <v>0</v>
      </c>
      <c r="P545" s="365" t="str">
        <f t="shared" si="152"/>
        <v>#REF!</v>
      </c>
      <c r="Q545" s="383"/>
      <c r="R545" s="367"/>
      <c r="S545" s="384" t="str">
        <f/>
        <v/>
      </c>
      <c r="T545" s="385">
        <v>46419</v>
      </c>
      <c r="U545" s="386" t="str">
        <f/>
        <v/>
      </c>
      <c r="V545" s="385">
        <v>46664</v>
      </c>
      <c r="W545" s="387" t="str">
        <f/>
        <v/>
      </c>
      <c r="X545" s="381" t="str">
        <f/>
        <v/>
      </c>
      <c r="Y545" s="381"/>
      <c r="Z545" s="381">
        <v>46722</v>
      </c>
      <c r="AA545" s="388"/>
      <c r="AB545" s="381"/>
      <c r="AC545" s="381"/>
      <c r="AD545" s="381"/>
      <c r="AE545" s="388"/>
      <c r="AF545" s="381"/>
      <c r="AG545" s="381"/>
      <c r="AH545" s="389"/>
      <c r="AI545" s="386"/>
      <c r="AJ545" s="381"/>
      <c r="AK545" s="381"/>
      <c r="AL545" s="383"/>
      <c r="AM545" s="374"/>
      <c r="AN545" s="384">
        <v>47700</v>
      </c>
      <c r="AO545" s="381">
        <v>47773</v>
      </c>
      <c r="AP545" s="383"/>
      <c r="AQ545" s="374"/>
      <c r="AR545" s="384" t="str">
        <f/>
        <v/>
      </c>
      <c r="AS545" s="381">
        <v>46734</v>
      </c>
      <c r="AT545" s="381" t="str">
        <f/>
        <v/>
      </c>
      <c r="AU545" s="389"/>
      <c r="AV545" s="390" t="str">
        <f/>
        <v/>
      </c>
      <c r="AW545" s="57" t="str">
        <f/>
        <v/>
      </c>
      <c r="AX545" s="381"/>
      <c r="AY545" s="381" t="str">
        <f/>
        <v/>
      </c>
      <c r="AZ545" s="381"/>
      <c r="BA545" s="381" t="str">
        <f/>
        <v/>
      </c>
      <c r="BB545" s="385"/>
      <c r="BC545" s="390" t="str">
        <f/>
        <v/>
      </c>
      <c r="BD545" s="381" t="str">
        <f/>
        <v/>
      </c>
      <c r="BE545" s="381"/>
      <c r="BF545" s="381" t="str">
        <f/>
        <v/>
      </c>
      <c r="BG545" s="391"/>
      <c r="BH545" s="392"/>
      <c r="BI545" s="378"/>
    </row>
    <row r="546" ht="15.75" customHeight="1">
      <c r="A546" s="236"/>
      <c r="B546" s="236"/>
      <c r="C546" s="358"/>
      <c r="D546" s="379">
        <v>540</v>
      </c>
      <c r="E546" s="380" t="str">
        <f t="shared" si="145"/>
        <v>#REF!</v>
      </c>
      <c r="F546" s="57" t="str">
        <f t="shared" si="146"/>
        <v>#REF!</v>
      </c>
      <c r="G546" s="57" t="str">
        <f t="shared" si="147"/>
        <v>#REF!</v>
      </c>
      <c r="H546" s="381" t="str">
        <f t="shared" si="148"/>
        <v>#REF!</v>
      </c>
      <c r="I546" s="380" t="str">
        <f t="shared" si="149"/>
        <v>#REF!</v>
      </c>
      <c r="J546" s="396" t="str">
        <f t="shared" si="153"/>
        <v>#REF!</v>
      </c>
      <c r="K546" s="382" t="b">
        <v>0</v>
      </c>
      <c r="L546" s="364" t="str">
        <f t="shared" si="150"/>
        <v>#REF!</v>
      </c>
      <c r="M546" s="361" t="str">
        <f t="shared" si="151"/>
        <v>#REF!</v>
      </c>
      <c r="N546" s="361" t="b">
        <v>0</v>
      </c>
      <c r="O546" s="24" t="b">
        <v>0</v>
      </c>
      <c r="P546" s="365" t="str">
        <f t="shared" si="152"/>
        <v>#REF!</v>
      </c>
      <c r="Q546" s="383"/>
      <c r="R546" s="367"/>
      <c r="S546" s="384" t="str">
        <f/>
        <v/>
      </c>
      <c r="T546" s="385">
        <v>46398</v>
      </c>
      <c r="U546" s="386" t="str">
        <f/>
        <v/>
      </c>
      <c r="V546" s="385">
        <v>46632</v>
      </c>
      <c r="W546" s="387" t="str">
        <f/>
        <v/>
      </c>
      <c r="X546" s="381" t="str">
        <f/>
        <v/>
      </c>
      <c r="Y546" s="381"/>
      <c r="Z546" s="381">
        <v>46692</v>
      </c>
      <c r="AA546" s="388"/>
      <c r="AB546" s="381"/>
      <c r="AC546" s="381"/>
      <c r="AD546" s="381"/>
      <c r="AE546" s="388"/>
      <c r="AF546" s="381"/>
      <c r="AG546" s="381"/>
      <c r="AH546" s="389"/>
      <c r="AI546" s="386"/>
      <c r="AJ546" s="381"/>
      <c r="AK546" s="381"/>
      <c r="AL546" s="383"/>
      <c r="AM546" s="374"/>
      <c r="AN546" s="384">
        <v>47333</v>
      </c>
      <c r="AO546" s="381">
        <v>47408</v>
      </c>
      <c r="AP546" s="383"/>
      <c r="AQ546" s="374"/>
      <c r="AR546" s="384" t="str">
        <f/>
        <v/>
      </c>
      <c r="AS546" s="381">
        <v>46705</v>
      </c>
      <c r="AT546" s="381" t="str">
        <f/>
        <v/>
      </c>
      <c r="AU546" s="389"/>
      <c r="AV546" s="390" t="str">
        <f/>
        <v/>
      </c>
      <c r="AW546" s="57" t="str">
        <f/>
        <v/>
      </c>
      <c r="AX546" s="381"/>
      <c r="AY546" s="381" t="str">
        <f/>
        <v/>
      </c>
      <c r="AZ546" s="381"/>
      <c r="BA546" s="381" t="str">
        <f/>
        <v/>
      </c>
      <c r="BB546" s="385"/>
      <c r="BC546" s="390" t="str">
        <f/>
        <v/>
      </c>
      <c r="BD546" s="381" t="str">
        <f/>
        <v/>
      </c>
      <c r="BE546" s="381"/>
      <c r="BF546" s="381" t="str">
        <f/>
        <v/>
      </c>
      <c r="BG546" s="391"/>
      <c r="BH546" s="392"/>
      <c r="BI546" s="378"/>
    </row>
    <row r="547" ht="15.75" customHeight="1">
      <c r="A547" s="236"/>
      <c r="B547" s="236"/>
      <c r="C547" s="358"/>
      <c r="D547" s="379">
        <v>541</v>
      </c>
      <c r="E547" s="380" t="str">
        <f t="shared" si="145"/>
        <v>#REF!</v>
      </c>
      <c r="F547" s="57" t="str">
        <f t="shared" si="146"/>
        <v>#REF!</v>
      </c>
      <c r="G547" s="57" t="str">
        <f t="shared" si="147"/>
        <v>#REF!</v>
      </c>
      <c r="H547" s="381" t="str">
        <f t="shared" si="148"/>
        <v>#REF!</v>
      </c>
      <c r="I547" s="380" t="str">
        <f t="shared" si="149"/>
        <v>#REF!</v>
      </c>
      <c r="J547" s="396" t="str">
        <f t="shared" si="153"/>
        <v>#REF!</v>
      </c>
      <c r="K547" s="382" t="b">
        <v>0</v>
      </c>
      <c r="L547" s="364" t="str">
        <f t="shared" si="150"/>
        <v>#REF!</v>
      </c>
      <c r="M547" s="361" t="str">
        <f t="shared" si="151"/>
        <v>#REF!</v>
      </c>
      <c r="N547" s="361" t="b">
        <v>0</v>
      </c>
      <c r="O547" s="24" t="b">
        <v>0</v>
      </c>
      <c r="P547" s="365" t="str">
        <f t="shared" si="152"/>
        <v>#REF!</v>
      </c>
      <c r="Q547" s="383"/>
      <c r="R547" s="367"/>
      <c r="S547" s="384" t="str">
        <f/>
        <v/>
      </c>
      <c r="T547" s="385">
        <v>46357</v>
      </c>
      <c r="U547" s="386" t="str">
        <f/>
        <v/>
      </c>
      <c r="V547" s="385">
        <v>46603</v>
      </c>
      <c r="W547" s="387" t="str">
        <f/>
        <v/>
      </c>
      <c r="X547" s="381" t="str">
        <f/>
        <v/>
      </c>
      <c r="Y547" s="381"/>
      <c r="Z547" s="381">
        <v>46661</v>
      </c>
      <c r="AA547" s="388"/>
      <c r="AB547" s="381"/>
      <c r="AC547" s="381"/>
      <c r="AD547" s="381"/>
      <c r="AE547" s="388"/>
      <c r="AF547" s="381"/>
      <c r="AG547" s="381"/>
      <c r="AH547" s="389"/>
      <c r="AI547" s="386"/>
      <c r="AJ547" s="381"/>
      <c r="AK547" s="381"/>
      <c r="AL547" s="383"/>
      <c r="AM547" s="374"/>
      <c r="AN547" s="384">
        <v>47484</v>
      </c>
      <c r="AO547" s="381">
        <v>47557</v>
      </c>
      <c r="AP547" s="383"/>
      <c r="AQ547" s="374"/>
      <c r="AR547" s="384" t="str">
        <f/>
        <v/>
      </c>
      <c r="AS547" s="381">
        <v>46673</v>
      </c>
      <c r="AT547" s="381" t="str">
        <f/>
        <v/>
      </c>
      <c r="AU547" s="389"/>
      <c r="AV547" s="390" t="str">
        <f/>
        <v/>
      </c>
      <c r="AW547" s="57" t="str">
        <f/>
        <v/>
      </c>
      <c r="AX547" s="381"/>
      <c r="AY547" s="381" t="str">
        <f/>
        <v/>
      </c>
      <c r="AZ547" s="381"/>
      <c r="BA547" s="381" t="str">
        <f/>
        <v/>
      </c>
      <c r="BB547" s="385"/>
      <c r="BC547" s="390" t="str">
        <f/>
        <v/>
      </c>
      <c r="BD547" s="381" t="str">
        <f/>
        <v/>
      </c>
      <c r="BE547" s="381"/>
      <c r="BF547" s="381" t="str">
        <f/>
        <v/>
      </c>
      <c r="BG547" s="391"/>
      <c r="BH547" s="392"/>
      <c r="BI547" s="378"/>
    </row>
    <row r="548" ht="15.75" customHeight="1">
      <c r="A548" s="236"/>
      <c r="B548" s="236"/>
      <c r="C548" s="358"/>
      <c r="D548" s="379">
        <v>542</v>
      </c>
      <c r="E548" s="380" t="str">
        <f t="shared" si="145"/>
        <v>#REF!</v>
      </c>
      <c r="F548" s="57" t="str">
        <f t="shared" si="146"/>
        <v>#REF!</v>
      </c>
      <c r="G548" s="57" t="str">
        <f t="shared" si="147"/>
        <v>#REF!</v>
      </c>
      <c r="H548" s="381" t="str">
        <f t="shared" si="148"/>
        <v>#REF!</v>
      </c>
      <c r="I548" s="380" t="str">
        <f t="shared" si="149"/>
        <v>#REF!</v>
      </c>
      <c r="J548" s="396" t="str">
        <f t="shared" si="153"/>
        <v>#REF!</v>
      </c>
      <c r="K548" s="382" t="b">
        <v>0</v>
      </c>
      <c r="L548" s="364" t="str">
        <f t="shared" si="150"/>
        <v>#REF!</v>
      </c>
      <c r="M548" s="361" t="str">
        <f t="shared" si="151"/>
        <v>#REF!</v>
      </c>
      <c r="N548" s="361" t="b">
        <v>0</v>
      </c>
      <c r="O548" s="24" t="b">
        <v>0</v>
      </c>
      <c r="P548" s="365" t="str">
        <f t="shared" si="152"/>
        <v>#REF!</v>
      </c>
      <c r="Q548" s="383"/>
      <c r="R548" s="367"/>
      <c r="S548" s="384" t="str">
        <f/>
        <v/>
      </c>
      <c r="T548" s="385">
        <v>46357</v>
      </c>
      <c r="U548" s="386" t="str">
        <f/>
        <v/>
      </c>
      <c r="V548" s="385">
        <v>46603</v>
      </c>
      <c r="W548" s="387" t="str">
        <f/>
        <v/>
      </c>
      <c r="X548" s="381" t="str">
        <f/>
        <v/>
      </c>
      <c r="Y548" s="381"/>
      <c r="Z548" s="381">
        <v>46661</v>
      </c>
      <c r="AA548" s="388"/>
      <c r="AB548" s="381"/>
      <c r="AC548" s="381"/>
      <c r="AD548" s="381"/>
      <c r="AE548" s="388"/>
      <c r="AF548" s="381"/>
      <c r="AG548" s="381"/>
      <c r="AH548" s="389"/>
      <c r="AI548" s="386"/>
      <c r="AJ548" s="381"/>
      <c r="AK548" s="381"/>
      <c r="AL548" s="383"/>
      <c r="AM548" s="374"/>
      <c r="AN548" s="384">
        <v>47395</v>
      </c>
      <c r="AO548" s="381">
        <v>47470</v>
      </c>
      <c r="AP548" s="383"/>
      <c r="AQ548" s="374"/>
      <c r="AR548" s="384" t="str">
        <f/>
        <v/>
      </c>
      <c r="AS548" s="381">
        <v>46673</v>
      </c>
      <c r="AT548" s="381" t="str">
        <f/>
        <v/>
      </c>
      <c r="AU548" s="389"/>
      <c r="AV548" s="390" t="str">
        <f/>
        <v/>
      </c>
      <c r="AW548" s="57" t="str">
        <f/>
        <v/>
      </c>
      <c r="AX548" s="381"/>
      <c r="AY548" s="381" t="str">
        <f/>
        <v/>
      </c>
      <c r="AZ548" s="381"/>
      <c r="BA548" s="381" t="str">
        <f/>
        <v/>
      </c>
      <c r="BB548" s="385"/>
      <c r="BC548" s="390" t="str">
        <f/>
        <v/>
      </c>
      <c r="BD548" s="381" t="str">
        <f/>
        <v/>
      </c>
      <c r="BE548" s="381"/>
      <c r="BF548" s="381" t="str">
        <f/>
        <v/>
      </c>
      <c r="BG548" s="391"/>
      <c r="BH548" s="392"/>
      <c r="BI548" s="378"/>
    </row>
    <row r="549" ht="15.75" customHeight="1">
      <c r="A549" s="236"/>
      <c r="B549" s="236"/>
      <c r="C549" s="358"/>
      <c r="D549" s="379">
        <v>543</v>
      </c>
      <c r="E549" s="380" t="str">
        <f t="shared" si="145"/>
        <v>#REF!</v>
      </c>
      <c r="F549" s="57" t="str">
        <f t="shared" si="146"/>
        <v>#REF!</v>
      </c>
      <c r="G549" s="57" t="str">
        <f t="shared" si="147"/>
        <v>#REF!</v>
      </c>
      <c r="H549" s="381" t="str">
        <f t="shared" si="148"/>
        <v>#REF!</v>
      </c>
      <c r="I549" s="380" t="str">
        <f t="shared" si="149"/>
        <v>#REF!</v>
      </c>
      <c r="J549" s="396" t="str">
        <f t="shared" si="153"/>
        <v>#REF!</v>
      </c>
      <c r="K549" s="382" t="b">
        <v>0</v>
      </c>
      <c r="L549" s="364" t="str">
        <f t="shared" si="150"/>
        <v>#REF!</v>
      </c>
      <c r="M549" s="361" t="str">
        <f t="shared" si="151"/>
        <v>#REF!</v>
      </c>
      <c r="N549" s="361" t="b">
        <v>0</v>
      </c>
      <c r="O549" s="24" t="b">
        <v>0</v>
      </c>
      <c r="P549" s="365" t="str">
        <f t="shared" si="152"/>
        <v>#REF!</v>
      </c>
      <c r="Q549" s="383"/>
      <c r="R549" s="367"/>
      <c r="S549" s="384" t="str">
        <f/>
        <v/>
      </c>
      <c r="T549" s="385">
        <v>46419</v>
      </c>
      <c r="U549" s="386" t="str">
        <f/>
        <v/>
      </c>
      <c r="V549" s="385">
        <v>46664</v>
      </c>
      <c r="W549" s="387" t="str">
        <f/>
        <v/>
      </c>
      <c r="X549" s="381" t="str">
        <f/>
        <v/>
      </c>
      <c r="Y549" s="381"/>
      <c r="Z549" s="381">
        <v>46722</v>
      </c>
      <c r="AA549" s="388"/>
      <c r="AB549" s="381"/>
      <c r="AC549" s="381"/>
      <c r="AD549" s="381"/>
      <c r="AE549" s="388"/>
      <c r="AF549" s="381"/>
      <c r="AG549" s="381"/>
      <c r="AH549" s="389"/>
      <c r="AI549" s="386"/>
      <c r="AJ549" s="381"/>
      <c r="AK549" s="381"/>
      <c r="AL549" s="383"/>
      <c r="AM549" s="374"/>
      <c r="AN549" s="384">
        <v>47364</v>
      </c>
      <c r="AO549" s="381">
        <v>47437</v>
      </c>
      <c r="AP549" s="383"/>
      <c r="AQ549" s="374"/>
      <c r="AR549" s="384" t="str">
        <f/>
        <v/>
      </c>
      <c r="AS549" s="381">
        <v>46734</v>
      </c>
      <c r="AT549" s="381" t="str">
        <f/>
        <v/>
      </c>
      <c r="AU549" s="389"/>
      <c r="AV549" s="390" t="str">
        <f/>
        <v/>
      </c>
      <c r="AW549" s="57" t="str">
        <f/>
        <v/>
      </c>
      <c r="AX549" s="381"/>
      <c r="AY549" s="381" t="str">
        <f/>
        <v/>
      </c>
      <c r="AZ549" s="381"/>
      <c r="BA549" s="381" t="str">
        <f/>
        <v/>
      </c>
      <c r="BB549" s="385"/>
      <c r="BC549" s="390" t="str">
        <f/>
        <v/>
      </c>
      <c r="BD549" s="381" t="str">
        <f/>
        <v/>
      </c>
      <c r="BE549" s="381"/>
      <c r="BF549" s="381" t="str">
        <f/>
        <v/>
      </c>
      <c r="BG549" s="391"/>
      <c r="BH549" s="392"/>
      <c r="BI549" s="378"/>
    </row>
    <row r="550" ht="15.75" customHeight="1">
      <c r="A550" s="236"/>
      <c r="B550" s="236"/>
      <c r="C550" s="358"/>
      <c r="D550" s="379">
        <v>544</v>
      </c>
      <c r="E550" s="380" t="str">
        <f t="shared" si="145"/>
        <v>#REF!</v>
      </c>
      <c r="F550" s="57" t="str">
        <f t="shared" si="146"/>
        <v>#REF!</v>
      </c>
      <c r="G550" s="57" t="str">
        <f t="shared" si="147"/>
        <v>#REF!</v>
      </c>
      <c r="H550" s="381" t="str">
        <f t="shared" si="148"/>
        <v>#REF!</v>
      </c>
      <c r="I550" s="380" t="str">
        <f t="shared" si="149"/>
        <v>#REF!</v>
      </c>
      <c r="J550" s="396" t="str">
        <f t="shared" si="153"/>
        <v>#REF!</v>
      </c>
      <c r="K550" s="382" t="b">
        <v>0</v>
      </c>
      <c r="L550" s="364" t="str">
        <f t="shared" si="150"/>
        <v>#REF!</v>
      </c>
      <c r="M550" s="361" t="str">
        <f t="shared" si="151"/>
        <v>#REF!</v>
      </c>
      <c r="N550" s="361" t="b">
        <v>0</v>
      </c>
      <c r="O550" s="24" t="b">
        <v>0</v>
      </c>
      <c r="P550" s="365" t="str">
        <f t="shared" si="152"/>
        <v>#REF!</v>
      </c>
      <c r="Q550" s="383"/>
      <c r="R550" s="367"/>
      <c r="S550" s="384" t="str">
        <f/>
        <v/>
      </c>
      <c r="T550" s="385">
        <v>47515</v>
      </c>
      <c r="U550" s="386" t="str">
        <f/>
        <v/>
      </c>
      <c r="V550" s="385">
        <v>47759</v>
      </c>
      <c r="W550" s="387" t="str">
        <f/>
        <v/>
      </c>
      <c r="X550" s="381" t="str">
        <f/>
        <v/>
      </c>
      <c r="Y550" s="381"/>
      <c r="Z550" s="381">
        <v>47818</v>
      </c>
      <c r="AA550" s="388"/>
      <c r="AB550" s="381"/>
      <c r="AC550" s="381"/>
      <c r="AD550" s="381"/>
      <c r="AE550" s="388"/>
      <c r="AF550" s="381"/>
      <c r="AG550" s="381"/>
      <c r="AH550" s="389"/>
      <c r="AI550" s="386"/>
      <c r="AJ550" s="381"/>
      <c r="AK550" s="381"/>
      <c r="AL550" s="383"/>
      <c r="AM550" s="374"/>
      <c r="AN550" s="384">
        <v>48215</v>
      </c>
      <c r="AO550" s="381">
        <v>48290</v>
      </c>
      <c r="AP550" s="383"/>
      <c r="AQ550" s="374"/>
      <c r="AR550" s="384" t="str">
        <f/>
        <v/>
      </c>
      <c r="AS550" s="381">
        <v>47829</v>
      </c>
      <c r="AT550" s="381" t="str">
        <f/>
        <v/>
      </c>
      <c r="AU550" s="389"/>
      <c r="AV550" s="390" t="str">
        <f/>
        <v/>
      </c>
      <c r="AW550" s="57" t="str">
        <f/>
        <v/>
      </c>
      <c r="AX550" s="381"/>
      <c r="AY550" s="381" t="str">
        <f/>
        <v/>
      </c>
      <c r="AZ550" s="381"/>
      <c r="BA550" s="381" t="str">
        <f/>
        <v/>
      </c>
      <c r="BB550" s="385"/>
      <c r="BC550" s="390" t="str">
        <f/>
        <v/>
      </c>
      <c r="BD550" s="381" t="str">
        <f/>
        <v/>
      </c>
      <c r="BE550" s="381"/>
      <c r="BF550" s="381" t="str">
        <f/>
        <v/>
      </c>
      <c r="BG550" s="391"/>
      <c r="BH550" s="392"/>
      <c r="BI550" s="378"/>
    </row>
    <row r="551" ht="15.75" customHeight="1">
      <c r="A551" s="236"/>
      <c r="B551" s="236"/>
      <c r="C551" s="358"/>
      <c r="D551" s="379">
        <v>545</v>
      </c>
      <c r="E551" s="380" t="str">
        <f t="shared" si="145"/>
        <v>#REF!</v>
      </c>
      <c r="F551" s="57" t="str">
        <f t="shared" si="146"/>
        <v>#REF!</v>
      </c>
      <c r="G551" s="57" t="str">
        <f t="shared" si="147"/>
        <v>#REF!</v>
      </c>
      <c r="H551" s="381" t="str">
        <f t="shared" si="148"/>
        <v>#REF!</v>
      </c>
      <c r="I551" s="380" t="str">
        <f t="shared" si="149"/>
        <v>#REF!</v>
      </c>
      <c r="J551" s="396" t="str">
        <f t="shared" si="153"/>
        <v>#REF!</v>
      </c>
      <c r="K551" s="382" t="b">
        <v>0</v>
      </c>
      <c r="L551" s="364" t="str">
        <f t="shared" si="150"/>
        <v>#REF!</v>
      </c>
      <c r="M551" s="361" t="str">
        <f t="shared" si="151"/>
        <v>#REF!</v>
      </c>
      <c r="N551" s="361" t="b">
        <v>0</v>
      </c>
      <c r="O551" s="24" t="b">
        <v>0</v>
      </c>
      <c r="P551" s="365" t="str">
        <f t="shared" si="152"/>
        <v>#REF!</v>
      </c>
      <c r="Q551" s="383"/>
      <c r="R551" s="367"/>
      <c r="S551" s="384" t="str">
        <f/>
        <v/>
      </c>
      <c r="T551" s="385">
        <v>47515</v>
      </c>
      <c r="U551" s="386" t="str">
        <f/>
        <v/>
      </c>
      <c r="V551" s="385">
        <v>47759</v>
      </c>
      <c r="W551" s="387" t="str">
        <f/>
        <v/>
      </c>
      <c r="X551" s="381" t="str">
        <f/>
        <v/>
      </c>
      <c r="Y551" s="381"/>
      <c r="Z551" s="381">
        <v>47818</v>
      </c>
      <c r="AA551" s="388"/>
      <c r="AB551" s="381"/>
      <c r="AC551" s="381"/>
      <c r="AD551" s="381"/>
      <c r="AE551" s="388"/>
      <c r="AF551" s="381"/>
      <c r="AG551" s="381"/>
      <c r="AH551" s="389"/>
      <c r="AI551" s="386"/>
      <c r="AJ551" s="381"/>
      <c r="AK551" s="381"/>
      <c r="AL551" s="383"/>
      <c r="AM551" s="374"/>
      <c r="AN551" s="384">
        <v>48429</v>
      </c>
      <c r="AO551" s="381">
        <v>48502</v>
      </c>
      <c r="AP551" s="383"/>
      <c r="AQ551" s="374"/>
      <c r="AR551" s="384" t="str">
        <f/>
        <v/>
      </c>
      <c r="AS551" s="381">
        <v>47829</v>
      </c>
      <c r="AT551" s="381" t="str">
        <f/>
        <v/>
      </c>
      <c r="AU551" s="389"/>
      <c r="AV551" s="390" t="str">
        <f/>
        <v/>
      </c>
      <c r="AW551" s="57" t="str">
        <f/>
        <v/>
      </c>
      <c r="AX551" s="381"/>
      <c r="AY551" s="381" t="str">
        <f/>
        <v/>
      </c>
      <c r="AZ551" s="381"/>
      <c r="BA551" s="381" t="str">
        <f/>
        <v/>
      </c>
      <c r="BB551" s="385"/>
      <c r="BC551" s="390" t="str">
        <f/>
        <v/>
      </c>
      <c r="BD551" s="381" t="str">
        <f/>
        <v/>
      </c>
      <c r="BE551" s="381"/>
      <c r="BF551" s="381" t="str">
        <f/>
        <v/>
      </c>
      <c r="BG551" s="391"/>
      <c r="BH551" s="392"/>
      <c r="BI551" s="378"/>
    </row>
    <row r="552" ht="15.75" customHeight="1">
      <c r="A552" s="236"/>
      <c r="B552" s="236"/>
      <c r="C552" s="358"/>
      <c r="D552" s="379">
        <v>546</v>
      </c>
      <c r="E552" s="380" t="str">
        <f t="shared" si="145"/>
        <v>#REF!</v>
      </c>
      <c r="F552" s="57" t="str">
        <f t="shared" si="146"/>
        <v>#REF!</v>
      </c>
      <c r="G552" s="57" t="str">
        <f t="shared" si="147"/>
        <v>#REF!</v>
      </c>
      <c r="H552" s="381" t="str">
        <f t="shared" si="148"/>
        <v>#REF!</v>
      </c>
      <c r="I552" s="380" t="str">
        <f t="shared" si="149"/>
        <v>#REF!</v>
      </c>
      <c r="J552" s="396" t="str">
        <f t="shared" si="153"/>
        <v>#REF!</v>
      </c>
      <c r="K552" s="382" t="b">
        <v>0</v>
      </c>
      <c r="L552" s="364" t="str">
        <f t="shared" si="150"/>
        <v>#REF!</v>
      </c>
      <c r="M552" s="361" t="str">
        <f t="shared" si="151"/>
        <v>#REF!</v>
      </c>
      <c r="N552" s="361" t="b">
        <v>0</v>
      </c>
      <c r="O552" s="24" t="b">
        <v>0</v>
      </c>
      <c r="P552" s="365" t="str">
        <f t="shared" si="152"/>
        <v>#REF!</v>
      </c>
      <c r="Q552" s="383"/>
      <c r="R552" s="367"/>
      <c r="S552" s="384" t="str">
        <f/>
        <v/>
      </c>
      <c r="T552" s="385">
        <v>47515</v>
      </c>
      <c r="U552" s="386" t="str">
        <f/>
        <v/>
      </c>
      <c r="V552" s="385">
        <v>47759</v>
      </c>
      <c r="W552" s="387" t="str">
        <f/>
        <v/>
      </c>
      <c r="X552" s="381" t="str">
        <f/>
        <v/>
      </c>
      <c r="Y552" s="381"/>
      <c r="Z552" s="381">
        <v>47818</v>
      </c>
      <c r="AA552" s="388"/>
      <c r="AB552" s="381"/>
      <c r="AC552" s="381"/>
      <c r="AD552" s="381"/>
      <c r="AE552" s="388"/>
      <c r="AF552" s="381"/>
      <c r="AG552" s="381"/>
      <c r="AH552" s="389"/>
      <c r="AI552" s="386"/>
      <c r="AJ552" s="381"/>
      <c r="AK552" s="381"/>
      <c r="AL552" s="383"/>
      <c r="AM552" s="374"/>
      <c r="AN552" s="384">
        <v>48368</v>
      </c>
      <c r="AO552" s="381">
        <v>48443</v>
      </c>
      <c r="AP552" s="383"/>
      <c r="AQ552" s="374"/>
      <c r="AR552" s="384" t="str">
        <f/>
        <v/>
      </c>
      <c r="AS552" s="381">
        <v>47829</v>
      </c>
      <c r="AT552" s="381" t="str">
        <f/>
        <v/>
      </c>
      <c r="AU552" s="389"/>
      <c r="AV552" s="390" t="str">
        <f/>
        <v/>
      </c>
      <c r="AW552" s="57" t="str">
        <f/>
        <v/>
      </c>
      <c r="AX552" s="381"/>
      <c r="AY552" s="381" t="str">
        <f/>
        <v/>
      </c>
      <c r="AZ552" s="381"/>
      <c r="BA552" s="381" t="str">
        <f/>
        <v/>
      </c>
      <c r="BB552" s="385"/>
      <c r="BC552" s="390" t="str">
        <f/>
        <v/>
      </c>
      <c r="BD552" s="381" t="str">
        <f/>
        <v/>
      </c>
      <c r="BE552" s="381"/>
      <c r="BF552" s="381" t="str">
        <f/>
        <v/>
      </c>
      <c r="BG552" s="391"/>
      <c r="BH552" s="392"/>
      <c r="BI552" s="378"/>
    </row>
    <row r="553" ht="15.75" customHeight="1">
      <c r="A553" s="236"/>
      <c r="B553" s="236"/>
      <c r="C553" s="358"/>
      <c r="D553" s="379">
        <v>547</v>
      </c>
      <c r="E553" s="380" t="str">
        <f t="shared" si="145"/>
        <v>#REF!</v>
      </c>
      <c r="F553" s="57" t="str">
        <f t="shared" si="146"/>
        <v>#REF!</v>
      </c>
      <c r="G553" s="57" t="str">
        <f t="shared" si="147"/>
        <v>#REF!</v>
      </c>
      <c r="H553" s="381" t="str">
        <f t="shared" si="148"/>
        <v>#REF!</v>
      </c>
      <c r="I553" s="380" t="str">
        <f t="shared" si="149"/>
        <v>#REF!</v>
      </c>
      <c r="J553" s="396" t="str">
        <f t="shared" si="153"/>
        <v>#REF!</v>
      </c>
      <c r="K553" s="382" t="b">
        <v>0</v>
      </c>
      <c r="L553" s="364" t="str">
        <f t="shared" si="150"/>
        <v>#REF!</v>
      </c>
      <c r="M553" s="361" t="str">
        <f t="shared" si="151"/>
        <v>#REF!</v>
      </c>
      <c r="N553" s="361" t="b">
        <v>0</v>
      </c>
      <c r="O553" s="24" t="b">
        <v>0</v>
      </c>
      <c r="P553" s="365" t="str">
        <f t="shared" si="152"/>
        <v>#REF!</v>
      </c>
      <c r="Q553" s="383"/>
      <c r="R553" s="367"/>
      <c r="S553" s="384" t="str">
        <f/>
        <v/>
      </c>
      <c r="T553" s="385">
        <v>47453</v>
      </c>
      <c r="U553" s="386" t="str">
        <f/>
        <v/>
      </c>
      <c r="V553" s="385">
        <v>47697</v>
      </c>
      <c r="W553" s="387" t="str">
        <f/>
        <v/>
      </c>
      <c r="X553" s="381" t="str">
        <f/>
        <v/>
      </c>
      <c r="Y553" s="381"/>
      <c r="Z553" s="381">
        <v>47757</v>
      </c>
      <c r="AA553" s="388"/>
      <c r="AB553" s="381"/>
      <c r="AC553" s="381"/>
      <c r="AD553" s="381"/>
      <c r="AE553" s="388"/>
      <c r="AF553" s="381"/>
      <c r="AG553" s="381"/>
      <c r="AH553" s="389"/>
      <c r="AI553" s="386"/>
      <c r="AJ553" s="381"/>
      <c r="AK553" s="381"/>
      <c r="AL553" s="383"/>
      <c r="AM553" s="374"/>
      <c r="AN553" s="384">
        <v>48368</v>
      </c>
      <c r="AO553" s="381">
        <v>48443</v>
      </c>
      <c r="AP553" s="383"/>
      <c r="AQ553" s="374"/>
      <c r="AR553" s="384" t="str">
        <f/>
        <v/>
      </c>
      <c r="AS553" s="381">
        <v>47769</v>
      </c>
      <c r="AT553" s="381" t="str">
        <f/>
        <v/>
      </c>
      <c r="AU553" s="389"/>
      <c r="AV553" s="390" t="str">
        <f/>
        <v/>
      </c>
      <c r="AW553" s="57" t="str">
        <f/>
        <v/>
      </c>
      <c r="AX553" s="381"/>
      <c r="AY553" s="381" t="str">
        <f/>
        <v/>
      </c>
      <c r="AZ553" s="381"/>
      <c r="BA553" s="381" t="str">
        <f/>
        <v/>
      </c>
      <c r="BB553" s="385"/>
      <c r="BC553" s="390" t="str">
        <f/>
        <v/>
      </c>
      <c r="BD553" s="381" t="str">
        <f/>
        <v/>
      </c>
      <c r="BE553" s="381"/>
      <c r="BF553" s="381" t="str">
        <f/>
        <v/>
      </c>
      <c r="BG553" s="391"/>
      <c r="BH553" s="392"/>
      <c r="BI553" s="378"/>
    </row>
    <row r="554" ht="15.75" customHeight="1">
      <c r="A554" s="236"/>
      <c r="B554" s="236"/>
      <c r="C554" s="358"/>
      <c r="D554" s="379">
        <v>548</v>
      </c>
      <c r="E554" s="380" t="str">
        <f t="shared" si="145"/>
        <v>#REF!</v>
      </c>
      <c r="F554" s="57" t="str">
        <f t="shared" si="146"/>
        <v>#REF!</v>
      </c>
      <c r="G554" s="57" t="str">
        <f t="shared" si="147"/>
        <v>#REF!</v>
      </c>
      <c r="H554" s="381" t="str">
        <f t="shared" si="148"/>
        <v>#REF!</v>
      </c>
      <c r="I554" s="380" t="str">
        <f t="shared" si="149"/>
        <v>#REF!</v>
      </c>
      <c r="J554" s="396" t="str">
        <f t="shared" si="153"/>
        <v>#REF!</v>
      </c>
      <c r="K554" s="382" t="b">
        <v>0</v>
      </c>
      <c r="L554" s="364" t="str">
        <f t="shared" si="150"/>
        <v>#REF!</v>
      </c>
      <c r="M554" s="361" t="str">
        <f t="shared" si="151"/>
        <v>#REF!</v>
      </c>
      <c r="N554" s="361" t="b">
        <v>0</v>
      </c>
      <c r="O554" s="24" t="b">
        <v>0</v>
      </c>
      <c r="P554" s="365" t="str">
        <f t="shared" si="152"/>
        <v>#REF!</v>
      </c>
      <c r="Q554" s="383"/>
      <c r="R554" s="367"/>
      <c r="S554" s="384" t="str">
        <f/>
        <v/>
      </c>
      <c r="T554" s="385">
        <v>47453</v>
      </c>
      <c r="U554" s="386" t="str">
        <f/>
        <v/>
      </c>
      <c r="V554" s="385">
        <v>47697</v>
      </c>
      <c r="W554" s="387" t="str">
        <f/>
        <v/>
      </c>
      <c r="X554" s="381" t="str">
        <f/>
        <v/>
      </c>
      <c r="Y554" s="381"/>
      <c r="Z554" s="381">
        <v>47757</v>
      </c>
      <c r="AA554" s="388"/>
      <c r="AB554" s="381"/>
      <c r="AC554" s="381"/>
      <c r="AD554" s="381"/>
      <c r="AE554" s="388"/>
      <c r="AF554" s="381"/>
      <c r="AG554" s="381"/>
      <c r="AH554" s="389"/>
      <c r="AI554" s="386"/>
      <c r="AJ554" s="381"/>
      <c r="AK554" s="381"/>
      <c r="AL554" s="383"/>
      <c r="AM554" s="374"/>
      <c r="AN554" s="384">
        <v>48368</v>
      </c>
      <c r="AO554" s="381">
        <v>48443</v>
      </c>
      <c r="AP554" s="383"/>
      <c r="AQ554" s="374"/>
      <c r="AR554" s="384" t="str">
        <f/>
        <v/>
      </c>
      <c r="AS554" s="381">
        <v>47769</v>
      </c>
      <c r="AT554" s="381" t="str">
        <f/>
        <v/>
      </c>
      <c r="AU554" s="389"/>
      <c r="AV554" s="390" t="str">
        <f/>
        <v/>
      </c>
      <c r="AW554" s="57" t="str">
        <f/>
        <v/>
      </c>
      <c r="AX554" s="381"/>
      <c r="AY554" s="381" t="str">
        <f/>
        <v/>
      </c>
      <c r="AZ554" s="381"/>
      <c r="BA554" s="381" t="str">
        <f/>
        <v/>
      </c>
      <c r="BB554" s="385"/>
      <c r="BC554" s="390" t="str">
        <f/>
        <v/>
      </c>
      <c r="BD554" s="381" t="str">
        <f/>
        <v/>
      </c>
      <c r="BE554" s="381"/>
      <c r="BF554" s="381" t="str">
        <f/>
        <v/>
      </c>
      <c r="BG554" s="391"/>
      <c r="BH554" s="392"/>
      <c r="BI554" s="378"/>
    </row>
    <row r="555" ht="15.75" customHeight="1">
      <c r="A555" s="236"/>
      <c r="B555" s="236"/>
      <c r="C555" s="358"/>
      <c r="D555" s="379">
        <v>549</v>
      </c>
      <c r="E555" s="380" t="str">
        <f t="shared" si="145"/>
        <v>#REF!</v>
      </c>
      <c r="F555" s="57" t="str">
        <f t="shared" si="146"/>
        <v>#REF!</v>
      </c>
      <c r="G555" s="57" t="str">
        <f t="shared" si="147"/>
        <v>#REF!</v>
      </c>
      <c r="H555" s="381" t="str">
        <f t="shared" si="148"/>
        <v>#REF!</v>
      </c>
      <c r="I555" s="380" t="str">
        <f t="shared" si="149"/>
        <v>#REF!</v>
      </c>
      <c r="J555" s="396" t="str">
        <f t="shared" si="153"/>
        <v>#REF!</v>
      </c>
      <c r="K555" s="382" t="b">
        <v>0</v>
      </c>
      <c r="L555" s="364" t="str">
        <f t="shared" si="150"/>
        <v>#REF!</v>
      </c>
      <c r="M555" s="361" t="str">
        <f t="shared" si="151"/>
        <v>#REF!</v>
      </c>
      <c r="N555" s="361" t="b">
        <v>0</v>
      </c>
      <c r="O555" s="24" t="b">
        <v>0</v>
      </c>
      <c r="P555" s="365" t="str">
        <f t="shared" si="152"/>
        <v>#REF!</v>
      </c>
      <c r="Q555" s="383"/>
      <c r="R555" s="367"/>
      <c r="S555" s="384" t="str">
        <f/>
        <v/>
      </c>
      <c r="T555" s="385">
        <v>47453</v>
      </c>
      <c r="U555" s="386" t="str">
        <f/>
        <v/>
      </c>
      <c r="V555" s="385">
        <v>47697</v>
      </c>
      <c r="W555" s="387" t="str">
        <f/>
        <v/>
      </c>
      <c r="X555" s="381" t="str">
        <f/>
        <v/>
      </c>
      <c r="Y555" s="381"/>
      <c r="Z555" s="381">
        <v>47757</v>
      </c>
      <c r="AA555" s="388"/>
      <c r="AB555" s="381"/>
      <c r="AC555" s="381"/>
      <c r="AD555" s="381"/>
      <c r="AE555" s="388"/>
      <c r="AF555" s="381"/>
      <c r="AG555" s="381"/>
      <c r="AH555" s="389"/>
      <c r="AI555" s="386"/>
      <c r="AJ555" s="381"/>
      <c r="AK555" s="381"/>
      <c r="AL555" s="383"/>
      <c r="AM555" s="374"/>
      <c r="AN555" s="384">
        <v>48429</v>
      </c>
      <c r="AO555" s="381">
        <v>48502</v>
      </c>
      <c r="AP555" s="383"/>
      <c r="AQ555" s="374"/>
      <c r="AR555" s="384" t="str">
        <f/>
        <v/>
      </c>
      <c r="AS555" s="381">
        <v>47769</v>
      </c>
      <c r="AT555" s="381" t="str">
        <f/>
        <v/>
      </c>
      <c r="AU555" s="389"/>
      <c r="AV555" s="390" t="str">
        <f/>
        <v/>
      </c>
      <c r="AW555" s="57" t="str">
        <f/>
        <v/>
      </c>
      <c r="AX555" s="381"/>
      <c r="AY555" s="381" t="str">
        <f/>
        <v/>
      </c>
      <c r="AZ555" s="381"/>
      <c r="BA555" s="381" t="str">
        <f/>
        <v/>
      </c>
      <c r="BB555" s="385"/>
      <c r="BC555" s="390" t="str">
        <f/>
        <v/>
      </c>
      <c r="BD555" s="381" t="str">
        <f/>
        <v/>
      </c>
      <c r="BE555" s="381"/>
      <c r="BF555" s="381" t="str">
        <f/>
        <v/>
      </c>
      <c r="BG555" s="391"/>
      <c r="BH555" s="392"/>
      <c r="BI555" s="378"/>
    </row>
    <row r="556" ht="15.75" customHeight="1">
      <c r="A556" s="236"/>
      <c r="B556" s="236"/>
      <c r="C556" s="358"/>
      <c r="D556" s="379">
        <v>550</v>
      </c>
      <c r="E556" s="380" t="str">
        <f t="shared" si="145"/>
        <v>#REF!</v>
      </c>
      <c r="F556" s="57" t="str">
        <f t="shared" si="146"/>
        <v>#REF!</v>
      </c>
      <c r="G556" s="57" t="str">
        <f t="shared" si="147"/>
        <v>#REF!</v>
      </c>
      <c r="H556" s="381" t="str">
        <f t="shared" si="148"/>
        <v>#REF!</v>
      </c>
      <c r="I556" s="380" t="str">
        <f t="shared" si="149"/>
        <v>#REF!</v>
      </c>
      <c r="J556" s="396" t="str">
        <f t="shared" si="153"/>
        <v>#REF!</v>
      </c>
      <c r="K556" s="382" t="b">
        <v>0</v>
      </c>
      <c r="L556" s="364" t="str">
        <f t="shared" si="150"/>
        <v>#REF!</v>
      </c>
      <c r="M556" s="361" t="str">
        <f t="shared" si="151"/>
        <v>#REF!</v>
      </c>
      <c r="N556" s="361" t="b">
        <v>0</v>
      </c>
      <c r="O556" s="24" t="b">
        <v>0</v>
      </c>
      <c r="P556" s="365" t="str">
        <f t="shared" si="152"/>
        <v>#REF!</v>
      </c>
      <c r="Q556" s="383"/>
      <c r="R556" s="367"/>
      <c r="S556" s="384" t="str">
        <f/>
        <v/>
      </c>
      <c r="T556" s="385">
        <v>47849</v>
      </c>
      <c r="U556" s="386" t="str">
        <f/>
        <v/>
      </c>
      <c r="V556" s="385">
        <v>48095</v>
      </c>
      <c r="W556" s="387" t="str">
        <f/>
        <v/>
      </c>
      <c r="X556" s="381" t="str">
        <f/>
        <v/>
      </c>
      <c r="Y556" s="381"/>
      <c r="Z556" s="381">
        <v>48153</v>
      </c>
      <c r="AA556" s="388"/>
      <c r="AB556" s="381"/>
      <c r="AC556" s="381"/>
      <c r="AD556" s="381"/>
      <c r="AE556" s="388"/>
      <c r="AF556" s="381"/>
      <c r="AG556" s="381"/>
      <c r="AH556" s="389"/>
      <c r="AI556" s="386"/>
      <c r="AJ556" s="381"/>
      <c r="AK556" s="381"/>
      <c r="AL556" s="383"/>
      <c r="AM556" s="374"/>
      <c r="AN556" s="384">
        <v>49159</v>
      </c>
      <c r="AO556" s="381">
        <v>49234</v>
      </c>
      <c r="AP556" s="383"/>
      <c r="AQ556" s="374"/>
      <c r="AR556" s="384" t="str">
        <f/>
        <v/>
      </c>
      <c r="AS556" s="381">
        <v>48165</v>
      </c>
      <c r="AT556" s="381" t="str">
        <f/>
        <v/>
      </c>
      <c r="AU556" s="389"/>
      <c r="AV556" s="390" t="str">
        <f/>
        <v/>
      </c>
      <c r="AW556" s="57" t="str">
        <f/>
        <v/>
      </c>
      <c r="AX556" s="381"/>
      <c r="AY556" s="381" t="str">
        <f/>
        <v/>
      </c>
      <c r="AZ556" s="381"/>
      <c r="BA556" s="381" t="str">
        <f/>
        <v/>
      </c>
      <c r="BB556" s="385"/>
      <c r="BC556" s="390" t="str">
        <f/>
        <v/>
      </c>
      <c r="BD556" s="381" t="str">
        <f/>
        <v/>
      </c>
      <c r="BE556" s="381"/>
      <c r="BF556" s="381" t="str">
        <f/>
        <v/>
      </c>
      <c r="BG556" s="391"/>
      <c r="BH556" s="392"/>
      <c r="BI556" s="378"/>
    </row>
    <row r="557" ht="15.75" customHeight="1">
      <c r="A557" s="236"/>
      <c r="B557" s="236"/>
      <c r="C557" s="358"/>
      <c r="D557" s="379">
        <v>551</v>
      </c>
      <c r="E557" s="380" t="str">
        <f t="shared" si="145"/>
        <v>#REF!</v>
      </c>
      <c r="F557" s="57" t="str">
        <f t="shared" si="146"/>
        <v>#REF!</v>
      </c>
      <c r="G557" s="57" t="str">
        <f t="shared" si="147"/>
        <v>#REF!</v>
      </c>
      <c r="H557" s="381" t="str">
        <f t="shared" si="148"/>
        <v>#REF!</v>
      </c>
      <c r="I557" s="380" t="str">
        <f t="shared" si="149"/>
        <v>#REF!</v>
      </c>
      <c r="J557" s="396" t="str">
        <f t="shared" si="153"/>
        <v>#REF!</v>
      </c>
      <c r="K557" s="382" t="b">
        <v>0</v>
      </c>
      <c r="L557" s="364" t="str">
        <f t="shared" si="150"/>
        <v>#REF!</v>
      </c>
      <c r="M557" s="361" t="str">
        <f t="shared" si="151"/>
        <v>#REF!</v>
      </c>
      <c r="N557" s="361" t="b">
        <v>0</v>
      </c>
      <c r="O557" s="24" t="b">
        <v>0</v>
      </c>
      <c r="P557" s="365" t="str">
        <f t="shared" si="152"/>
        <v>#REF!</v>
      </c>
      <c r="Q557" s="383"/>
      <c r="R557" s="367"/>
      <c r="S557" s="384" t="str">
        <f/>
        <v/>
      </c>
      <c r="T557" s="385">
        <v>47543</v>
      </c>
      <c r="U557" s="386" t="str">
        <f/>
        <v/>
      </c>
      <c r="V557" s="385">
        <v>47791</v>
      </c>
      <c r="W557" s="387" t="str">
        <f/>
        <v/>
      </c>
      <c r="X557" s="381" t="str">
        <f/>
        <v/>
      </c>
      <c r="Y557" s="381"/>
      <c r="Z557" s="381">
        <v>47849</v>
      </c>
      <c r="AA557" s="388"/>
      <c r="AB557" s="381"/>
      <c r="AC557" s="381"/>
      <c r="AD557" s="381"/>
      <c r="AE557" s="388"/>
      <c r="AF557" s="381"/>
      <c r="AG557" s="381"/>
      <c r="AH557" s="389"/>
      <c r="AI557" s="386"/>
      <c r="AJ557" s="381"/>
      <c r="AK557" s="381"/>
      <c r="AL557" s="383"/>
      <c r="AM557" s="374"/>
      <c r="AN557" s="384">
        <v>48400</v>
      </c>
      <c r="AO557" s="381">
        <v>48473</v>
      </c>
      <c r="AP557" s="383"/>
      <c r="AQ557" s="374"/>
      <c r="AR557" s="384" t="str">
        <f/>
        <v/>
      </c>
      <c r="AS557" s="381">
        <v>47861</v>
      </c>
      <c r="AT557" s="381" t="str">
        <f/>
        <v/>
      </c>
      <c r="AU557" s="389"/>
      <c r="AV557" s="390" t="str">
        <f/>
        <v/>
      </c>
      <c r="AW557" s="57" t="str">
        <f/>
        <v/>
      </c>
      <c r="AX557" s="381"/>
      <c r="AY557" s="381" t="str">
        <f/>
        <v/>
      </c>
      <c r="AZ557" s="381"/>
      <c r="BA557" s="381" t="str">
        <f/>
        <v/>
      </c>
      <c r="BB557" s="385"/>
      <c r="BC557" s="390" t="str">
        <f/>
        <v/>
      </c>
      <c r="BD557" s="381" t="str">
        <f/>
        <v/>
      </c>
      <c r="BE557" s="381"/>
      <c r="BF557" s="381" t="str">
        <f/>
        <v/>
      </c>
      <c r="BG557" s="391"/>
      <c r="BH557" s="392"/>
      <c r="BI557" s="378"/>
    </row>
    <row r="558" ht="15.75" customHeight="1">
      <c r="A558" s="236"/>
      <c r="B558" s="236"/>
      <c r="C558" s="358"/>
      <c r="D558" s="379">
        <v>552</v>
      </c>
      <c r="E558" s="380" t="str">
        <f t="shared" si="145"/>
        <v>#REF!</v>
      </c>
      <c r="F558" s="57" t="str">
        <f t="shared" si="146"/>
        <v>#REF!</v>
      </c>
      <c r="G558" s="57" t="str">
        <f t="shared" si="147"/>
        <v>#REF!</v>
      </c>
      <c r="H558" s="381" t="str">
        <f t="shared" si="148"/>
        <v>#REF!</v>
      </c>
      <c r="I558" s="380" t="str">
        <f t="shared" si="149"/>
        <v>#REF!</v>
      </c>
      <c r="J558" s="396" t="str">
        <f t="shared" si="153"/>
        <v>#REF!</v>
      </c>
      <c r="K558" s="382" t="b">
        <v>0</v>
      </c>
      <c r="L558" s="364" t="str">
        <f t="shared" si="150"/>
        <v>#REF!</v>
      </c>
      <c r="M558" s="361" t="str">
        <f t="shared" si="151"/>
        <v>#REF!</v>
      </c>
      <c r="N558" s="361" t="b">
        <v>0</v>
      </c>
      <c r="O558" s="24" t="b">
        <v>0</v>
      </c>
      <c r="P558" s="365" t="str">
        <f t="shared" si="152"/>
        <v>#REF!</v>
      </c>
      <c r="Q558" s="383"/>
      <c r="R558" s="367"/>
      <c r="S558" s="384" t="str">
        <f/>
        <v/>
      </c>
      <c r="T558" s="385">
        <v>47635</v>
      </c>
      <c r="U558" s="386" t="str">
        <f/>
        <v/>
      </c>
      <c r="V558" s="385">
        <v>47879</v>
      </c>
      <c r="W558" s="387" t="str">
        <f/>
        <v/>
      </c>
      <c r="X558" s="381" t="str">
        <f/>
        <v/>
      </c>
      <c r="Y558" s="381"/>
      <c r="Z558" s="381">
        <v>47939</v>
      </c>
      <c r="AA558" s="388"/>
      <c r="AB558" s="381"/>
      <c r="AC558" s="381"/>
      <c r="AD558" s="381"/>
      <c r="AE558" s="388"/>
      <c r="AF558" s="381"/>
      <c r="AG558" s="381"/>
      <c r="AH558" s="389"/>
      <c r="AI558" s="386"/>
      <c r="AJ558" s="381"/>
      <c r="AK558" s="381"/>
      <c r="AL558" s="383"/>
      <c r="AM558" s="374"/>
      <c r="AN558" s="384">
        <v>48673</v>
      </c>
      <c r="AO558" s="381">
        <v>48746</v>
      </c>
      <c r="AP558" s="383"/>
      <c r="AQ558" s="374"/>
      <c r="AR558" s="384" t="str">
        <f/>
        <v/>
      </c>
      <c r="AS558" s="381">
        <v>47951</v>
      </c>
      <c r="AT558" s="381" t="str">
        <f/>
        <v/>
      </c>
      <c r="AU558" s="389"/>
      <c r="AV558" s="390" t="str">
        <f/>
        <v/>
      </c>
      <c r="AW558" s="57" t="str">
        <f/>
        <v/>
      </c>
      <c r="AX558" s="381"/>
      <c r="AY558" s="381" t="str">
        <f/>
        <v/>
      </c>
      <c r="AZ558" s="381"/>
      <c r="BA558" s="381" t="str">
        <f/>
        <v/>
      </c>
      <c r="BB558" s="385"/>
      <c r="BC558" s="390" t="str">
        <f/>
        <v/>
      </c>
      <c r="BD558" s="381" t="str">
        <f/>
        <v/>
      </c>
      <c r="BE558" s="381"/>
      <c r="BF558" s="381" t="str">
        <f/>
        <v/>
      </c>
      <c r="BG558" s="391"/>
      <c r="BH558" s="392"/>
      <c r="BI558" s="378"/>
    </row>
    <row r="559" ht="15.75" customHeight="1">
      <c r="A559" s="236"/>
      <c r="B559" s="236"/>
      <c r="C559" s="358"/>
      <c r="D559" s="379">
        <v>553</v>
      </c>
      <c r="E559" s="380" t="str">
        <f t="shared" si="145"/>
        <v>#REF!</v>
      </c>
      <c r="F559" s="57" t="str">
        <f t="shared" si="146"/>
        <v>#REF!</v>
      </c>
      <c r="G559" s="57" t="str">
        <f t="shared" si="147"/>
        <v>#REF!</v>
      </c>
      <c r="H559" s="381" t="str">
        <f t="shared" si="148"/>
        <v>#REF!</v>
      </c>
      <c r="I559" s="380" t="str">
        <f t="shared" si="149"/>
        <v>#REF!</v>
      </c>
      <c r="J559" s="396" t="str">
        <f t="shared" si="153"/>
        <v>#REF!</v>
      </c>
      <c r="K559" s="382" t="b">
        <v>0</v>
      </c>
      <c r="L559" s="364" t="str">
        <f t="shared" si="150"/>
        <v>#REF!</v>
      </c>
      <c r="M559" s="361" t="str">
        <f t="shared" si="151"/>
        <v>#REF!</v>
      </c>
      <c r="N559" s="361" t="b">
        <v>0</v>
      </c>
      <c r="O559" s="24" t="b">
        <v>0</v>
      </c>
      <c r="P559" s="365" t="str">
        <f t="shared" si="152"/>
        <v>#REF!</v>
      </c>
      <c r="Q559" s="383"/>
      <c r="R559" s="367"/>
      <c r="S559" s="384" t="str">
        <f/>
        <v/>
      </c>
      <c r="T559" s="385">
        <v>47635</v>
      </c>
      <c r="U559" s="386" t="str">
        <f/>
        <v/>
      </c>
      <c r="V559" s="385">
        <v>47879</v>
      </c>
      <c r="W559" s="387" t="str">
        <f/>
        <v/>
      </c>
      <c r="X559" s="381" t="str">
        <f/>
        <v/>
      </c>
      <c r="Y559" s="381"/>
      <c r="Z559" s="381">
        <v>47939</v>
      </c>
      <c r="AA559" s="388"/>
      <c r="AB559" s="381"/>
      <c r="AC559" s="381"/>
      <c r="AD559" s="381"/>
      <c r="AE559" s="388"/>
      <c r="AF559" s="381"/>
      <c r="AG559" s="381"/>
      <c r="AH559" s="389"/>
      <c r="AI559" s="386"/>
      <c r="AJ559" s="381"/>
      <c r="AK559" s="381"/>
      <c r="AL559" s="383"/>
      <c r="AM559" s="374"/>
      <c r="AN559" s="384">
        <v>47882</v>
      </c>
      <c r="AO559" s="381">
        <v>47955</v>
      </c>
      <c r="AP559" s="383"/>
      <c r="AQ559" s="374"/>
      <c r="AR559" s="384" t="str">
        <f/>
        <v/>
      </c>
      <c r="AS559" s="381">
        <v>47951</v>
      </c>
      <c r="AT559" s="381" t="str">
        <f/>
        <v/>
      </c>
      <c r="AU559" s="389"/>
      <c r="AV559" s="390" t="str">
        <f/>
        <v/>
      </c>
      <c r="AW559" s="57" t="str">
        <f/>
        <v/>
      </c>
      <c r="AX559" s="381"/>
      <c r="AY559" s="381" t="str">
        <f/>
        <v/>
      </c>
      <c r="AZ559" s="381"/>
      <c r="BA559" s="381" t="str">
        <f/>
        <v/>
      </c>
      <c r="BB559" s="385"/>
      <c r="BC559" s="390" t="str">
        <f/>
        <v/>
      </c>
      <c r="BD559" s="381" t="str">
        <f/>
        <v/>
      </c>
      <c r="BE559" s="381"/>
      <c r="BF559" s="381" t="str">
        <f/>
        <v/>
      </c>
      <c r="BG559" s="391"/>
      <c r="BH559" s="392"/>
      <c r="BI559" s="378"/>
    </row>
    <row r="560" ht="15.75" customHeight="1">
      <c r="A560" s="236"/>
      <c r="B560" s="236"/>
      <c r="C560" s="358"/>
      <c r="D560" s="379">
        <v>554</v>
      </c>
      <c r="E560" s="380" t="str">
        <f t="shared" si="145"/>
        <v>#REF!</v>
      </c>
      <c r="F560" s="57" t="str">
        <f t="shared" si="146"/>
        <v>#REF!</v>
      </c>
      <c r="G560" s="57" t="str">
        <f t="shared" si="147"/>
        <v>#REF!</v>
      </c>
      <c r="H560" s="381" t="str">
        <f t="shared" si="148"/>
        <v>#REF!</v>
      </c>
      <c r="I560" s="380" t="str">
        <f t="shared" si="149"/>
        <v>#REF!</v>
      </c>
      <c r="J560" s="396" t="str">
        <f t="shared" si="153"/>
        <v>#REF!</v>
      </c>
      <c r="K560" s="382" t="b">
        <v>0</v>
      </c>
      <c r="L560" s="364" t="str">
        <f t="shared" si="150"/>
        <v>#REF!</v>
      </c>
      <c r="M560" s="361" t="str">
        <f t="shared" si="151"/>
        <v>#REF!</v>
      </c>
      <c r="N560" s="361" t="b">
        <v>0</v>
      </c>
      <c r="O560" s="24" t="b">
        <v>0</v>
      </c>
      <c r="P560" s="365" t="str">
        <f t="shared" si="152"/>
        <v>#REF!</v>
      </c>
      <c r="Q560" s="383"/>
      <c r="R560" s="367"/>
      <c r="S560" s="384" t="str">
        <f/>
        <v/>
      </c>
      <c r="T560" s="385">
        <v>47849</v>
      </c>
      <c r="U560" s="386" t="str">
        <f/>
        <v/>
      </c>
      <c r="V560" s="385">
        <v>48095</v>
      </c>
      <c r="W560" s="387" t="str">
        <f/>
        <v/>
      </c>
      <c r="X560" s="381" t="str">
        <f/>
        <v/>
      </c>
      <c r="Y560" s="381"/>
      <c r="Z560" s="381">
        <v>48153</v>
      </c>
      <c r="AA560" s="388"/>
      <c r="AB560" s="381"/>
      <c r="AC560" s="381"/>
      <c r="AD560" s="381"/>
      <c r="AE560" s="388"/>
      <c r="AF560" s="381"/>
      <c r="AG560" s="381"/>
      <c r="AH560" s="389"/>
      <c r="AI560" s="386"/>
      <c r="AJ560" s="381"/>
      <c r="AK560" s="381"/>
      <c r="AL560" s="383"/>
      <c r="AM560" s="374"/>
      <c r="AN560" s="384">
        <v>48309</v>
      </c>
      <c r="AO560" s="381">
        <v>48382</v>
      </c>
      <c r="AP560" s="383"/>
      <c r="AQ560" s="374"/>
      <c r="AR560" s="384" t="str">
        <f/>
        <v/>
      </c>
      <c r="AS560" s="381">
        <v>48165</v>
      </c>
      <c r="AT560" s="381" t="str">
        <f/>
        <v/>
      </c>
      <c r="AU560" s="389"/>
      <c r="AV560" s="390" t="str">
        <f/>
        <v/>
      </c>
      <c r="AW560" s="57" t="str">
        <f/>
        <v/>
      </c>
      <c r="AX560" s="381"/>
      <c r="AY560" s="381" t="str">
        <f/>
        <v/>
      </c>
      <c r="AZ560" s="381"/>
      <c r="BA560" s="381" t="str">
        <f/>
        <v/>
      </c>
      <c r="BB560" s="385"/>
      <c r="BC560" s="390" t="str">
        <f/>
        <v/>
      </c>
      <c r="BD560" s="381" t="str">
        <f/>
        <v/>
      </c>
      <c r="BE560" s="381"/>
      <c r="BF560" s="381" t="str">
        <f/>
        <v/>
      </c>
      <c r="BG560" s="391"/>
      <c r="BH560" s="392"/>
      <c r="BI560" s="378"/>
    </row>
    <row r="561" ht="15.75" customHeight="1">
      <c r="A561" s="236"/>
      <c r="B561" s="236"/>
      <c r="C561" s="358"/>
      <c r="D561" s="379">
        <v>555</v>
      </c>
      <c r="E561" s="380" t="str">
        <f t="shared" si="145"/>
        <v>#REF!</v>
      </c>
      <c r="F561" s="57" t="str">
        <f t="shared" si="146"/>
        <v>#REF!</v>
      </c>
      <c r="G561" s="57" t="str">
        <f t="shared" si="147"/>
        <v>#REF!</v>
      </c>
      <c r="H561" s="381" t="str">
        <f t="shared" si="148"/>
        <v>#REF!</v>
      </c>
      <c r="I561" s="380" t="str">
        <f t="shared" si="149"/>
        <v>#REF!</v>
      </c>
      <c r="J561" s="396" t="str">
        <f t="shared" si="153"/>
        <v>#REF!</v>
      </c>
      <c r="K561" s="382" t="b">
        <v>0</v>
      </c>
      <c r="L561" s="364" t="str">
        <f t="shared" si="150"/>
        <v>#REF!</v>
      </c>
      <c r="M561" s="361" t="str">
        <f t="shared" si="151"/>
        <v>#REF!</v>
      </c>
      <c r="N561" s="361" t="b">
        <v>0</v>
      </c>
      <c r="O561" s="24" t="b">
        <v>0</v>
      </c>
      <c r="P561" s="365" t="str">
        <f t="shared" si="152"/>
        <v>#REF!</v>
      </c>
      <c r="Q561" s="383"/>
      <c r="R561" s="367"/>
      <c r="S561" s="384" t="str">
        <f/>
        <v/>
      </c>
      <c r="T561" s="385">
        <v>47543</v>
      </c>
      <c r="U561" s="386" t="str">
        <f/>
        <v/>
      </c>
      <c r="V561" s="385">
        <v>47791</v>
      </c>
      <c r="W561" s="387" t="str">
        <f/>
        <v/>
      </c>
      <c r="X561" s="381" t="str">
        <f/>
        <v/>
      </c>
      <c r="Y561" s="381"/>
      <c r="Z561" s="381">
        <v>47849</v>
      </c>
      <c r="AA561" s="388"/>
      <c r="AB561" s="381"/>
      <c r="AC561" s="381"/>
      <c r="AD561" s="381"/>
      <c r="AE561" s="388"/>
      <c r="AF561" s="381"/>
      <c r="AG561" s="381"/>
      <c r="AH561" s="389"/>
      <c r="AI561" s="386"/>
      <c r="AJ561" s="381"/>
      <c r="AK561" s="381"/>
      <c r="AL561" s="383"/>
      <c r="AM561" s="374"/>
      <c r="AN561" s="384">
        <v>48309</v>
      </c>
      <c r="AO561" s="381">
        <v>48382</v>
      </c>
      <c r="AP561" s="383"/>
      <c r="AQ561" s="374"/>
      <c r="AR561" s="384" t="str">
        <f/>
        <v/>
      </c>
      <c r="AS561" s="381">
        <v>47861</v>
      </c>
      <c r="AT561" s="381" t="str">
        <f/>
        <v/>
      </c>
      <c r="AU561" s="389"/>
      <c r="AV561" s="390" t="str">
        <f/>
        <v/>
      </c>
      <c r="AW561" s="57" t="str">
        <f/>
        <v/>
      </c>
      <c r="AX561" s="381"/>
      <c r="AY561" s="381" t="str">
        <f/>
        <v/>
      </c>
      <c r="AZ561" s="381"/>
      <c r="BA561" s="381" t="str">
        <f/>
        <v/>
      </c>
      <c r="BB561" s="385"/>
      <c r="BC561" s="390" t="str">
        <f/>
        <v/>
      </c>
      <c r="BD561" s="381" t="str">
        <f/>
        <v/>
      </c>
      <c r="BE561" s="381"/>
      <c r="BF561" s="381" t="str">
        <f/>
        <v/>
      </c>
      <c r="BG561" s="391"/>
      <c r="BH561" s="392"/>
      <c r="BI561" s="378"/>
    </row>
    <row r="562" ht="15.75" customHeight="1">
      <c r="A562" s="236"/>
      <c r="B562" s="236"/>
      <c r="C562" s="358"/>
      <c r="D562" s="379">
        <v>556</v>
      </c>
      <c r="E562" s="380" t="str">
        <f t="shared" si="145"/>
        <v>#REF!</v>
      </c>
      <c r="F562" s="57" t="str">
        <f t="shared" si="146"/>
        <v>#REF!</v>
      </c>
      <c r="G562" s="57" t="str">
        <f t="shared" si="147"/>
        <v>#REF!</v>
      </c>
      <c r="H562" s="381" t="str">
        <f t="shared" si="148"/>
        <v>#REF!</v>
      </c>
      <c r="I562" s="380" t="str">
        <f t="shared" si="149"/>
        <v>#REF!</v>
      </c>
      <c r="J562" s="396" t="str">
        <f t="shared" si="153"/>
        <v>#REF!</v>
      </c>
      <c r="K562" s="382" t="b">
        <v>0</v>
      </c>
      <c r="L562" s="364" t="str">
        <f t="shared" si="150"/>
        <v>#REF!</v>
      </c>
      <c r="M562" s="361" t="str">
        <f t="shared" si="151"/>
        <v>#REF!</v>
      </c>
      <c r="N562" s="361" t="b">
        <v>0</v>
      </c>
      <c r="O562" s="24" t="b">
        <v>0</v>
      </c>
      <c r="P562" s="365" t="str">
        <f t="shared" si="152"/>
        <v>#REF!</v>
      </c>
      <c r="Q562" s="383"/>
      <c r="R562" s="367"/>
      <c r="S562" s="384" t="str">
        <f/>
        <v/>
      </c>
      <c r="T562" s="385">
        <v>47484</v>
      </c>
      <c r="U562" s="386" t="str">
        <f/>
        <v/>
      </c>
      <c r="V562" s="385">
        <v>47730</v>
      </c>
      <c r="W562" s="387" t="str">
        <f/>
        <v/>
      </c>
      <c r="X562" s="381" t="str">
        <f/>
        <v/>
      </c>
      <c r="Y562" s="381"/>
      <c r="Z562" s="381">
        <v>47788</v>
      </c>
      <c r="AA562" s="388"/>
      <c r="AB562" s="381"/>
      <c r="AC562" s="381"/>
      <c r="AD562" s="381"/>
      <c r="AE562" s="388"/>
      <c r="AF562" s="381"/>
      <c r="AG562" s="381"/>
      <c r="AH562" s="389"/>
      <c r="AI562" s="386"/>
      <c r="AJ562" s="381"/>
      <c r="AK562" s="381"/>
      <c r="AL562" s="383"/>
      <c r="AM562" s="374"/>
      <c r="AN562" s="384">
        <v>48033</v>
      </c>
      <c r="AO562" s="381">
        <v>48108</v>
      </c>
      <c r="AP562" s="383"/>
      <c r="AQ562" s="374"/>
      <c r="AR562" s="384" t="str">
        <f/>
        <v/>
      </c>
      <c r="AS562" s="381">
        <v>47801</v>
      </c>
      <c r="AT562" s="381" t="str">
        <f/>
        <v/>
      </c>
      <c r="AU562" s="389"/>
      <c r="AV562" s="390" t="str">
        <f/>
        <v/>
      </c>
      <c r="AW562" s="57" t="str">
        <f/>
        <v/>
      </c>
      <c r="AX562" s="381"/>
      <c r="AY562" s="381" t="str">
        <f/>
        <v/>
      </c>
      <c r="AZ562" s="381"/>
      <c r="BA562" s="381" t="str">
        <f/>
        <v/>
      </c>
      <c r="BB562" s="385"/>
      <c r="BC562" s="390" t="str">
        <f/>
        <v/>
      </c>
      <c r="BD562" s="381" t="str">
        <f/>
        <v/>
      </c>
      <c r="BE562" s="381"/>
      <c r="BF562" s="381" t="str">
        <f/>
        <v/>
      </c>
      <c r="BG562" s="391"/>
      <c r="BH562" s="392"/>
      <c r="BI562" s="378"/>
    </row>
    <row r="563" ht="15.75" customHeight="1">
      <c r="A563" s="236"/>
      <c r="B563" s="236"/>
      <c r="C563" s="358"/>
      <c r="D563" s="379">
        <v>557</v>
      </c>
      <c r="E563" s="380" t="str">
        <f t="shared" si="145"/>
        <v>#REF!</v>
      </c>
      <c r="F563" s="57" t="str">
        <f t="shared" si="146"/>
        <v>#REF!</v>
      </c>
      <c r="G563" s="57" t="str">
        <f t="shared" si="147"/>
        <v>#REF!</v>
      </c>
      <c r="H563" s="381" t="str">
        <f t="shared" si="148"/>
        <v>#REF!</v>
      </c>
      <c r="I563" s="380" t="str">
        <f t="shared" si="149"/>
        <v>#REF!</v>
      </c>
      <c r="J563" s="396" t="str">
        <f t="shared" si="153"/>
        <v>#REF!</v>
      </c>
      <c r="K563" s="382" t="b">
        <v>0</v>
      </c>
      <c r="L563" s="364" t="str">
        <f t="shared" si="150"/>
        <v>#REF!</v>
      </c>
      <c r="M563" s="361" t="str">
        <f t="shared" si="151"/>
        <v>#REF!</v>
      </c>
      <c r="N563" s="361" t="b">
        <v>0</v>
      </c>
      <c r="O563" s="24" t="b">
        <v>0</v>
      </c>
      <c r="P563" s="365" t="str">
        <f t="shared" si="152"/>
        <v>#REF!</v>
      </c>
      <c r="Q563" s="383"/>
      <c r="R563" s="367"/>
      <c r="S563" s="384" t="str">
        <f/>
        <v/>
      </c>
      <c r="T563" s="385">
        <v>47849</v>
      </c>
      <c r="U563" s="386" t="str">
        <f/>
        <v/>
      </c>
      <c r="V563" s="385">
        <v>47970</v>
      </c>
      <c r="W563" s="387" t="str">
        <f/>
        <v/>
      </c>
      <c r="X563" s="381" t="str">
        <f/>
        <v/>
      </c>
      <c r="Y563" s="381"/>
      <c r="Z563" s="381">
        <v>48030</v>
      </c>
      <c r="AA563" s="388"/>
      <c r="AB563" s="381"/>
      <c r="AC563" s="381"/>
      <c r="AD563" s="381"/>
      <c r="AE563" s="388"/>
      <c r="AF563" s="381"/>
      <c r="AG563" s="381"/>
      <c r="AH563" s="389"/>
      <c r="AI563" s="386"/>
      <c r="AJ563" s="381"/>
      <c r="AK563" s="381"/>
      <c r="AL563" s="383"/>
      <c r="AM563" s="374"/>
      <c r="AN563" s="384">
        <v>48309</v>
      </c>
      <c r="AO563" s="381">
        <v>48382</v>
      </c>
      <c r="AP563" s="383"/>
      <c r="AQ563" s="374"/>
      <c r="AR563" s="384" t="str">
        <f/>
        <v/>
      </c>
      <c r="AS563" s="381">
        <v>48042</v>
      </c>
      <c r="AT563" s="381" t="str">
        <f/>
        <v/>
      </c>
      <c r="AU563" s="389"/>
      <c r="AV563" s="390" t="str">
        <f/>
        <v/>
      </c>
      <c r="AW563" s="57" t="str">
        <f/>
        <v/>
      </c>
      <c r="AX563" s="381"/>
      <c r="AY563" s="381" t="str">
        <f/>
        <v/>
      </c>
      <c r="AZ563" s="381"/>
      <c r="BA563" s="381" t="str">
        <f/>
        <v/>
      </c>
      <c r="BB563" s="385"/>
      <c r="BC563" s="390" t="str">
        <f/>
        <v/>
      </c>
      <c r="BD563" s="381" t="str">
        <f/>
        <v/>
      </c>
      <c r="BE563" s="381"/>
      <c r="BF563" s="381" t="str">
        <f/>
        <v/>
      </c>
      <c r="BG563" s="391"/>
      <c r="BH563" s="392"/>
      <c r="BI563" s="378"/>
    </row>
    <row r="564" ht="15.75" customHeight="1">
      <c r="A564" s="236"/>
      <c r="B564" s="236"/>
      <c r="C564" s="358"/>
      <c r="D564" s="379">
        <v>558</v>
      </c>
      <c r="E564" s="380" t="str">
        <f t="shared" si="145"/>
        <v>#REF!</v>
      </c>
      <c r="F564" s="57" t="str">
        <f t="shared" si="146"/>
        <v>#REF!</v>
      </c>
      <c r="G564" s="57" t="str">
        <f t="shared" si="147"/>
        <v>#REF!</v>
      </c>
      <c r="H564" s="381" t="str">
        <f t="shared" si="148"/>
        <v>#REF!</v>
      </c>
      <c r="I564" s="380" t="str">
        <f t="shared" si="149"/>
        <v>#REF!</v>
      </c>
      <c r="J564" s="396" t="str">
        <f t="shared" si="153"/>
        <v>#REF!</v>
      </c>
      <c r="K564" s="382" t="b">
        <v>0</v>
      </c>
      <c r="L564" s="364" t="str">
        <f t="shared" si="150"/>
        <v>#REF!</v>
      </c>
      <c r="M564" s="361" t="str">
        <f t="shared" si="151"/>
        <v>#REF!</v>
      </c>
      <c r="N564" s="361" t="b">
        <v>0</v>
      </c>
      <c r="O564" s="24" t="b">
        <v>0</v>
      </c>
      <c r="P564" s="365" t="str">
        <f t="shared" si="152"/>
        <v>#REF!</v>
      </c>
      <c r="Q564" s="383"/>
      <c r="R564" s="367"/>
      <c r="S564" s="384" t="str">
        <f/>
        <v/>
      </c>
      <c r="T564" s="385">
        <v>48580</v>
      </c>
      <c r="U564" s="386" t="str">
        <f/>
        <v/>
      </c>
      <c r="V564" s="385">
        <v>48824</v>
      </c>
      <c r="W564" s="387" t="str">
        <f/>
        <v/>
      </c>
      <c r="X564" s="381" t="str">
        <f/>
        <v/>
      </c>
      <c r="Y564" s="381"/>
      <c r="Z564" s="381">
        <v>48884</v>
      </c>
      <c r="AA564" s="388"/>
      <c r="AB564" s="381"/>
      <c r="AC564" s="381"/>
      <c r="AD564" s="381"/>
      <c r="AE564" s="388"/>
      <c r="AF564" s="381"/>
      <c r="AG564" s="381"/>
      <c r="AH564" s="389"/>
      <c r="AI564" s="386"/>
      <c r="AJ564" s="381"/>
      <c r="AK564" s="381"/>
      <c r="AL564" s="383"/>
      <c r="AM564" s="374"/>
      <c r="AN564" s="384">
        <v>49737</v>
      </c>
      <c r="AO564" s="381">
        <v>49810</v>
      </c>
      <c r="AP564" s="383"/>
      <c r="AQ564" s="374"/>
      <c r="AR564" s="384" t="str">
        <f/>
        <v/>
      </c>
      <c r="AS564" s="381">
        <v>48896</v>
      </c>
      <c r="AT564" s="381" t="str">
        <f/>
        <v/>
      </c>
      <c r="AU564" s="389"/>
      <c r="AV564" s="390" t="str">
        <f/>
        <v/>
      </c>
      <c r="AW564" s="57" t="str">
        <f/>
        <v/>
      </c>
      <c r="AX564" s="381"/>
      <c r="AY564" s="381" t="str">
        <f/>
        <v/>
      </c>
      <c r="AZ564" s="381"/>
      <c r="BA564" s="381" t="str">
        <f/>
        <v/>
      </c>
      <c r="BB564" s="385"/>
      <c r="BC564" s="390" t="str">
        <f/>
        <v/>
      </c>
      <c r="BD564" s="381" t="str">
        <f/>
        <v/>
      </c>
      <c r="BE564" s="381"/>
      <c r="BF564" s="381" t="str">
        <f/>
        <v/>
      </c>
      <c r="BG564" s="391"/>
      <c r="BH564" s="392"/>
      <c r="BI564" s="378"/>
    </row>
    <row r="565" ht="15.75" customHeight="1">
      <c r="A565" s="236"/>
      <c r="B565" s="236"/>
      <c r="C565" s="358"/>
      <c r="D565" s="379">
        <v>559</v>
      </c>
      <c r="E565" s="380" t="str">
        <f t="shared" si="145"/>
        <v>#REF!</v>
      </c>
      <c r="F565" s="57" t="str">
        <f t="shared" si="146"/>
        <v>#REF!</v>
      </c>
      <c r="G565" s="57" t="str">
        <f t="shared" si="147"/>
        <v>#REF!</v>
      </c>
      <c r="H565" s="381" t="str">
        <f t="shared" si="148"/>
        <v>#REF!</v>
      </c>
      <c r="I565" s="380" t="str">
        <f t="shared" si="149"/>
        <v>#REF!</v>
      </c>
      <c r="J565" s="396" t="str">
        <f t="shared" si="153"/>
        <v>#REF!</v>
      </c>
      <c r="K565" s="382" t="b">
        <v>0</v>
      </c>
      <c r="L565" s="364" t="str">
        <f t="shared" si="150"/>
        <v>#REF!</v>
      </c>
      <c r="M565" s="361" t="str">
        <f t="shared" si="151"/>
        <v>#REF!</v>
      </c>
      <c r="N565" s="361" t="b">
        <v>0</v>
      </c>
      <c r="O565" s="24" t="b">
        <v>0</v>
      </c>
      <c r="P565" s="365" t="str">
        <f t="shared" si="152"/>
        <v>#REF!</v>
      </c>
      <c r="Q565" s="383"/>
      <c r="R565" s="367"/>
      <c r="S565" s="384" t="str">
        <f/>
        <v/>
      </c>
      <c r="T565" s="385">
        <v>49310</v>
      </c>
      <c r="U565" s="386" t="str">
        <f/>
        <v/>
      </c>
      <c r="V565" s="385">
        <v>49556</v>
      </c>
      <c r="W565" s="387" t="str">
        <f/>
        <v/>
      </c>
      <c r="X565" s="381" t="str">
        <f/>
        <v/>
      </c>
      <c r="Y565" s="381"/>
      <c r="Z565" s="381">
        <v>49614</v>
      </c>
      <c r="AA565" s="388"/>
      <c r="AB565" s="381"/>
      <c r="AC565" s="381"/>
      <c r="AD565" s="381"/>
      <c r="AE565" s="388"/>
      <c r="AF565" s="381"/>
      <c r="AG565" s="381"/>
      <c r="AH565" s="389"/>
      <c r="AI565" s="386"/>
      <c r="AJ565" s="381"/>
      <c r="AK565" s="381"/>
      <c r="AL565" s="383"/>
      <c r="AM565" s="374"/>
      <c r="AN565" s="384">
        <v>50286</v>
      </c>
      <c r="AO565" s="381">
        <v>50361</v>
      </c>
      <c r="AP565" s="383"/>
      <c r="AQ565" s="374"/>
      <c r="AR565" s="384" t="str">
        <f/>
        <v/>
      </c>
      <c r="AS565" s="381">
        <v>49626</v>
      </c>
      <c r="AT565" s="381" t="str">
        <f/>
        <v/>
      </c>
      <c r="AU565" s="389"/>
      <c r="AV565" s="390" t="str">
        <f/>
        <v/>
      </c>
      <c r="AW565" s="57" t="str">
        <f/>
        <v/>
      </c>
      <c r="AX565" s="381"/>
      <c r="AY565" s="381" t="str">
        <f/>
        <v/>
      </c>
      <c r="AZ565" s="381"/>
      <c r="BA565" s="381" t="str">
        <f/>
        <v/>
      </c>
      <c r="BB565" s="385"/>
      <c r="BC565" s="390" t="str">
        <f/>
        <v/>
      </c>
      <c r="BD565" s="381" t="str">
        <f/>
        <v/>
      </c>
      <c r="BE565" s="381"/>
      <c r="BF565" s="381" t="str">
        <f/>
        <v/>
      </c>
      <c r="BG565" s="391"/>
      <c r="BH565" s="392"/>
      <c r="BI565" s="378"/>
    </row>
    <row r="566" ht="15.75" customHeight="1">
      <c r="A566" s="236"/>
      <c r="B566" s="236"/>
      <c r="C566" s="358"/>
      <c r="D566" s="379">
        <v>560</v>
      </c>
      <c r="E566" s="380" t="str">
        <f t="shared" si="145"/>
        <v>#REF!</v>
      </c>
      <c r="F566" s="57" t="str">
        <f t="shared" si="146"/>
        <v>#REF!</v>
      </c>
      <c r="G566" s="57" t="str">
        <f t="shared" si="147"/>
        <v>#REF!</v>
      </c>
      <c r="H566" s="381" t="str">
        <f t="shared" si="148"/>
        <v>#REF!</v>
      </c>
      <c r="I566" s="380" t="str">
        <f t="shared" si="149"/>
        <v>#REF!</v>
      </c>
      <c r="J566" s="396" t="str">
        <f t="shared" si="153"/>
        <v>#REF!</v>
      </c>
      <c r="K566" s="382" t="b">
        <v>0</v>
      </c>
      <c r="L566" s="364" t="str">
        <f t="shared" si="150"/>
        <v>#REF!</v>
      </c>
      <c r="M566" s="361" t="str">
        <f t="shared" si="151"/>
        <v>#REF!</v>
      </c>
      <c r="N566" s="361" t="b">
        <v>0</v>
      </c>
      <c r="O566" s="24" t="b">
        <v>0</v>
      </c>
      <c r="P566" s="365" t="str">
        <f t="shared" si="152"/>
        <v>#REF!</v>
      </c>
      <c r="Q566" s="383"/>
      <c r="R566" s="367"/>
      <c r="S566" s="384" t="str">
        <f/>
        <v/>
      </c>
      <c r="T566" s="385">
        <v>49310</v>
      </c>
      <c r="U566" s="386" t="str">
        <f/>
        <v/>
      </c>
      <c r="V566" s="385">
        <v>49556</v>
      </c>
      <c r="W566" s="387" t="str">
        <f/>
        <v/>
      </c>
      <c r="X566" s="381" t="str">
        <f/>
        <v/>
      </c>
      <c r="Y566" s="381"/>
      <c r="Z566" s="381">
        <v>49614</v>
      </c>
      <c r="AA566" s="388"/>
      <c r="AB566" s="381"/>
      <c r="AC566" s="381"/>
      <c r="AD566" s="381"/>
      <c r="AE566" s="388"/>
      <c r="AF566" s="381"/>
      <c r="AG566" s="381"/>
      <c r="AH566" s="389"/>
      <c r="AI566" s="386"/>
      <c r="AJ566" s="381"/>
      <c r="AK566" s="381"/>
      <c r="AL566" s="383"/>
      <c r="AM566" s="374"/>
      <c r="AN566" s="384">
        <v>50286</v>
      </c>
      <c r="AO566" s="381">
        <v>50361</v>
      </c>
      <c r="AP566" s="383"/>
      <c r="AQ566" s="374"/>
      <c r="AR566" s="384" t="str">
        <f/>
        <v/>
      </c>
      <c r="AS566" s="381">
        <v>49626</v>
      </c>
      <c r="AT566" s="381" t="str">
        <f/>
        <v/>
      </c>
      <c r="AU566" s="389"/>
      <c r="AV566" s="390" t="str">
        <f/>
        <v/>
      </c>
      <c r="AW566" s="57" t="str">
        <f/>
        <v/>
      </c>
      <c r="AX566" s="381"/>
      <c r="AY566" s="381" t="str">
        <f/>
        <v/>
      </c>
      <c r="AZ566" s="381"/>
      <c r="BA566" s="381" t="str">
        <f/>
        <v/>
      </c>
      <c r="BB566" s="385"/>
      <c r="BC566" s="390" t="str">
        <f/>
        <v/>
      </c>
      <c r="BD566" s="381" t="str">
        <f/>
        <v/>
      </c>
      <c r="BE566" s="381"/>
      <c r="BF566" s="381" t="str">
        <f/>
        <v/>
      </c>
      <c r="BG566" s="391"/>
      <c r="BH566" s="392"/>
      <c r="BI566" s="378"/>
    </row>
    <row r="567" ht="15.75" customHeight="1">
      <c r="A567" s="236"/>
      <c r="B567" s="236"/>
      <c r="C567" s="358"/>
      <c r="D567" s="379">
        <v>561</v>
      </c>
      <c r="E567" s="380" t="str">
        <f t="shared" si="145"/>
        <v>#REF!</v>
      </c>
      <c r="F567" s="57" t="str">
        <f t="shared" si="146"/>
        <v>#REF!</v>
      </c>
      <c r="G567" s="57" t="str">
        <f t="shared" si="147"/>
        <v>#REF!</v>
      </c>
      <c r="H567" s="381" t="str">
        <f t="shared" si="148"/>
        <v>#REF!</v>
      </c>
      <c r="I567" s="380" t="str">
        <f t="shared" si="149"/>
        <v>#REF!</v>
      </c>
      <c r="J567" s="396" t="str">
        <f t="shared" si="153"/>
        <v>#REF!</v>
      </c>
      <c r="K567" s="382" t="b">
        <v>0</v>
      </c>
      <c r="L567" s="364" t="str">
        <f t="shared" si="150"/>
        <v>#REF!</v>
      </c>
      <c r="M567" s="361" t="str">
        <f t="shared" si="151"/>
        <v>#REF!</v>
      </c>
      <c r="N567" s="361" t="b">
        <v>0</v>
      </c>
      <c r="O567" s="24" t="b">
        <v>0</v>
      </c>
      <c r="P567" s="365" t="str">
        <f t="shared" si="152"/>
        <v>#REF!</v>
      </c>
      <c r="Q567" s="383"/>
      <c r="R567" s="367"/>
      <c r="S567" s="384" t="str">
        <f/>
        <v/>
      </c>
      <c r="T567" s="385">
        <v>49310</v>
      </c>
      <c r="U567" s="386" t="str">
        <f/>
        <v/>
      </c>
      <c r="V567" s="385">
        <v>49556</v>
      </c>
      <c r="W567" s="387" t="str">
        <f/>
        <v/>
      </c>
      <c r="X567" s="381" t="str">
        <f/>
        <v/>
      </c>
      <c r="Y567" s="381"/>
      <c r="Z567" s="381">
        <v>49614</v>
      </c>
      <c r="AA567" s="388"/>
      <c r="AB567" s="381"/>
      <c r="AC567" s="381"/>
      <c r="AD567" s="381"/>
      <c r="AE567" s="388"/>
      <c r="AF567" s="381"/>
      <c r="AG567" s="381"/>
      <c r="AH567" s="389"/>
      <c r="AI567" s="386"/>
      <c r="AJ567" s="381"/>
      <c r="AK567" s="381"/>
      <c r="AL567" s="383"/>
      <c r="AM567" s="374"/>
      <c r="AN567" s="384">
        <v>49586</v>
      </c>
      <c r="AO567" s="381">
        <v>49661</v>
      </c>
      <c r="AP567" s="383"/>
      <c r="AQ567" s="374"/>
      <c r="AR567" s="384" t="str">
        <f/>
        <v/>
      </c>
      <c r="AS567" s="381">
        <v>49626</v>
      </c>
      <c r="AT567" s="381" t="str">
        <f/>
        <v/>
      </c>
      <c r="AU567" s="389"/>
      <c r="AV567" s="390" t="str">
        <f/>
        <v/>
      </c>
      <c r="AW567" s="57" t="str">
        <f/>
        <v/>
      </c>
      <c r="AX567" s="381"/>
      <c r="AY567" s="381" t="str">
        <f/>
        <v/>
      </c>
      <c r="AZ567" s="381"/>
      <c r="BA567" s="381" t="str">
        <f/>
        <v/>
      </c>
      <c r="BB567" s="385"/>
      <c r="BC567" s="390" t="str">
        <f/>
        <v/>
      </c>
      <c r="BD567" s="381" t="str">
        <f/>
        <v/>
      </c>
      <c r="BE567" s="381"/>
      <c r="BF567" s="381" t="str">
        <f/>
        <v/>
      </c>
      <c r="BG567" s="391"/>
      <c r="BH567" s="392"/>
      <c r="BI567" s="378"/>
    </row>
    <row r="568" ht="15.75" customHeight="1">
      <c r="A568" s="236"/>
      <c r="B568" s="236"/>
      <c r="C568" s="358"/>
      <c r="D568" s="379">
        <v>562</v>
      </c>
      <c r="E568" s="380" t="str">
        <f t="shared" si="145"/>
        <v>#REF!</v>
      </c>
      <c r="F568" s="57" t="str">
        <f t="shared" si="146"/>
        <v>#REF!</v>
      </c>
      <c r="G568" s="57" t="str">
        <f t="shared" si="147"/>
        <v>#REF!</v>
      </c>
      <c r="H568" s="381" t="str">
        <f t="shared" si="148"/>
        <v>#REF!</v>
      </c>
      <c r="I568" s="380" t="str">
        <f t="shared" si="149"/>
        <v>#REF!</v>
      </c>
      <c r="J568" s="396" t="str">
        <f t="shared" si="153"/>
        <v>#REF!</v>
      </c>
      <c r="K568" s="382" t="b">
        <v>0</v>
      </c>
      <c r="L568" s="364" t="str">
        <f t="shared" si="150"/>
        <v>#REF!</v>
      </c>
      <c r="M568" s="361" t="str">
        <f t="shared" si="151"/>
        <v>#REF!</v>
      </c>
      <c r="N568" s="361" t="b">
        <v>0</v>
      </c>
      <c r="O568" s="24" t="b">
        <v>0</v>
      </c>
      <c r="P568" s="365" t="str">
        <f t="shared" si="152"/>
        <v>#REF!</v>
      </c>
      <c r="Q568" s="383"/>
      <c r="R568" s="367"/>
      <c r="S568" s="384" t="str">
        <f/>
        <v/>
      </c>
      <c r="T568" s="385">
        <v>48580</v>
      </c>
      <c r="U568" s="386" t="str">
        <f/>
        <v/>
      </c>
      <c r="V568" s="385">
        <v>48824</v>
      </c>
      <c r="W568" s="387" t="str">
        <f/>
        <v/>
      </c>
      <c r="X568" s="381" t="str">
        <f/>
        <v/>
      </c>
      <c r="Y568" s="381"/>
      <c r="Z568" s="381">
        <v>48884</v>
      </c>
      <c r="AA568" s="388"/>
      <c r="AB568" s="381"/>
      <c r="AC568" s="381"/>
      <c r="AD568" s="381"/>
      <c r="AE568" s="388"/>
      <c r="AF568" s="381"/>
      <c r="AG568" s="381"/>
      <c r="AH568" s="389"/>
      <c r="AI568" s="386"/>
      <c r="AJ568" s="381"/>
      <c r="AK568" s="381"/>
      <c r="AL568" s="383"/>
      <c r="AM568" s="374"/>
      <c r="AN568" s="384">
        <v>49129</v>
      </c>
      <c r="AO568" s="381">
        <v>49202</v>
      </c>
      <c r="AP568" s="383"/>
      <c r="AQ568" s="374"/>
      <c r="AR568" s="384" t="str">
        <f/>
        <v/>
      </c>
      <c r="AS568" s="381">
        <v>48896</v>
      </c>
      <c r="AT568" s="381" t="str">
        <f/>
        <v/>
      </c>
      <c r="AU568" s="389"/>
      <c r="AV568" s="390" t="str">
        <f/>
        <v/>
      </c>
      <c r="AW568" s="57" t="str">
        <f/>
        <v/>
      </c>
      <c r="AX568" s="381"/>
      <c r="AY568" s="381" t="str">
        <f/>
        <v/>
      </c>
      <c r="AZ568" s="381"/>
      <c r="BA568" s="381" t="str">
        <f/>
        <v/>
      </c>
      <c r="BB568" s="385"/>
      <c r="BC568" s="390" t="str">
        <f/>
        <v/>
      </c>
      <c r="BD568" s="381" t="str">
        <f/>
        <v/>
      </c>
      <c r="BE568" s="381"/>
      <c r="BF568" s="381" t="str">
        <f/>
        <v/>
      </c>
      <c r="BG568" s="391"/>
      <c r="BH568" s="392"/>
      <c r="BI568" s="378"/>
    </row>
    <row r="569" ht="15.75" customHeight="1">
      <c r="A569" s="236"/>
      <c r="B569" s="236"/>
      <c r="C569" s="358"/>
      <c r="D569" s="379">
        <v>563</v>
      </c>
      <c r="E569" s="380" t="str">
        <f t="shared" si="145"/>
        <v>#REF!</v>
      </c>
      <c r="F569" s="57" t="str">
        <f t="shared" si="146"/>
        <v>#REF!</v>
      </c>
      <c r="G569" s="57" t="str">
        <f t="shared" si="147"/>
        <v>#REF!</v>
      </c>
      <c r="H569" s="381" t="str">
        <f t="shared" si="148"/>
        <v>#REF!</v>
      </c>
      <c r="I569" s="380" t="str">
        <f t="shared" si="149"/>
        <v>#REF!</v>
      </c>
      <c r="J569" s="396" t="str">
        <f t="shared" si="153"/>
        <v>#REF!</v>
      </c>
      <c r="K569" s="382" t="b">
        <v>0</v>
      </c>
      <c r="L569" s="364" t="str">
        <f t="shared" si="150"/>
        <v>#REF!</v>
      </c>
      <c r="M569" s="361" t="str">
        <f t="shared" si="151"/>
        <v>#REF!</v>
      </c>
      <c r="N569" s="361" t="b">
        <v>0</v>
      </c>
      <c r="O569" s="24" t="b">
        <v>0</v>
      </c>
      <c r="P569" s="365" t="str">
        <f t="shared" si="152"/>
        <v>#REF!</v>
      </c>
      <c r="Q569" s="383"/>
      <c r="R569" s="367"/>
      <c r="S569" s="384" t="str">
        <f/>
        <v/>
      </c>
      <c r="T569" s="385">
        <v>48580</v>
      </c>
      <c r="U569" s="386" t="str">
        <f/>
        <v/>
      </c>
      <c r="V569" s="385">
        <v>48824</v>
      </c>
      <c r="W569" s="387" t="str">
        <f/>
        <v/>
      </c>
      <c r="X569" s="381" t="str">
        <f/>
        <v/>
      </c>
      <c r="Y569" s="381"/>
      <c r="Z569" s="381">
        <v>48884</v>
      </c>
      <c r="AA569" s="388"/>
      <c r="AB569" s="381"/>
      <c r="AC569" s="381"/>
      <c r="AD569" s="381"/>
      <c r="AE569" s="388"/>
      <c r="AF569" s="381"/>
      <c r="AG569" s="381"/>
      <c r="AH569" s="389"/>
      <c r="AI569" s="386"/>
      <c r="AJ569" s="381"/>
      <c r="AK569" s="381"/>
      <c r="AL569" s="383"/>
      <c r="AM569" s="374"/>
      <c r="AN569" s="384">
        <v>49159</v>
      </c>
      <c r="AO569" s="381">
        <v>49234</v>
      </c>
      <c r="AP569" s="383"/>
      <c r="AQ569" s="374"/>
      <c r="AR569" s="384" t="str">
        <f/>
        <v/>
      </c>
      <c r="AS569" s="381">
        <v>48896</v>
      </c>
      <c r="AT569" s="381" t="str">
        <f/>
        <v/>
      </c>
      <c r="AU569" s="389"/>
      <c r="AV569" s="390" t="str">
        <f/>
        <v/>
      </c>
      <c r="AW569" s="57" t="str">
        <f/>
        <v/>
      </c>
      <c r="AX569" s="381"/>
      <c r="AY569" s="381" t="str">
        <f/>
        <v/>
      </c>
      <c r="AZ569" s="381"/>
      <c r="BA569" s="381" t="str">
        <f/>
        <v/>
      </c>
      <c r="BB569" s="385"/>
      <c r="BC569" s="390" t="str">
        <f/>
        <v/>
      </c>
      <c r="BD569" s="381" t="str">
        <f/>
        <v/>
      </c>
      <c r="BE569" s="381"/>
      <c r="BF569" s="381" t="str">
        <f/>
        <v/>
      </c>
      <c r="BG569" s="391"/>
      <c r="BH569" s="392"/>
      <c r="BI569" s="378"/>
    </row>
    <row r="570" ht="15.75" customHeight="1">
      <c r="A570" s="236"/>
      <c r="B570" s="236"/>
      <c r="C570" s="358"/>
      <c r="D570" s="379">
        <v>564</v>
      </c>
      <c r="E570" s="380" t="str">
        <f t="shared" si="145"/>
        <v>#REF!</v>
      </c>
      <c r="F570" s="57" t="str">
        <f t="shared" si="146"/>
        <v>#REF!</v>
      </c>
      <c r="G570" s="57" t="str">
        <f t="shared" si="147"/>
        <v>#REF!</v>
      </c>
      <c r="H570" s="381" t="str">
        <f t="shared" si="148"/>
        <v>#REF!</v>
      </c>
      <c r="I570" s="380" t="str">
        <f t="shared" si="149"/>
        <v>#REF!</v>
      </c>
      <c r="J570" s="396" t="str">
        <f t="shared" si="153"/>
        <v>#REF!</v>
      </c>
      <c r="K570" s="382" t="b">
        <v>0</v>
      </c>
      <c r="L570" s="364" t="str">
        <f t="shared" si="150"/>
        <v>#REF!</v>
      </c>
      <c r="M570" s="361" t="str">
        <f t="shared" si="151"/>
        <v>#REF!</v>
      </c>
      <c r="N570" s="361" t="b">
        <v>0</v>
      </c>
      <c r="O570" s="24" t="b">
        <v>0</v>
      </c>
      <c r="P570" s="365" t="str">
        <f t="shared" si="152"/>
        <v>#REF!</v>
      </c>
      <c r="Q570" s="383"/>
      <c r="R570" s="367"/>
      <c r="S570" s="384" t="str">
        <f/>
        <v/>
      </c>
      <c r="T570" s="385">
        <v>48580</v>
      </c>
      <c r="U570" s="386" t="str">
        <f/>
        <v/>
      </c>
      <c r="V570" s="385">
        <v>48824</v>
      </c>
      <c r="W570" s="387" t="str">
        <f/>
        <v/>
      </c>
      <c r="X570" s="381" t="str">
        <f/>
        <v/>
      </c>
      <c r="Y570" s="381"/>
      <c r="Z570" s="381">
        <v>48884</v>
      </c>
      <c r="AA570" s="388"/>
      <c r="AB570" s="381"/>
      <c r="AC570" s="381"/>
      <c r="AD570" s="381"/>
      <c r="AE570" s="388"/>
      <c r="AF570" s="381"/>
      <c r="AG570" s="381"/>
      <c r="AH570" s="389"/>
      <c r="AI570" s="386"/>
      <c r="AJ570" s="381"/>
      <c r="AK570" s="381"/>
      <c r="AL570" s="383"/>
      <c r="AM570" s="374"/>
      <c r="AN570" s="384">
        <v>49191</v>
      </c>
      <c r="AO570" s="381">
        <v>49264</v>
      </c>
      <c r="AP570" s="383"/>
      <c r="AQ570" s="374"/>
      <c r="AR570" s="384" t="str">
        <f/>
        <v/>
      </c>
      <c r="AS570" s="381">
        <v>48896</v>
      </c>
      <c r="AT570" s="381" t="str">
        <f/>
        <v/>
      </c>
      <c r="AU570" s="389"/>
      <c r="AV570" s="390" t="str">
        <f/>
        <v/>
      </c>
      <c r="AW570" s="57" t="str">
        <f/>
        <v/>
      </c>
      <c r="AX570" s="381"/>
      <c r="AY570" s="381" t="str">
        <f/>
        <v/>
      </c>
      <c r="AZ570" s="381"/>
      <c r="BA570" s="381" t="str">
        <f/>
        <v/>
      </c>
      <c r="BB570" s="385"/>
      <c r="BC570" s="390" t="str">
        <f/>
        <v/>
      </c>
      <c r="BD570" s="381" t="str">
        <f/>
        <v/>
      </c>
      <c r="BE570" s="381"/>
      <c r="BF570" s="381" t="str">
        <f/>
        <v/>
      </c>
      <c r="BG570" s="391"/>
      <c r="BH570" s="392"/>
      <c r="BI570" s="378"/>
    </row>
    <row r="571" ht="15.75" customHeight="1">
      <c r="A571" s="236"/>
      <c r="B571" s="236"/>
      <c r="C571" s="358"/>
      <c r="D571" s="379">
        <v>565</v>
      </c>
      <c r="E571" s="380" t="str">
        <f t="shared" si="145"/>
        <v>#REF!</v>
      </c>
      <c r="F571" s="57" t="str">
        <f t="shared" si="146"/>
        <v>#REF!</v>
      </c>
      <c r="G571" s="57" t="str">
        <f t="shared" si="147"/>
        <v>#REF!</v>
      </c>
      <c r="H571" s="381" t="str">
        <f t="shared" si="148"/>
        <v>#REF!</v>
      </c>
      <c r="I571" s="380" t="str">
        <f t="shared" si="149"/>
        <v>#REF!</v>
      </c>
      <c r="J571" s="396" t="str">
        <f t="shared" si="153"/>
        <v>#REF!</v>
      </c>
      <c r="K571" s="382" t="b">
        <v>0</v>
      </c>
      <c r="L571" s="364" t="str">
        <f t="shared" si="150"/>
        <v>#REF!</v>
      </c>
      <c r="M571" s="361" t="str">
        <f t="shared" si="151"/>
        <v>#REF!</v>
      </c>
      <c r="N571" s="361" t="b">
        <v>0</v>
      </c>
      <c r="O571" s="24" t="b">
        <v>0</v>
      </c>
      <c r="P571" s="365" t="str">
        <f t="shared" si="152"/>
        <v>#REF!</v>
      </c>
      <c r="Q571" s="383"/>
      <c r="R571" s="367"/>
      <c r="S571" s="384" t="str">
        <f/>
        <v/>
      </c>
      <c r="T571" s="385">
        <v>48823</v>
      </c>
      <c r="U571" s="386" t="str">
        <f/>
        <v/>
      </c>
      <c r="V571" s="385">
        <v>49068</v>
      </c>
      <c r="W571" s="387" t="str">
        <f/>
        <v/>
      </c>
      <c r="X571" s="381" t="str">
        <f/>
        <v/>
      </c>
      <c r="Y571" s="381"/>
      <c r="Z571" s="381">
        <v>49126</v>
      </c>
      <c r="AA571" s="388"/>
      <c r="AB571" s="381"/>
      <c r="AC571" s="381"/>
      <c r="AD571" s="381"/>
      <c r="AE571" s="388"/>
      <c r="AF571" s="381"/>
      <c r="AG571" s="381"/>
      <c r="AH571" s="389"/>
      <c r="AI571" s="386"/>
      <c r="AJ571" s="381"/>
      <c r="AK571" s="381"/>
      <c r="AL571" s="383"/>
      <c r="AM571" s="374"/>
      <c r="AN571" s="384">
        <v>49768</v>
      </c>
      <c r="AO571" s="381">
        <v>49843</v>
      </c>
      <c r="AP571" s="383"/>
      <c r="AQ571" s="374"/>
      <c r="AR571" s="384" t="str">
        <f/>
        <v/>
      </c>
      <c r="AS571" s="381">
        <v>49138</v>
      </c>
      <c r="AT571" s="381" t="str">
        <f/>
        <v/>
      </c>
      <c r="AU571" s="389"/>
      <c r="AV571" s="390" t="str">
        <f/>
        <v/>
      </c>
      <c r="AW571" s="57" t="str">
        <f/>
        <v/>
      </c>
      <c r="AX571" s="381"/>
      <c r="AY571" s="381" t="str">
        <f/>
        <v/>
      </c>
      <c r="AZ571" s="381"/>
      <c r="BA571" s="381" t="str">
        <f/>
        <v/>
      </c>
      <c r="BB571" s="385"/>
      <c r="BC571" s="390" t="str">
        <f/>
        <v/>
      </c>
      <c r="BD571" s="381" t="str">
        <f/>
        <v/>
      </c>
      <c r="BE571" s="381"/>
      <c r="BF571" s="381" t="str">
        <f/>
        <v/>
      </c>
      <c r="BG571" s="391"/>
      <c r="BH571" s="392"/>
      <c r="BI571" s="378"/>
    </row>
    <row r="572" ht="15.75" customHeight="1">
      <c r="A572" s="236"/>
      <c r="B572" s="236"/>
      <c r="C572" s="358"/>
      <c r="D572" s="379">
        <v>566</v>
      </c>
      <c r="E572" s="380" t="str">
        <f t="shared" si="145"/>
        <v>#REF!</v>
      </c>
      <c r="F572" s="57" t="str">
        <f t="shared" si="146"/>
        <v>#REF!</v>
      </c>
      <c r="G572" s="57" t="str">
        <f t="shared" si="147"/>
        <v>#REF!</v>
      </c>
      <c r="H572" s="381" t="str">
        <f t="shared" si="148"/>
        <v>#REF!</v>
      </c>
      <c r="I572" s="380" t="str">
        <f t="shared" si="149"/>
        <v>#REF!</v>
      </c>
      <c r="J572" s="396" t="str">
        <f t="shared" si="153"/>
        <v>#REF!</v>
      </c>
      <c r="K572" s="382" t="b">
        <v>0</v>
      </c>
      <c r="L572" s="364" t="str">
        <f t="shared" si="150"/>
        <v>#REF!</v>
      </c>
      <c r="M572" s="361" t="str">
        <f t="shared" si="151"/>
        <v>#REF!</v>
      </c>
      <c r="N572" s="361" t="b">
        <v>0</v>
      </c>
      <c r="O572" s="24" t="b">
        <v>0</v>
      </c>
      <c r="P572" s="365" t="str">
        <f t="shared" si="152"/>
        <v>#REF!</v>
      </c>
      <c r="Q572" s="383"/>
      <c r="R572" s="367"/>
      <c r="S572" s="384" t="str">
        <f/>
        <v/>
      </c>
      <c r="T572" s="385">
        <v>48823</v>
      </c>
      <c r="U572" s="386" t="str">
        <f/>
        <v/>
      </c>
      <c r="V572" s="385">
        <v>49068</v>
      </c>
      <c r="W572" s="387" t="str">
        <f/>
        <v/>
      </c>
      <c r="X572" s="381" t="str">
        <f/>
        <v/>
      </c>
      <c r="Y572" s="381"/>
      <c r="Z572" s="381">
        <v>49126</v>
      </c>
      <c r="AA572" s="388"/>
      <c r="AB572" s="381"/>
      <c r="AC572" s="381"/>
      <c r="AD572" s="381"/>
      <c r="AE572" s="388"/>
      <c r="AF572" s="381"/>
      <c r="AG572" s="381"/>
      <c r="AH572" s="389"/>
      <c r="AI572" s="386"/>
      <c r="AJ572" s="381"/>
      <c r="AK572" s="381"/>
      <c r="AL572" s="383"/>
      <c r="AM572" s="374"/>
      <c r="AN572" s="384">
        <v>49676</v>
      </c>
      <c r="AO572" s="381">
        <v>49751</v>
      </c>
      <c r="AP572" s="383"/>
      <c r="AQ572" s="374"/>
      <c r="AR572" s="384" t="str">
        <f/>
        <v/>
      </c>
      <c r="AS572" s="381">
        <v>49138</v>
      </c>
      <c r="AT572" s="381" t="str">
        <f/>
        <v/>
      </c>
      <c r="AU572" s="389"/>
      <c r="AV572" s="390" t="str">
        <f/>
        <v/>
      </c>
      <c r="AW572" s="57" t="str">
        <f/>
        <v/>
      </c>
      <c r="AX572" s="381"/>
      <c r="AY572" s="381" t="str">
        <f/>
        <v/>
      </c>
      <c r="AZ572" s="381"/>
      <c r="BA572" s="381" t="str">
        <f/>
        <v/>
      </c>
      <c r="BB572" s="385"/>
      <c r="BC572" s="390" t="str">
        <f/>
        <v/>
      </c>
      <c r="BD572" s="381" t="str">
        <f/>
        <v/>
      </c>
      <c r="BE572" s="381"/>
      <c r="BF572" s="381" t="str">
        <f/>
        <v/>
      </c>
      <c r="BG572" s="391"/>
      <c r="BH572" s="392"/>
      <c r="BI572" s="378"/>
    </row>
    <row r="573" ht="15.75" customHeight="1">
      <c r="A573" s="236"/>
      <c r="B573" s="236"/>
      <c r="C573" s="358"/>
      <c r="D573" s="379">
        <v>567</v>
      </c>
      <c r="E573" s="380" t="str">
        <f t="shared" si="145"/>
        <v>#REF!</v>
      </c>
      <c r="F573" s="57" t="str">
        <f t="shared" si="146"/>
        <v>#REF!</v>
      </c>
      <c r="G573" s="57" t="str">
        <f t="shared" si="147"/>
        <v>#REF!</v>
      </c>
      <c r="H573" s="381" t="str">
        <f t="shared" si="148"/>
        <v>#REF!</v>
      </c>
      <c r="I573" s="380" t="str">
        <f t="shared" si="149"/>
        <v>#REF!</v>
      </c>
      <c r="J573" s="396" t="str">
        <f t="shared" si="153"/>
        <v>#REF!</v>
      </c>
      <c r="K573" s="382" t="b">
        <v>0</v>
      </c>
      <c r="L573" s="364" t="str">
        <f t="shared" si="150"/>
        <v>#REF!</v>
      </c>
      <c r="M573" s="361" t="str">
        <f t="shared" si="151"/>
        <v>#REF!</v>
      </c>
      <c r="N573" s="361" t="b">
        <v>0</v>
      </c>
      <c r="O573" s="24" t="b">
        <v>0</v>
      </c>
      <c r="P573" s="365" t="str">
        <f t="shared" si="152"/>
        <v>#REF!</v>
      </c>
      <c r="Q573" s="383"/>
      <c r="R573" s="367"/>
      <c r="S573" s="384" t="str">
        <f/>
        <v/>
      </c>
      <c r="T573" s="385">
        <v>44421</v>
      </c>
      <c r="U573" s="386" t="str">
        <f/>
        <v/>
      </c>
      <c r="V573" s="385">
        <v>44665</v>
      </c>
      <c r="W573" s="387" t="str">
        <f/>
        <v/>
      </c>
      <c r="X573" s="381" t="str">
        <f/>
        <v/>
      </c>
      <c r="Y573" s="381">
        <v>44652</v>
      </c>
      <c r="Z573" s="381">
        <v>44803</v>
      </c>
      <c r="AA573" s="380" t="s">
        <v>475</v>
      </c>
      <c r="AB573" s="381"/>
      <c r="AC573" s="381"/>
      <c r="AD573" s="381"/>
      <c r="AE573" s="380" t="s">
        <v>530</v>
      </c>
      <c r="AF573" s="381">
        <v>44742</v>
      </c>
      <c r="AG573" s="381"/>
      <c r="AH573" s="389"/>
      <c r="AI573" s="386">
        <v>44958</v>
      </c>
      <c r="AJ573" s="381">
        <v>44958</v>
      </c>
      <c r="AK573" s="381"/>
      <c r="AL573" s="383"/>
      <c r="AM573" s="374"/>
      <c r="AN573" s="384">
        <v>45583</v>
      </c>
      <c r="AO573" s="381">
        <v>45658</v>
      </c>
      <c r="AP573" s="383"/>
      <c r="AQ573" s="374"/>
      <c r="AR573" s="384" t="str">
        <f/>
        <v/>
      </c>
      <c r="AS573" s="381">
        <v>44787</v>
      </c>
      <c r="AT573" s="381" t="str">
        <f/>
        <v/>
      </c>
      <c r="AU573" s="389"/>
      <c r="AV573" s="390" t="str">
        <f/>
        <v/>
      </c>
      <c r="AW573" s="57" t="str">
        <f/>
        <v/>
      </c>
      <c r="AX573" s="381">
        <v>45639</v>
      </c>
      <c r="AY573" s="381" t="str">
        <f/>
        <v/>
      </c>
      <c r="AZ573" s="381"/>
      <c r="BA573" s="381" t="str">
        <f/>
        <v/>
      </c>
      <c r="BB573" s="385"/>
      <c r="BC573" s="390" t="str">
        <f/>
        <v/>
      </c>
      <c r="BD573" s="381" t="str">
        <f/>
        <v/>
      </c>
      <c r="BE573" s="381"/>
      <c r="BF573" s="381" t="str">
        <f/>
        <v/>
      </c>
      <c r="BG573" s="391"/>
      <c r="BH573" s="392"/>
      <c r="BI573" s="378"/>
    </row>
    <row r="574" ht="15.75" customHeight="1">
      <c r="A574" s="236"/>
      <c r="B574" s="236"/>
      <c r="C574" s="358"/>
      <c r="D574" s="379">
        <v>568</v>
      </c>
      <c r="E574" s="380" t="str">
        <f t="shared" si="145"/>
        <v>#REF!</v>
      </c>
      <c r="F574" s="57" t="str">
        <f t="shared" si="146"/>
        <v>#REF!</v>
      </c>
      <c r="G574" s="57" t="str">
        <f t="shared" si="147"/>
        <v>#REF!</v>
      </c>
      <c r="H574" s="381" t="str">
        <f t="shared" si="148"/>
        <v>#REF!</v>
      </c>
      <c r="I574" s="380" t="str">
        <f t="shared" si="149"/>
        <v>#REF!</v>
      </c>
      <c r="J574" s="396" t="str">
        <f t="shared" si="153"/>
        <v>#REF!</v>
      </c>
      <c r="K574" s="382" t="b">
        <v>0</v>
      </c>
      <c r="L574" s="364" t="str">
        <f t="shared" si="150"/>
        <v>#REF!</v>
      </c>
      <c r="M574" s="361" t="str">
        <f t="shared" si="151"/>
        <v>#REF!</v>
      </c>
      <c r="N574" s="361" t="b">
        <v>0</v>
      </c>
      <c r="O574" s="24" t="b">
        <v>0</v>
      </c>
      <c r="P574" s="365" t="str">
        <f t="shared" si="152"/>
        <v>#REF!</v>
      </c>
      <c r="Q574" s="383"/>
      <c r="R574" s="367"/>
      <c r="S574" s="384" t="str">
        <f/>
        <v/>
      </c>
      <c r="T574" s="385">
        <v>44421</v>
      </c>
      <c r="U574" s="386" t="str">
        <f/>
        <v/>
      </c>
      <c r="V574" s="385">
        <v>44774</v>
      </c>
      <c r="W574" s="387" t="str">
        <f/>
        <v/>
      </c>
      <c r="X574" s="381" t="str">
        <f/>
        <v/>
      </c>
      <c r="Y574" s="381">
        <v>44774</v>
      </c>
      <c r="Z574" s="381">
        <v>44835</v>
      </c>
      <c r="AA574" s="388"/>
      <c r="AB574" s="381"/>
      <c r="AC574" s="381"/>
      <c r="AD574" s="381"/>
      <c r="AE574" s="380" t="s">
        <v>531</v>
      </c>
      <c r="AF574" s="381"/>
      <c r="AG574" s="381"/>
      <c r="AH574" s="389"/>
      <c r="AI574" s="386">
        <v>45078</v>
      </c>
      <c r="AJ574" s="381">
        <v>45078</v>
      </c>
      <c r="AK574" s="381"/>
      <c r="AL574" s="383"/>
      <c r="AM574" s="374"/>
      <c r="AN574" s="384">
        <v>45642</v>
      </c>
      <c r="AO574" s="381">
        <v>45715</v>
      </c>
      <c r="AP574" s="383"/>
      <c r="AQ574" s="374"/>
      <c r="AR574" s="384" t="str">
        <f/>
        <v/>
      </c>
      <c r="AS574" s="381">
        <v>44803</v>
      </c>
      <c r="AT574" s="381" t="str">
        <f/>
        <v/>
      </c>
      <c r="AU574" s="389"/>
      <c r="AV574" s="390" t="str">
        <f/>
        <v/>
      </c>
      <c r="AW574" s="57" t="str">
        <f/>
        <v/>
      </c>
      <c r="AX574" s="381">
        <v>45760</v>
      </c>
      <c r="AY574" s="381" t="str">
        <f/>
        <v/>
      </c>
      <c r="AZ574" s="381"/>
      <c r="BA574" s="381" t="str">
        <f/>
        <v/>
      </c>
      <c r="BB574" s="385"/>
      <c r="BC574" s="390" t="str">
        <f/>
        <v/>
      </c>
      <c r="BD574" s="381" t="str">
        <f/>
        <v/>
      </c>
      <c r="BE574" s="381"/>
      <c r="BF574" s="381" t="str">
        <f/>
        <v/>
      </c>
      <c r="BG574" s="391"/>
      <c r="BH574" s="392"/>
      <c r="BI574" s="378"/>
    </row>
    <row r="575" ht="15.75" customHeight="1">
      <c r="A575" s="236"/>
      <c r="B575" s="236"/>
      <c r="C575" s="358"/>
      <c r="D575" s="379">
        <v>569</v>
      </c>
      <c r="E575" s="380" t="str">
        <f t="shared" si="145"/>
        <v>#REF!</v>
      </c>
      <c r="F575" s="57" t="str">
        <f t="shared" si="146"/>
        <v>#REF!</v>
      </c>
      <c r="G575" s="57" t="str">
        <f t="shared" si="147"/>
        <v>#REF!</v>
      </c>
      <c r="H575" s="381" t="str">
        <f t="shared" si="148"/>
        <v>#REF!</v>
      </c>
      <c r="I575" s="380" t="str">
        <f t="shared" si="149"/>
        <v>#REF!</v>
      </c>
      <c r="J575" s="396" t="str">
        <f t="shared" si="153"/>
        <v>#REF!</v>
      </c>
      <c r="K575" s="382" t="b">
        <v>0</v>
      </c>
      <c r="L575" s="364" t="str">
        <f t="shared" si="150"/>
        <v>#REF!</v>
      </c>
      <c r="M575" s="361" t="str">
        <f t="shared" si="151"/>
        <v>#REF!</v>
      </c>
      <c r="N575" s="361" t="b">
        <v>0</v>
      </c>
      <c r="O575" s="24" t="b">
        <v>0</v>
      </c>
      <c r="P575" s="365" t="str">
        <f t="shared" si="152"/>
        <v>#REF!</v>
      </c>
      <c r="Q575" s="383"/>
      <c r="R575" s="367"/>
      <c r="S575" s="384" t="str">
        <f/>
        <v/>
      </c>
      <c r="T575" s="385">
        <v>44531</v>
      </c>
      <c r="U575" s="386" t="str">
        <f/>
        <v/>
      </c>
      <c r="V575" s="385">
        <v>44774</v>
      </c>
      <c r="W575" s="387" t="str">
        <f/>
        <v/>
      </c>
      <c r="X575" s="381" t="str">
        <f/>
        <v/>
      </c>
      <c r="Y575" s="381"/>
      <c r="Z575" s="381">
        <v>44835</v>
      </c>
      <c r="AA575" s="388"/>
      <c r="AB575" s="381"/>
      <c r="AC575" s="381"/>
      <c r="AD575" s="381"/>
      <c r="AE575" s="380" t="s">
        <v>532</v>
      </c>
      <c r="AF575" s="381"/>
      <c r="AG575" s="381"/>
      <c r="AH575" s="389"/>
      <c r="AI575" s="386">
        <v>44713</v>
      </c>
      <c r="AJ575" s="381">
        <v>44713</v>
      </c>
      <c r="AK575" s="381"/>
      <c r="AL575" s="383"/>
      <c r="AM575" s="374"/>
      <c r="AN575" s="384">
        <v>44942</v>
      </c>
      <c r="AO575" s="381">
        <v>45015</v>
      </c>
      <c r="AP575" s="383"/>
      <c r="AQ575" s="374"/>
      <c r="AR575" s="384" t="str">
        <f/>
        <v/>
      </c>
      <c r="AS575" s="381">
        <v>44726</v>
      </c>
      <c r="AT575" s="381" t="str">
        <f/>
        <v/>
      </c>
      <c r="AU575" s="389"/>
      <c r="AV575" s="390" t="str">
        <f/>
        <v/>
      </c>
      <c r="AW575" s="57" t="str">
        <f/>
        <v/>
      </c>
      <c r="AX575" s="381"/>
      <c r="AY575" s="381" t="str">
        <f/>
        <v/>
      </c>
      <c r="AZ575" s="381"/>
      <c r="BA575" s="381" t="str">
        <f/>
        <v/>
      </c>
      <c r="BB575" s="385"/>
      <c r="BC575" s="390" t="str">
        <f/>
        <v/>
      </c>
      <c r="BD575" s="381" t="str">
        <f/>
        <v/>
      </c>
      <c r="BE575" s="381"/>
      <c r="BF575" s="381" t="str">
        <f/>
        <v/>
      </c>
      <c r="BG575" s="391"/>
      <c r="BH575" s="392"/>
      <c r="BI575" s="378"/>
    </row>
    <row r="576" ht="15.75" customHeight="1">
      <c r="A576" s="236"/>
      <c r="B576" s="236"/>
      <c r="C576" s="358"/>
      <c r="D576" s="379">
        <v>570</v>
      </c>
      <c r="E576" s="380" t="str">
        <f t="shared" si="145"/>
        <v>#REF!</v>
      </c>
      <c r="F576" s="57" t="str">
        <f t="shared" si="146"/>
        <v>#REF!</v>
      </c>
      <c r="G576" s="57" t="str">
        <f t="shared" si="147"/>
        <v>#REF!</v>
      </c>
      <c r="H576" s="381" t="str">
        <f t="shared" si="148"/>
        <v>#REF!</v>
      </c>
      <c r="I576" s="380" t="str">
        <f t="shared" si="149"/>
        <v>#REF!</v>
      </c>
      <c r="J576" s="396" t="str">
        <f t="shared" si="153"/>
        <v>#REF!</v>
      </c>
      <c r="K576" s="382" t="b">
        <v>0</v>
      </c>
      <c r="L576" s="364" t="str">
        <f t="shared" si="150"/>
        <v>#REF!</v>
      </c>
      <c r="M576" s="361" t="str">
        <f t="shared" si="151"/>
        <v>#REF!</v>
      </c>
      <c r="N576" s="361" t="b">
        <v>0</v>
      </c>
      <c r="O576" s="24" t="b">
        <v>0</v>
      </c>
      <c r="P576" s="365" t="str">
        <f t="shared" si="152"/>
        <v>#REF!</v>
      </c>
      <c r="Q576" s="383"/>
      <c r="R576" s="367"/>
      <c r="S576" s="384" t="str">
        <f/>
        <v/>
      </c>
      <c r="T576" s="385">
        <v>45444</v>
      </c>
      <c r="U576" s="386" t="str">
        <f/>
        <v/>
      </c>
      <c r="V576" s="385">
        <v>45631</v>
      </c>
      <c r="W576" s="387" t="str">
        <f/>
        <v/>
      </c>
      <c r="X576" s="381" t="str">
        <f/>
        <v/>
      </c>
      <c r="Y576" s="381"/>
      <c r="Z576" s="381">
        <v>45689</v>
      </c>
      <c r="AA576" s="388"/>
      <c r="AB576" s="381"/>
      <c r="AC576" s="381"/>
      <c r="AD576" s="381"/>
      <c r="AE576" s="388"/>
      <c r="AF576" s="381"/>
      <c r="AG576" s="381"/>
      <c r="AH576" s="389"/>
      <c r="AI576" s="386"/>
      <c r="AJ576" s="381"/>
      <c r="AK576" s="381"/>
      <c r="AL576" s="383"/>
      <c r="AM576" s="374"/>
      <c r="AN576" s="384">
        <v>46084</v>
      </c>
      <c r="AO576" s="381">
        <v>46157</v>
      </c>
      <c r="AP576" s="383"/>
      <c r="AQ576" s="374"/>
      <c r="AR576" s="384" t="str">
        <f/>
        <v/>
      </c>
      <c r="AS576" s="381">
        <v>45701</v>
      </c>
      <c r="AT576" s="381" t="str">
        <f/>
        <v/>
      </c>
      <c r="AU576" s="389"/>
      <c r="AV576" s="390" t="str">
        <f/>
        <v/>
      </c>
      <c r="AW576" s="57" t="str">
        <f/>
        <v/>
      </c>
      <c r="AX576" s="381"/>
      <c r="AY576" s="381" t="str">
        <f/>
        <v/>
      </c>
      <c r="AZ576" s="381"/>
      <c r="BA576" s="381" t="str">
        <f/>
        <v/>
      </c>
      <c r="BB576" s="385"/>
      <c r="BC576" s="390" t="str">
        <f/>
        <v/>
      </c>
      <c r="BD576" s="381" t="str">
        <f/>
        <v/>
      </c>
      <c r="BE576" s="381"/>
      <c r="BF576" s="381" t="str">
        <f/>
        <v/>
      </c>
      <c r="BG576" s="391"/>
      <c r="BH576" s="392"/>
      <c r="BI576" s="378"/>
    </row>
    <row r="577" ht="15.75" customHeight="1">
      <c r="A577" s="236"/>
      <c r="B577" s="236"/>
      <c r="C577" s="358"/>
      <c r="D577" s="379">
        <v>571</v>
      </c>
      <c r="E577" s="380" t="str">
        <f t="shared" si="145"/>
        <v>#REF!</v>
      </c>
      <c r="F577" s="57" t="str">
        <f t="shared" si="146"/>
        <v>#REF!</v>
      </c>
      <c r="G577" s="57" t="str">
        <f t="shared" si="147"/>
        <v>#REF!</v>
      </c>
      <c r="H577" s="381" t="str">
        <f t="shared" si="148"/>
        <v>#REF!</v>
      </c>
      <c r="I577" s="380" t="str">
        <f t="shared" si="149"/>
        <v>#REF!</v>
      </c>
      <c r="J577" s="396" t="str">
        <f t="shared" si="153"/>
        <v>#REF!</v>
      </c>
      <c r="K577" s="382" t="b">
        <v>0</v>
      </c>
      <c r="L577" s="364" t="str">
        <f t="shared" si="150"/>
        <v>#REF!</v>
      </c>
      <c r="M577" s="361" t="str">
        <f t="shared" si="151"/>
        <v>#REF!</v>
      </c>
      <c r="N577" s="361" t="b">
        <v>0</v>
      </c>
      <c r="O577" s="24" t="b">
        <v>0</v>
      </c>
      <c r="P577" s="365" t="str">
        <f t="shared" si="152"/>
        <v>#REF!</v>
      </c>
      <c r="Q577" s="383"/>
      <c r="R577" s="367"/>
      <c r="S577" s="384" t="str">
        <f/>
        <v/>
      </c>
      <c r="T577" s="385">
        <v>45658</v>
      </c>
      <c r="U577" s="386" t="str">
        <f/>
        <v/>
      </c>
      <c r="V577" s="385">
        <v>45841</v>
      </c>
      <c r="W577" s="387" t="str">
        <f/>
        <v/>
      </c>
      <c r="X577" s="381" t="str">
        <f/>
        <v/>
      </c>
      <c r="Y577" s="381"/>
      <c r="Z577" s="381">
        <v>45901</v>
      </c>
      <c r="AA577" s="388"/>
      <c r="AB577" s="381"/>
      <c r="AC577" s="381"/>
      <c r="AD577" s="381"/>
      <c r="AE577" s="388"/>
      <c r="AF577" s="381"/>
      <c r="AG577" s="381"/>
      <c r="AH577" s="389"/>
      <c r="AI577" s="386"/>
      <c r="AJ577" s="381"/>
      <c r="AK577" s="381"/>
      <c r="AL577" s="383"/>
      <c r="AM577" s="374"/>
      <c r="AN577" s="384">
        <v>46084</v>
      </c>
      <c r="AO577" s="381">
        <v>46157</v>
      </c>
      <c r="AP577" s="383"/>
      <c r="AQ577" s="374"/>
      <c r="AR577" s="384" t="str">
        <f/>
        <v/>
      </c>
      <c r="AS577" s="381">
        <v>45911</v>
      </c>
      <c r="AT577" s="381" t="str">
        <f/>
        <v/>
      </c>
      <c r="AU577" s="389"/>
      <c r="AV577" s="390" t="str">
        <f/>
        <v/>
      </c>
      <c r="AW577" s="57" t="str">
        <f/>
        <v/>
      </c>
      <c r="AX577" s="381"/>
      <c r="AY577" s="381" t="str">
        <f/>
        <v/>
      </c>
      <c r="AZ577" s="381"/>
      <c r="BA577" s="381" t="str">
        <f/>
        <v/>
      </c>
      <c r="BB577" s="385"/>
      <c r="BC577" s="390" t="str">
        <f/>
        <v/>
      </c>
      <c r="BD577" s="381" t="str">
        <f/>
        <v/>
      </c>
      <c r="BE577" s="381"/>
      <c r="BF577" s="381" t="str">
        <f/>
        <v/>
      </c>
      <c r="BG577" s="391"/>
      <c r="BH577" s="392"/>
      <c r="BI577" s="378"/>
    </row>
    <row r="578" ht="15.75" customHeight="1">
      <c r="A578" s="236"/>
      <c r="B578" s="236"/>
      <c r="C578" s="358"/>
      <c r="D578" s="379">
        <v>572</v>
      </c>
      <c r="E578" s="380" t="str">
        <f t="shared" si="145"/>
        <v>#REF!</v>
      </c>
      <c r="F578" s="57" t="str">
        <f t="shared" si="146"/>
        <v>#REF!</v>
      </c>
      <c r="G578" s="57" t="str">
        <f t="shared" si="147"/>
        <v>#REF!</v>
      </c>
      <c r="H578" s="381" t="str">
        <f t="shared" si="148"/>
        <v>#REF!</v>
      </c>
      <c r="I578" s="380" t="str">
        <f t="shared" si="149"/>
        <v>#REF!</v>
      </c>
      <c r="J578" s="396" t="str">
        <f t="shared" si="153"/>
        <v>#REF!</v>
      </c>
      <c r="K578" s="382" t="b">
        <v>0</v>
      </c>
      <c r="L578" s="364" t="str">
        <f t="shared" si="150"/>
        <v>#REF!</v>
      </c>
      <c r="M578" s="361" t="str">
        <f t="shared" si="151"/>
        <v>#REF!</v>
      </c>
      <c r="N578" s="361" t="b">
        <v>0</v>
      </c>
      <c r="O578" s="24" t="b">
        <v>0</v>
      </c>
      <c r="P578" s="365" t="str">
        <f t="shared" si="152"/>
        <v>#REF!</v>
      </c>
      <c r="Q578" s="383"/>
      <c r="R578" s="367"/>
      <c r="S578" s="384" t="str">
        <f/>
        <v/>
      </c>
      <c r="T578" s="385">
        <v>45017</v>
      </c>
      <c r="U578" s="386" t="str">
        <f/>
        <v/>
      </c>
      <c r="V578" s="385">
        <v>45203</v>
      </c>
      <c r="W578" s="387" t="str">
        <f/>
        <v/>
      </c>
      <c r="X578" s="381" t="str">
        <f/>
        <v/>
      </c>
      <c r="Y578" s="381"/>
      <c r="Z578" s="381">
        <v>45261</v>
      </c>
      <c r="AA578" s="388"/>
      <c r="AB578" s="381"/>
      <c r="AC578" s="381"/>
      <c r="AD578" s="381"/>
      <c r="AE578" s="388"/>
      <c r="AF578" s="381"/>
      <c r="AG578" s="381"/>
      <c r="AH578" s="389"/>
      <c r="AI578" s="386"/>
      <c r="AJ578" s="381"/>
      <c r="AK578" s="381"/>
      <c r="AL578" s="383"/>
      <c r="AM578" s="374"/>
      <c r="AN578" s="384">
        <v>45551</v>
      </c>
      <c r="AO578" s="381">
        <v>45624</v>
      </c>
      <c r="AP578" s="383"/>
      <c r="AQ578" s="374"/>
      <c r="AR578" s="384" t="str">
        <f/>
        <v/>
      </c>
      <c r="AS578" s="381">
        <v>45273</v>
      </c>
      <c r="AT578" s="381" t="str">
        <f/>
        <v/>
      </c>
      <c r="AU578" s="389"/>
      <c r="AV578" s="390" t="str">
        <f/>
        <v/>
      </c>
      <c r="AW578" s="57" t="str">
        <f/>
        <v/>
      </c>
      <c r="AX578" s="381"/>
      <c r="AY578" s="381" t="str">
        <f/>
        <v/>
      </c>
      <c r="AZ578" s="381"/>
      <c r="BA578" s="381" t="str">
        <f/>
        <v/>
      </c>
      <c r="BB578" s="385"/>
      <c r="BC578" s="390" t="str">
        <f/>
        <v/>
      </c>
      <c r="BD578" s="381" t="str">
        <f/>
        <v/>
      </c>
      <c r="BE578" s="381"/>
      <c r="BF578" s="381" t="str">
        <f/>
        <v/>
      </c>
      <c r="BG578" s="391"/>
      <c r="BH578" s="392"/>
      <c r="BI578" s="378"/>
    </row>
    <row r="579" ht="15.75" customHeight="1">
      <c r="A579" s="236"/>
      <c r="B579" s="236"/>
      <c r="C579" s="358"/>
      <c r="D579" s="379">
        <v>573</v>
      </c>
      <c r="E579" s="380" t="str">
        <f t="shared" si="145"/>
        <v>#REF!</v>
      </c>
      <c r="F579" s="57" t="str">
        <f t="shared" si="146"/>
        <v>#REF!</v>
      </c>
      <c r="G579" s="57" t="str">
        <f t="shared" si="147"/>
        <v>#REF!</v>
      </c>
      <c r="H579" s="381" t="str">
        <f t="shared" si="148"/>
        <v>#REF!</v>
      </c>
      <c r="I579" s="380" t="str">
        <f t="shared" si="149"/>
        <v>#REF!</v>
      </c>
      <c r="J579" s="396" t="str">
        <f t="shared" si="153"/>
        <v>#REF!</v>
      </c>
      <c r="K579" s="382" t="b">
        <v>0</v>
      </c>
      <c r="L579" s="364" t="str">
        <f t="shared" si="150"/>
        <v>#REF!</v>
      </c>
      <c r="M579" s="361" t="str">
        <f t="shared" si="151"/>
        <v>#REF!</v>
      </c>
      <c r="N579" s="361" t="b">
        <v>0</v>
      </c>
      <c r="O579" s="24" t="b">
        <v>0</v>
      </c>
      <c r="P579" s="365" t="str">
        <f t="shared" si="152"/>
        <v>#REF!</v>
      </c>
      <c r="Q579" s="383"/>
      <c r="R579" s="367"/>
      <c r="S579" s="384" t="str">
        <f/>
        <v/>
      </c>
      <c r="T579" s="385">
        <v>45323</v>
      </c>
      <c r="U579" s="386" t="str">
        <f/>
        <v/>
      </c>
      <c r="V579" s="385">
        <v>45506</v>
      </c>
      <c r="W579" s="387" t="str">
        <f/>
        <v/>
      </c>
      <c r="X579" s="381" t="str">
        <f/>
        <v/>
      </c>
      <c r="Y579" s="381"/>
      <c r="Z579" s="381">
        <v>45566</v>
      </c>
      <c r="AA579" s="388"/>
      <c r="AB579" s="381"/>
      <c r="AC579" s="381"/>
      <c r="AD579" s="381"/>
      <c r="AE579" s="388"/>
      <c r="AF579" s="381"/>
      <c r="AG579" s="381"/>
      <c r="AH579" s="389"/>
      <c r="AI579" s="386"/>
      <c r="AJ579" s="381"/>
      <c r="AK579" s="381"/>
      <c r="AL579" s="383"/>
      <c r="AM579" s="374"/>
      <c r="AN579" s="384">
        <v>46268</v>
      </c>
      <c r="AO579" s="381">
        <v>46343</v>
      </c>
      <c r="AP579" s="383"/>
      <c r="AQ579" s="374"/>
      <c r="AR579" s="384" t="str">
        <f/>
        <v/>
      </c>
      <c r="AS579" s="381">
        <v>45578</v>
      </c>
      <c r="AT579" s="381" t="str">
        <f/>
        <v/>
      </c>
      <c r="AU579" s="389"/>
      <c r="AV579" s="390" t="str">
        <f/>
        <v/>
      </c>
      <c r="AW579" s="57" t="str">
        <f/>
        <v/>
      </c>
      <c r="AX579" s="381"/>
      <c r="AY579" s="381" t="str">
        <f/>
        <v/>
      </c>
      <c r="AZ579" s="381"/>
      <c r="BA579" s="381" t="str">
        <f/>
        <v/>
      </c>
      <c r="BB579" s="385"/>
      <c r="BC579" s="390" t="str">
        <f/>
        <v/>
      </c>
      <c r="BD579" s="381" t="str">
        <f/>
        <v/>
      </c>
      <c r="BE579" s="381"/>
      <c r="BF579" s="381" t="str">
        <f/>
        <v/>
      </c>
      <c r="BG579" s="391"/>
      <c r="BH579" s="392"/>
      <c r="BI579" s="378"/>
    </row>
    <row r="580" ht="15.75" customHeight="1">
      <c r="A580" s="236"/>
      <c r="B580" s="236"/>
      <c r="C580" s="358"/>
      <c r="D580" s="379">
        <v>574</v>
      </c>
      <c r="E580" s="380" t="str">
        <f t="shared" si="145"/>
        <v>#REF!</v>
      </c>
      <c r="F580" s="57" t="str">
        <f t="shared" si="146"/>
        <v>#REF!</v>
      </c>
      <c r="G580" s="57" t="str">
        <f t="shared" si="147"/>
        <v>#REF!</v>
      </c>
      <c r="H580" s="381" t="str">
        <f t="shared" si="148"/>
        <v>#REF!</v>
      </c>
      <c r="I580" s="380" t="str">
        <f t="shared" si="149"/>
        <v>#REF!</v>
      </c>
      <c r="J580" s="396" t="str">
        <f t="shared" si="153"/>
        <v>#REF!</v>
      </c>
      <c r="K580" s="382" t="b">
        <v>0</v>
      </c>
      <c r="L580" s="364" t="str">
        <f t="shared" si="150"/>
        <v>#REF!</v>
      </c>
      <c r="M580" s="361" t="str">
        <f t="shared" si="151"/>
        <v>#REF!</v>
      </c>
      <c r="N580" s="361" t="b">
        <v>0</v>
      </c>
      <c r="O580" s="24" t="b">
        <v>0</v>
      </c>
      <c r="P580" s="365" t="str">
        <f t="shared" si="152"/>
        <v>#REF!</v>
      </c>
      <c r="Q580" s="383"/>
      <c r="R580" s="367"/>
      <c r="S580" s="384" t="str">
        <f/>
        <v/>
      </c>
      <c r="T580" s="385">
        <v>45658</v>
      </c>
      <c r="U580" s="386" t="str">
        <f/>
        <v/>
      </c>
      <c r="V580" s="385">
        <v>45841</v>
      </c>
      <c r="W580" s="387" t="str">
        <f/>
        <v/>
      </c>
      <c r="X580" s="381" t="str">
        <f/>
        <v/>
      </c>
      <c r="Y580" s="381"/>
      <c r="Z580" s="381">
        <v>45901</v>
      </c>
      <c r="AA580" s="388"/>
      <c r="AB580" s="381"/>
      <c r="AC580" s="381"/>
      <c r="AD580" s="381"/>
      <c r="AE580" s="388"/>
      <c r="AF580" s="381"/>
      <c r="AG580" s="381"/>
      <c r="AH580" s="389"/>
      <c r="AI580" s="386"/>
      <c r="AJ580" s="381"/>
      <c r="AK580" s="381"/>
      <c r="AL580" s="383"/>
      <c r="AM580" s="374"/>
      <c r="AN580" s="384">
        <v>46541</v>
      </c>
      <c r="AO580" s="381">
        <v>46616</v>
      </c>
      <c r="AP580" s="383"/>
      <c r="AQ580" s="374"/>
      <c r="AR580" s="384" t="str">
        <f/>
        <v/>
      </c>
      <c r="AS580" s="381">
        <v>45911</v>
      </c>
      <c r="AT580" s="381" t="str">
        <f/>
        <v/>
      </c>
      <c r="AU580" s="389"/>
      <c r="AV580" s="390" t="str">
        <f/>
        <v/>
      </c>
      <c r="AW580" s="57" t="str">
        <f/>
        <v/>
      </c>
      <c r="AX580" s="381"/>
      <c r="AY580" s="381" t="str">
        <f/>
        <v/>
      </c>
      <c r="AZ580" s="381"/>
      <c r="BA580" s="381" t="str">
        <f/>
        <v/>
      </c>
      <c r="BB580" s="385"/>
      <c r="BC580" s="390" t="str">
        <f/>
        <v/>
      </c>
      <c r="BD580" s="381" t="str">
        <f/>
        <v/>
      </c>
      <c r="BE580" s="381"/>
      <c r="BF580" s="381" t="str">
        <f/>
        <v/>
      </c>
      <c r="BG580" s="391"/>
      <c r="BH580" s="392"/>
      <c r="BI580" s="378"/>
    </row>
    <row r="581" ht="15.75" customHeight="1">
      <c r="A581" s="236"/>
      <c r="B581" s="236"/>
      <c r="C581" s="358"/>
      <c r="D581" s="379">
        <v>575</v>
      </c>
      <c r="E581" s="380" t="str">
        <f t="shared" si="145"/>
        <v>#REF!</v>
      </c>
      <c r="F581" s="57" t="str">
        <f t="shared" si="146"/>
        <v>#REF!</v>
      </c>
      <c r="G581" s="57" t="str">
        <f t="shared" si="147"/>
        <v>#REF!</v>
      </c>
      <c r="H581" s="381" t="str">
        <f t="shared" si="148"/>
        <v>#REF!</v>
      </c>
      <c r="I581" s="380" t="str">
        <f t="shared" si="149"/>
        <v>#REF!</v>
      </c>
      <c r="J581" s="396" t="str">
        <f t="shared" si="153"/>
        <v>#REF!</v>
      </c>
      <c r="K581" s="382" t="b">
        <v>0</v>
      </c>
      <c r="L581" s="364" t="str">
        <f t="shared" si="150"/>
        <v>#REF!</v>
      </c>
      <c r="M581" s="361" t="str">
        <f t="shared" si="151"/>
        <v>#REF!</v>
      </c>
      <c r="N581" s="361" t="b">
        <v>0</v>
      </c>
      <c r="O581" s="24" t="b">
        <v>0</v>
      </c>
      <c r="P581" s="365" t="str">
        <f t="shared" si="152"/>
        <v>#REF!</v>
      </c>
      <c r="Q581" s="383"/>
      <c r="R581" s="367"/>
      <c r="S581" s="384" t="str">
        <f/>
        <v/>
      </c>
      <c r="T581" s="385">
        <v>45658</v>
      </c>
      <c r="U581" s="386" t="str">
        <f/>
        <v/>
      </c>
      <c r="V581" s="385">
        <v>45841</v>
      </c>
      <c r="W581" s="387" t="str">
        <f/>
        <v/>
      </c>
      <c r="X581" s="381" t="str">
        <f/>
        <v/>
      </c>
      <c r="Y581" s="381"/>
      <c r="Z581" s="381">
        <v>45901</v>
      </c>
      <c r="AA581" s="388"/>
      <c r="AB581" s="381"/>
      <c r="AC581" s="381"/>
      <c r="AD581" s="381"/>
      <c r="AE581" s="388"/>
      <c r="AF581" s="381"/>
      <c r="AG581" s="381"/>
      <c r="AH581" s="389"/>
      <c r="AI581" s="386"/>
      <c r="AJ581" s="381"/>
      <c r="AK581" s="381"/>
      <c r="AL581" s="383"/>
      <c r="AM581" s="374"/>
      <c r="AN581" s="384">
        <v>46511</v>
      </c>
      <c r="AO581" s="381">
        <v>46584</v>
      </c>
      <c r="AP581" s="383"/>
      <c r="AQ581" s="374"/>
      <c r="AR581" s="384" t="str">
        <f/>
        <v/>
      </c>
      <c r="AS581" s="381">
        <v>45911</v>
      </c>
      <c r="AT581" s="381" t="str">
        <f/>
        <v/>
      </c>
      <c r="AU581" s="389"/>
      <c r="AV581" s="390" t="str">
        <f/>
        <v/>
      </c>
      <c r="AW581" s="57" t="str">
        <f/>
        <v/>
      </c>
      <c r="AX581" s="381"/>
      <c r="AY581" s="381" t="str">
        <f/>
        <v/>
      </c>
      <c r="AZ581" s="381"/>
      <c r="BA581" s="381" t="str">
        <f/>
        <v/>
      </c>
      <c r="BB581" s="385"/>
      <c r="BC581" s="390" t="str">
        <f/>
        <v/>
      </c>
      <c r="BD581" s="381" t="str">
        <f/>
        <v/>
      </c>
      <c r="BE581" s="381"/>
      <c r="BF581" s="381" t="str">
        <f/>
        <v/>
      </c>
      <c r="BG581" s="391"/>
      <c r="BH581" s="392"/>
      <c r="BI581" s="378"/>
    </row>
    <row r="582" ht="15.75" customHeight="1">
      <c r="A582" s="236"/>
      <c r="B582" s="236"/>
      <c r="C582" s="358"/>
      <c r="D582" s="379">
        <v>576</v>
      </c>
      <c r="E582" s="380" t="str">
        <f t="shared" si="145"/>
        <v>#REF!</v>
      </c>
      <c r="F582" s="57" t="str">
        <f t="shared" si="146"/>
        <v>#REF!</v>
      </c>
      <c r="G582" s="57" t="str">
        <f t="shared" si="147"/>
        <v>#REF!</v>
      </c>
      <c r="H582" s="381" t="str">
        <f t="shared" si="148"/>
        <v>#REF!</v>
      </c>
      <c r="I582" s="380" t="str">
        <f t="shared" si="149"/>
        <v>#REF!</v>
      </c>
      <c r="J582" s="396" t="str">
        <f t="shared" si="153"/>
        <v>#REF!</v>
      </c>
      <c r="K582" s="382" t="b">
        <v>0</v>
      </c>
      <c r="L582" s="364" t="str">
        <f t="shared" si="150"/>
        <v>#REF!</v>
      </c>
      <c r="M582" s="361" t="str">
        <f t="shared" si="151"/>
        <v>#REF!</v>
      </c>
      <c r="N582" s="361" t="b">
        <v>0</v>
      </c>
      <c r="O582" s="24" t="b">
        <v>0</v>
      </c>
      <c r="P582" s="365" t="str">
        <f t="shared" si="152"/>
        <v>#REF!</v>
      </c>
      <c r="Q582" s="383"/>
      <c r="R582" s="367"/>
      <c r="S582" s="384" t="str">
        <f/>
        <v/>
      </c>
      <c r="T582" s="385">
        <v>45658</v>
      </c>
      <c r="U582" s="386" t="str">
        <f/>
        <v/>
      </c>
      <c r="V582" s="385">
        <v>45841</v>
      </c>
      <c r="W582" s="387" t="str">
        <f/>
        <v/>
      </c>
      <c r="X582" s="381" t="str">
        <f/>
        <v/>
      </c>
      <c r="Y582" s="381"/>
      <c r="Z582" s="381">
        <v>45901</v>
      </c>
      <c r="AA582" s="388"/>
      <c r="AB582" s="381"/>
      <c r="AC582" s="381"/>
      <c r="AD582" s="381"/>
      <c r="AE582" s="388"/>
      <c r="AF582" s="381"/>
      <c r="AG582" s="381"/>
      <c r="AH582" s="389"/>
      <c r="AI582" s="386"/>
      <c r="AJ582" s="381"/>
      <c r="AK582" s="381"/>
      <c r="AL582" s="383"/>
      <c r="AM582" s="374"/>
      <c r="AN582" s="384">
        <v>46300</v>
      </c>
      <c r="AO582" s="381">
        <v>46373</v>
      </c>
      <c r="AP582" s="383"/>
      <c r="AQ582" s="374"/>
      <c r="AR582" s="384" t="str">
        <f/>
        <v/>
      </c>
      <c r="AS582" s="381">
        <v>45911</v>
      </c>
      <c r="AT582" s="381" t="str">
        <f/>
        <v/>
      </c>
      <c r="AU582" s="389"/>
      <c r="AV582" s="390" t="str">
        <f/>
        <v/>
      </c>
      <c r="AW582" s="57" t="str">
        <f/>
        <v/>
      </c>
      <c r="AX582" s="381"/>
      <c r="AY582" s="381" t="str">
        <f/>
        <v/>
      </c>
      <c r="AZ582" s="381"/>
      <c r="BA582" s="381" t="str">
        <f/>
        <v/>
      </c>
      <c r="BB582" s="385"/>
      <c r="BC582" s="390" t="str">
        <f/>
        <v/>
      </c>
      <c r="BD582" s="381" t="str">
        <f/>
        <v/>
      </c>
      <c r="BE582" s="381"/>
      <c r="BF582" s="381" t="str">
        <f/>
        <v/>
      </c>
      <c r="BG582" s="391"/>
      <c r="BH582" s="392"/>
      <c r="BI582" s="378"/>
    </row>
    <row r="583" ht="15.75" customHeight="1">
      <c r="A583" s="236"/>
      <c r="B583" s="236"/>
      <c r="C583" s="358"/>
      <c r="D583" s="379">
        <v>577</v>
      </c>
      <c r="E583" s="380" t="str">
        <f t="shared" ref="E583:E646" si="154">VLOOKUP($D$7:$D1101,'Свод объектов'!$D$3:$BE1101,3,0)</f>
        <v>#REF!</v>
      </c>
      <c r="F583" s="57" t="str">
        <f t="shared" ref="F583:F646" si="155">VLOOKUP($D$7:$D1101,'Свод объектов'!$D$3:$BE1101,6,0)</f>
        <v>#REF!</v>
      </c>
      <c r="G583" s="57" t="str">
        <f t="shared" ref="G583:G646" si="156">VLOOKUP($D$7:$D1101,'Свод объектов'!$D$3:$BE1101,7,0)</f>
        <v>#REF!</v>
      </c>
      <c r="H583" s="381" t="str">
        <f t="shared" ref="H583:H646" si="157">VLOOKUP($D$7:$D1101,'Свод объектов'!$D$3:$BE1101,4,0)</f>
        <v>#REF!</v>
      </c>
      <c r="I583" s="380" t="str">
        <f t="shared" ref="I583:I646" si="158">VLOOKUP($D$7:$D1101,'Свод объектов'!$D$3:$BE1101,5,0)</f>
        <v>#REF!</v>
      </c>
      <c r="J583" s="396" t="str">
        <f t="shared" si="153"/>
        <v>#REF!</v>
      </c>
      <c r="K583" s="382" t="b">
        <v>0</v>
      </c>
      <c r="L583" s="364" t="str">
        <f t="shared" ref="L583:L646" si="159">VLOOKUP($D$7:$D1101,'Свод объектов'!$D$3:$BE1101,12,0)</f>
        <v>#REF!</v>
      </c>
      <c r="M583" s="361" t="str">
        <f t="shared" ref="M583:M646" si="160">VLOOKUP($D$7:$D1101,'Свод объектов'!$D$3:$BE1101,11,0)</f>
        <v>#REF!</v>
      </c>
      <c r="N583" s="361" t="b">
        <v>0</v>
      </c>
      <c r="O583" s="24" t="b">
        <v>0</v>
      </c>
      <c r="P583" s="365" t="str">
        <f t="shared" ref="P583:P646" si="161">VLOOKUP($D$7:$D1101,'Свод объектов'!$D$3:$BE1101,2,0)</f>
        <v>#REF!</v>
      </c>
      <c r="Q583" s="383"/>
      <c r="R583" s="367"/>
      <c r="S583" s="384" t="str">
        <f/>
        <v/>
      </c>
      <c r="T583" s="385">
        <v>45658</v>
      </c>
      <c r="U583" s="386" t="str">
        <f/>
        <v/>
      </c>
      <c r="V583" s="385">
        <v>45841</v>
      </c>
      <c r="W583" s="387" t="str">
        <f/>
        <v/>
      </c>
      <c r="X583" s="381" t="str">
        <f/>
        <v/>
      </c>
      <c r="Y583" s="381"/>
      <c r="Z583" s="381">
        <v>45901</v>
      </c>
      <c r="AA583" s="388"/>
      <c r="AB583" s="381"/>
      <c r="AC583" s="381"/>
      <c r="AD583" s="381"/>
      <c r="AE583" s="388"/>
      <c r="AF583" s="381"/>
      <c r="AG583" s="381"/>
      <c r="AH583" s="389"/>
      <c r="AI583" s="386"/>
      <c r="AJ583" s="381"/>
      <c r="AK583" s="381"/>
      <c r="AL583" s="383"/>
      <c r="AM583" s="374"/>
      <c r="AN583" s="384">
        <v>46358</v>
      </c>
      <c r="AO583" s="381">
        <v>46433</v>
      </c>
      <c r="AP583" s="383"/>
      <c r="AQ583" s="374"/>
      <c r="AR583" s="384" t="str">
        <f/>
        <v/>
      </c>
      <c r="AS583" s="381">
        <v>45911</v>
      </c>
      <c r="AT583" s="381" t="str">
        <f/>
        <v/>
      </c>
      <c r="AU583" s="389"/>
      <c r="AV583" s="390" t="str">
        <f/>
        <v/>
      </c>
      <c r="AW583" s="57" t="str">
        <f/>
        <v/>
      </c>
      <c r="AX583" s="381"/>
      <c r="AY583" s="381" t="str">
        <f/>
        <v/>
      </c>
      <c r="AZ583" s="381"/>
      <c r="BA583" s="381" t="str">
        <f/>
        <v/>
      </c>
      <c r="BB583" s="385"/>
      <c r="BC583" s="390" t="str">
        <f/>
        <v/>
      </c>
      <c r="BD583" s="381" t="str">
        <f/>
        <v/>
      </c>
      <c r="BE583" s="381"/>
      <c r="BF583" s="381" t="str">
        <f/>
        <v/>
      </c>
      <c r="BG583" s="391"/>
      <c r="BH583" s="392"/>
      <c r="BI583" s="378"/>
    </row>
    <row r="584" ht="15.75" customHeight="1">
      <c r="A584" s="236"/>
      <c r="B584" s="236"/>
      <c r="C584" s="358"/>
      <c r="D584" s="379">
        <v>578</v>
      </c>
      <c r="E584" s="380" t="str">
        <f t="shared" si="154"/>
        <v>#REF!</v>
      </c>
      <c r="F584" s="57" t="str">
        <f t="shared" si="155"/>
        <v>#REF!</v>
      </c>
      <c r="G584" s="57" t="str">
        <f t="shared" si="156"/>
        <v>#REF!</v>
      </c>
      <c r="H584" s="381" t="str">
        <f t="shared" si="157"/>
        <v>#REF!</v>
      </c>
      <c r="I584" s="380" t="str">
        <f t="shared" si="158"/>
        <v>#REF!</v>
      </c>
      <c r="J584" s="396" t="str">
        <f t="shared" si="153"/>
        <v>#REF!</v>
      </c>
      <c r="K584" s="382" t="b">
        <v>0</v>
      </c>
      <c r="L584" s="364" t="str">
        <f t="shared" si="159"/>
        <v>#REF!</v>
      </c>
      <c r="M584" s="361" t="str">
        <f t="shared" si="160"/>
        <v>#REF!</v>
      </c>
      <c r="N584" s="361" t="b">
        <v>0</v>
      </c>
      <c r="O584" s="24" t="b">
        <v>0</v>
      </c>
      <c r="P584" s="365" t="str">
        <f t="shared" si="161"/>
        <v>#REF!</v>
      </c>
      <c r="Q584" s="383"/>
      <c r="R584" s="367"/>
      <c r="S584" s="384" t="str">
        <f/>
        <v/>
      </c>
      <c r="T584" s="385">
        <v>46266</v>
      </c>
      <c r="U584" s="386" t="str">
        <f/>
        <v/>
      </c>
      <c r="V584" s="385">
        <v>46450</v>
      </c>
      <c r="W584" s="387" t="str">
        <f/>
        <v/>
      </c>
      <c r="X584" s="381" t="str">
        <f/>
        <v/>
      </c>
      <c r="Y584" s="381"/>
      <c r="Z584" s="381">
        <v>46508</v>
      </c>
      <c r="AA584" s="388"/>
      <c r="AB584" s="381"/>
      <c r="AC584" s="381"/>
      <c r="AD584" s="381"/>
      <c r="AE584" s="388"/>
      <c r="AF584" s="381"/>
      <c r="AG584" s="381"/>
      <c r="AH584" s="389"/>
      <c r="AI584" s="386"/>
      <c r="AJ584" s="381"/>
      <c r="AK584" s="381"/>
      <c r="AL584" s="383"/>
      <c r="AM584" s="374"/>
      <c r="AN584" s="384">
        <v>47030</v>
      </c>
      <c r="AO584" s="381">
        <v>47105</v>
      </c>
      <c r="AP584" s="383"/>
      <c r="AQ584" s="374"/>
      <c r="AR584" s="384" t="str">
        <f/>
        <v/>
      </c>
      <c r="AS584" s="381">
        <v>46520</v>
      </c>
      <c r="AT584" s="381" t="str">
        <f/>
        <v/>
      </c>
      <c r="AU584" s="389"/>
      <c r="AV584" s="390" t="str">
        <f/>
        <v/>
      </c>
      <c r="AW584" s="57" t="str">
        <f/>
        <v/>
      </c>
      <c r="AX584" s="381"/>
      <c r="AY584" s="381" t="str">
        <f/>
        <v/>
      </c>
      <c r="AZ584" s="381"/>
      <c r="BA584" s="381" t="str">
        <f/>
        <v/>
      </c>
      <c r="BB584" s="385"/>
      <c r="BC584" s="390" t="str">
        <f/>
        <v/>
      </c>
      <c r="BD584" s="381" t="str">
        <f/>
        <v/>
      </c>
      <c r="BE584" s="381"/>
      <c r="BF584" s="381" t="str">
        <f/>
        <v/>
      </c>
      <c r="BG584" s="391"/>
      <c r="BH584" s="392"/>
      <c r="BI584" s="378"/>
    </row>
    <row r="585" ht="15.75" customHeight="1">
      <c r="A585" s="236"/>
      <c r="B585" s="236"/>
      <c r="C585" s="358"/>
      <c r="D585" s="379">
        <v>579</v>
      </c>
      <c r="E585" s="380" t="str">
        <f t="shared" si="154"/>
        <v>#REF!</v>
      </c>
      <c r="F585" s="57" t="str">
        <f t="shared" si="155"/>
        <v>#REF!</v>
      </c>
      <c r="G585" s="57" t="str">
        <f t="shared" si="156"/>
        <v>#REF!</v>
      </c>
      <c r="H585" s="381" t="str">
        <f t="shared" si="157"/>
        <v>#REF!</v>
      </c>
      <c r="I585" s="380" t="str">
        <f t="shared" si="158"/>
        <v>#REF!</v>
      </c>
      <c r="J585" s="396" t="str">
        <f t="shared" si="153"/>
        <v>#REF!</v>
      </c>
      <c r="K585" s="382" t="b">
        <v>0</v>
      </c>
      <c r="L585" s="364" t="str">
        <f t="shared" si="159"/>
        <v>#REF!</v>
      </c>
      <c r="M585" s="361" t="str">
        <f t="shared" si="160"/>
        <v>#REF!</v>
      </c>
      <c r="N585" s="361" t="b">
        <v>0</v>
      </c>
      <c r="O585" s="24" t="b">
        <v>0</v>
      </c>
      <c r="P585" s="365" t="str">
        <f t="shared" si="161"/>
        <v>#REF!</v>
      </c>
      <c r="Q585" s="383"/>
      <c r="R585" s="367"/>
      <c r="S585" s="384" t="str">
        <f/>
        <v/>
      </c>
      <c r="T585" s="385">
        <v>46722</v>
      </c>
      <c r="U585" s="386" t="str">
        <f/>
        <v/>
      </c>
      <c r="V585" s="385">
        <v>46906</v>
      </c>
      <c r="W585" s="387" t="str">
        <f/>
        <v/>
      </c>
      <c r="X585" s="381" t="str">
        <f/>
        <v/>
      </c>
      <c r="Y585" s="381"/>
      <c r="Z585" s="381">
        <v>46966</v>
      </c>
      <c r="AA585" s="388"/>
      <c r="AB585" s="381"/>
      <c r="AC585" s="381"/>
      <c r="AD585" s="381"/>
      <c r="AE585" s="388"/>
      <c r="AF585" s="381"/>
      <c r="AG585" s="381"/>
      <c r="AH585" s="389"/>
      <c r="AI585" s="386"/>
      <c r="AJ585" s="381"/>
      <c r="AK585" s="381"/>
      <c r="AL585" s="383"/>
      <c r="AM585" s="374"/>
      <c r="AN585" s="384">
        <v>47455</v>
      </c>
      <c r="AO585" s="381">
        <v>47528</v>
      </c>
      <c r="AP585" s="383"/>
      <c r="AQ585" s="374"/>
      <c r="AR585" s="384" t="str">
        <f/>
        <v/>
      </c>
      <c r="AS585" s="381">
        <v>46978</v>
      </c>
      <c r="AT585" s="381" t="str">
        <f/>
        <v/>
      </c>
      <c r="AU585" s="389"/>
      <c r="AV585" s="390" t="str">
        <f/>
        <v/>
      </c>
      <c r="AW585" s="57" t="str">
        <f/>
        <v/>
      </c>
      <c r="AX585" s="381"/>
      <c r="AY585" s="381" t="str">
        <f/>
        <v/>
      </c>
      <c r="AZ585" s="381"/>
      <c r="BA585" s="381" t="str">
        <f/>
        <v/>
      </c>
      <c r="BB585" s="385"/>
      <c r="BC585" s="390" t="str">
        <f/>
        <v/>
      </c>
      <c r="BD585" s="381" t="str">
        <f/>
        <v/>
      </c>
      <c r="BE585" s="381"/>
      <c r="BF585" s="381" t="str">
        <f/>
        <v/>
      </c>
      <c r="BG585" s="391"/>
      <c r="BH585" s="392"/>
      <c r="BI585" s="378"/>
    </row>
    <row r="586" ht="15.75" customHeight="1">
      <c r="A586" s="236"/>
      <c r="B586" s="236"/>
      <c r="C586" s="358"/>
      <c r="D586" s="379">
        <v>580</v>
      </c>
      <c r="E586" s="380" t="str">
        <f t="shared" si="154"/>
        <v>#REF!</v>
      </c>
      <c r="F586" s="57" t="str">
        <f t="shared" si="155"/>
        <v>#REF!</v>
      </c>
      <c r="G586" s="57" t="str">
        <f t="shared" si="156"/>
        <v>#REF!</v>
      </c>
      <c r="H586" s="381" t="str">
        <f t="shared" si="157"/>
        <v>#REF!</v>
      </c>
      <c r="I586" s="380" t="str">
        <f t="shared" si="158"/>
        <v>#REF!</v>
      </c>
      <c r="J586" s="396" t="str">
        <f t="shared" si="153"/>
        <v>#REF!</v>
      </c>
      <c r="K586" s="382" t="b">
        <v>0</v>
      </c>
      <c r="L586" s="364" t="str">
        <f t="shared" si="159"/>
        <v>#REF!</v>
      </c>
      <c r="M586" s="361" t="str">
        <f t="shared" si="160"/>
        <v>#REF!</v>
      </c>
      <c r="N586" s="361" t="b">
        <v>0</v>
      </c>
      <c r="O586" s="24" t="b">
        <v>0</v>
      </c>
      <c r="P586" s="365" t="str">
        <f t="shared" si="161"/>
        <v>#REF!</v>
      </c>
      <c r="Q586" s="383"/>
      <c r="R586" s="367"/>
      <c r="S586" s="384" t="str">
        <f/>
        <v/>
      </c>
      <c r="T586" s="385">
        <v>46722</v>
      </c>
      <c r="U586" s="386" t="str">
        <f/>
        <v/>
      </c>
      <c r="V586" s="385">
        <v>46906</v>
      </c>
      <c r="W586" s="387" t="str">
        <f/>
        <v/>
      </c>
      <c r="X586" s="381" t="str">
        <f/>
        <v/>
      </c>
      <c r="Y586" s="381"/>
      <c r="Z586" s="381">
        <v>46966</v>
      </c>
      <c r="AA586" s="388"/>
      <c r="AB586" s="381"/>
      <c r="AC586" s="381"/>
      <c r="AD586" s="381"/>
      <c r="AE586" s="388"/>
      <c r="AF586" s="381"/>
      <c r="AG586" s="381"/>
      <c r="AH586" s="389"/>
      <c r="AI586" s="386"/>
      <c r="AJ586" s="381"/>
      <c r="AK586" s="381"/>
      <c r="AL586" s="383"/>
      <c r="AM586" s="374"/>
      <c r="AN586" s="384">
        <v>47364</v>
      </c>
      <c r="AO586" s="381">
        <v>47437</v>
      </c>
      <c r="AP586" s="383"/>
      <c r="AQ586" s="374"/>
      <c r="AR586" s="384" t="str">
        <f/>
        <v/>
      </c>
      <c r="AS586" s="381">
        <v>46978</v>
      </c>
      <c r="AT586" s="381" t="str">
        <f/>
        <v/>
      </c>
      <c r="AU586" s="389"/>
      <c r="AV586" s="390" t="str">
        <f/>
        <v/>
      </c>
      <c r="AW586" s="57" t="str">
        <f/>
        <v/>
      </c>
      <c r="AX586" s="381"/>
      <c r="AY586" s="381" t="str">
        <f/>
        <v/>
      </c>
      <c r="AZ586" s="381"/>
      <c r="BA586" s="381" t="str">
        <f/>
        <v/>
      </c>
      <c r="BB586" s="385"/>
      <c r="BC586" s="390" t="str">
        <f/>
        <v/>
      </c>
      <c r="BD586" s="381" t="str">
        <f/>
        <v/>
      </c>
      <c r="BE586" s="381"/>
      <c r="BF586" s="381" t="str">
        <f/>
        <v/>
      </c>
      <c r="BG586" s="391"/>
      <c r="BH586" s="392"/>
      <c r="BI586" s="378"/>
    </row>
    <row r="587" ht="15.75" customHeight="1">
      <c r="A587" s="236"/>
      <c r="B587" s="236"/>
      <c r="C587" s="358"/>
      <c r="D587" s="379">
        <v>581</v>
      </c>
      <c r="E587" s="380" t="str">
        <f t="shared" si="154"/>
        <v>#REF!</v>
      </c>
      <c r="F587" s="57" t="str">
        <f t="shared" si="155"/>
        <v>#REF!</v>
      </c>
      <c r="G587" s="57" t="str">
        <f t="shared" si="156"/>
        <v>#REF!</v>
      </c>
      <c r="H587" s="381" t="str">
        <f t="shared" si="157"/>
        <v>#REF!</v>
      </c>
      <c r="I587" s="380" t="str">
        <f t="shared" si="158"/>
        <v>#REF!</v>
      </c>
      <c r="J587" s="396" t="str">
        <f t="shared" si="153"/>
        <v>#REF!</v>
      </c>
      <c r="K587" s="382" t="b">
        <v>0</v>
      </c>
      <c r="L587" s="364" t="str">
        <f t="shared" si="159"/>
        <v>#REF!</v>
      </c>
      <c r="M587" s="361" t="str">
        <f t="shared" si="160"/>
        <v>#REF!</v>
      </c>
      <c r="N587" s="361" t="b">
        <v>0</v>
      </c>
      <c r="O587" s="24" t="b">
        <v>0</v>
      </c>
      <c r="P587" s="365" t="str">
        <f t="shared" si="161"/>
        <v>#REF!</v>
      </c>
      <c r="Q587" s="383"/>
      <c r="R587" s="367"/>
      <c r="S587" s="384" t="str">
        <f/>
        <v/>
      </c>
      <c r="T587" s="385">
        <v>46722</v>
      </c>
      <c r="U587" s="386" t="str">
        <f/>
        <v/>
      </c>
      <c r="V587" s="385">
        <v>46906</v>
      </c>
      <c r="W587" s="387" t="str">
        <f/>
        <v/>
      </c>
      <c r="X587" s="381" t="str">
        <f/>
        <v/>
      </c>
      <c r="Y587" s="381"/>
      <c r="Z587" s="381">
        <v>46966</v>
      </c>
      <c r="AA587" s="388"/>
      <c r="AB587" s="381"/>
      <c r="AC587" s="381"/>
      <c r="AD587" s="381"/>
      <c r="AE587" s="388"/>
      <c r="AF587" s="381"/>
      <c r="AG587" s="381"/>
      <c r="AH587" s="389"/>
      <c r="AI587" s="386"/>
      <c r="AJ587" s="381"/>
      <c r="AK587" s="381"/>
      <c r="AL587" s="383"/>
      <c r="AM587" s="374"/>
      <c r="AN587" s="384">
        <v>47637</v>
      </c>
      <c r="AO587" s="381">
        <v>47710</v>
      </c>
      <c r="AP587" s="383"/>
      <c r="AQ587" s="374"/>
      <c r="AR587" s="384" t="str">
        <f/>
        <v/>
      </c>
      <c r="AS587" s="381">
        <v>46978</v>
      </c>
      <c r="AT587" s="381" t="str">
        <f/>
        <v/>
      </c>
      <c r="AU587" s="389"/>
      <c r="AV587" s="390" t="str">
        <f/>
        <v/>
      </c>
      <c r="AW587" s="57" t="str">
        <f/>
        <v/>
      </c>
      <c r="AX587" s="381"/>
      <c r="AY587" s="381" t="str">
        <f/>
        <v/>
      </c>
      <c r="AZ587" s="381"/>
      <c r="BA587" s="381" t="str">
        <f/>
        <v/>
      </c>
      <c r="BB587" s="385"/>
      <c r="BC587" s="390" t="str">
        <f/>
        <v/>
      </c>
      <c r="BD587" s="381" t="str">
        <f/>
        <v/>
      </c>
      <c r="BE587" s="381"/>
      <c r="BF587" s="381" t="str">
        <f/>
        <v/>
      </c>
      <c r="BG587" s="391"/>
      <c r="BH587" s="392"/>
      <c r="BI587" s="378"/>
    </row>
    <row r="588" ht="15.75" customHeight="1">
      <c r="A588" s="236"/>
      <c r="B588" s="236"/>
      <c r="C588" s="358"/>
      <c r="D588" s="379">
        <v>582</v>
      </c>
      <c r="E588" s="380" t="str">
        <f t="shared" si="154"/>
        <v>#REF!</v>
      </c>
      <c r="F588" s="57" t="str">
        <f t="shared" si="155"/>
        <v>#REF!</v>
      </c>
      <c r="G588" s="57" t="str">
        <f t="shared" si="156"/>
        <v>#REF!</v>
      </c>
      <c r="H588" s="381" t="str">
        <f t="shared" si="157"/>
        <v>#REF!</v>
      </c>
      <c r="I588" s="380" t="str">
        <f t="shared" si="158"/>
        <v>#REF!</v>
      </c>
      <c r="J588" s="396" t="str">
        <f t="shared" si="153"/>
        <v>#REF!</v>
      </c>
      <c r="K588" s="382" t="b">
        <v>0</v>
      </c>
      <c r="L588" s="364" t="str">
        <f t="shared" si="159"/>
        <v>#REF!</v>
      </c>
      <c r="M588" s="361" t="str">
        <f t="shared" si="160"/>
        <v>#REF!</v>
      </c>
      <c r="N588" s="361" t="b">
        <v>0</v>
      </c>
      <c r="O588" s="24" t="b">
        <v>0</v>
      </c>
      <c r="P588" s="365" t="str">
        <f t="shared" si="161"/>
        <v>#REF!</v>
      </c>
      <c r="Q588" s="383"/>
      <c r="R588" s="367"/>
      <c r="S588" s="384" t="str">
        <f/>
        <v/>
      </c>
      <c r="T588" s="385">
        <v>46722</v>
      </c>
      <c r="U588" s="386" t="str">
        <f/>
        <v/>
      </c>
      <c r="V588" s="385">
        <v>46906</v>
      </c>
      <c r="W588" s="387" t="str">
        <f/>
        <v/>
      </c>
      <c r="X588" s="381" t="str">
        <f/>
        <v/>
      </c>
      <c r="Y588" s="381"/>
      <c r="Z588" s="381">
        <v>46966</v>
      </c>
      <c r="AA588" s="388"/>
      <c r="AB588" s="381"/>
      <c r="AC588" s="381"/>
      <c r="AD588" s="381"/>
      <c r="AE588" s="388"/>
      <c r="AF588" s="381"/>
      <c r="AG588" s="381"/>
      <c r="AH588" s="389"/>
      <c r="AI588" s="386"/>
      <c r="AJ588" s="381"/>
      <c r="AK588" s="381"/>
      <c r="AL588" s="383"/>
      <c r="AM588" s="374"/>
      <c r="AN588" s="384">
        <v>47609</v>
      </c>
      <c r="AO588" s="381">
        <v>47682</v>
      </c>
      <c r="AP588" s="383"/>
      <c r="AQ588" s="374"/>
      <c r="AR588" s="384" t="str">
        <f/>
        <v/>
      </c>
      <c r="AS588" s="381">
        <v>46978</v>
      </c>
      <c r="AT588" s="381" t="str">
        <f/>
        <v/>
      </c>
      <c r="AU588" s="389"/>
      <c r="AV588" s="390" t="str">
        <f/>
        <v/>
      </c>
      <c r="AW588" s="57" t="str">
        <f/>
        <v/>
      </c>
      <c r="AX588" s="381"/>
      <c r="AY588" s="381" t="str">
        <f/>
        <v/>
      </c>
      <c r="AZ588" s="381"/>
      <c r="BA588" s="381" t="str">
        <f/>
        <v/>
      </c>
      <c r="BB588" s="385"/>
      <c r="BC588" s="390" t="str">
        <f/>
        <v/>
      </c>
      <c r="BD588" s="381" t="str">
        <f/>
        <v/>
      </c>
      <c r="BE588" s="381"/>
      <c r="BF588" s="381" t="str">
        <f/>
        <v/>
      </c>
      <c r="BG588" s="391"/>
      <c r="BH588" s="392"/>
      <c r="BI588" s="378"/>
    </row>
    <row r="589" ht="15.75" customHeight="1">
      <c r="A589" s="236"/>
      <c r="B589" s="236"/>
      <c r="C589" s="358"/>
      <c r="D589" s="379">
        <v>583</v>
      </c>
      <c r="E589" s="380" t="str">
        <f t="shared" si="154"/>
        <v>#REF!</v>
      </c>
      <c r="F589" s="57" t="str">
        <f t="shared" si="155"/>
        <v>#REF!</v>
      </c>
      <c r="G589" s="57" t="str">
        <f t="shared" si="156"/>
        <v>#REF!</v>
      </c>
      <c r="H589" s="381" t="str">
        <f t="shared" si="157"/>
        <v>#REF!</v>
      </c>
      <c r="I589" s="380" t="str">
        <f t="shared" si="158"/>
        <v>#REF!</v>
      </c>
      <c r="J589" s="396" t="str">
        <f t="shared" si="153"/>
        <v>#REF!</v>
      </c>
      <c r="K589" s="382" t="b">
        <v>0</v>
      </c>
      <c r="L589" s="364" t="str">
        <f t="shared" si="159"/>
        <v>#REF!</v>
      </c>
      <c r="M589" s="361" t="str">
        <f t="shared" si="160"/>
        <v>#REF!</v>
      </c>
      <c r="N589" s="361" t="b">
        <v>0</v>
      </c>
      <c r="O589" s="24" t="b">
        <v>0</v>
      </c>
      <c r="P589" s="365" t="str">
        <f t="shared" si="161"/>
        <v>#REF!</v>
      </c>
      <c r="Q589" s="383"/>
      <c r="R589" s="367"/>
      <c r="S589" s="384" t="str">
        <f/>
        <v/>
      </c>
      <c r="T589" s="385">
        <v>46722</v>
      </c>
      <c r="U589" s="386" t="str">
        <f/>
        <v/>
      </c>
      <c r="V589" s="385">
        <v>46906</v>
      </c>
      <c r="W589" s="387" t="str">
        <f/>
        <v/>
      </c>
      <c r="X589" s="381" t="str">
        <f/>
        <v/>
      </c>
      <c r="Y589" s="381"/>
      <c r="Z589" s="381">
        <v>46966</v>
      </c>
      <c r="AA589" s="388"/>
      <c r="AB589" s="381"/>
      <c r="AC589" s="381"/>
      <c r="AD589" s="381"/>
      <c r="AE589" s="388"/>
      <c r="AF589" s="381"/>
      <c r="AG589" s="381"/>
      <c r="AH589" s="389"/>
      <c r="AI589" s="386"/>
      <c r="AJ589" s="381"/>
      <c r="AK589" s="381"/>
      <c r="AL589" s="383"/>
      <c r="AM589" s="374"/>
      <c r="AN589" s="384">
        <v>47455</v>
      </c>
      <c r="AO589" s="381">
        <v>47528</v>
      </c>
      <c r="AP589" s="383"/>
      <c r="AQ589" s="374"/>
      <c r="AR589" s="384" t="str">
        <f/>
        <v/>
      </c>
      <c r="AS589" s="381">
        <v>46978</v>
      </c>
      <c r="AT589" s="381" t="str">
        <f/>
        <v/>
      </c>
      <c r="AU589" s="389"/>
      <c r="AV589" s="390" t="str">
        <f/>
        <v/>
      </c>
      <c r="AW589" s="57" t="str">
        <f/>
        <v/>
      </c>
      <c r="AX589" s="381"/>
      <c r="AY589" s="381" t="str">
        <f/>
        <v/>
      </c>
      <c r="AZ589" s="381"/>
      <c r="BA589" s="381" t="str">
        <f/>
        <v/>
      </c>
      <c r="BB589" s="385"/>
      <c r="BC589" s="390" t="str">
        <f/>
        <v/>
      </c>
      <c r="BD589" s="381" t="str">
        <f/>
        <v/>
      </c>
      <c r="BE589" s="381"/>
      <c r="BF589" s="381" t="str">
        <f/>
        <v/>
      </c>
      <c r="BG589" s="391"/>
      <c r="BH589" s="392"/>
      <c r="BI589" s="378"/>
    </row>
    <row r="590" ht="15.75" customHeight="1">
      <c r="A590" s="236"/>
      <c r="B590" s="236"/>
      <c r="C590" s="358"/>
      <c r="D590" s="379">
        <v>584</v>
      </c>
      <c r="E590" s="380" t="str">
        <f t="shared" si="154"/>
        <v>#REF!</v>
      </c>
      <c r="F590" s="57" t="str">
        <f t="shared" si="155"/>
        <v>#REF!</v>
      </c>
      <c r="G590" s="57" t="str">
        <f t="shared" si="156"/>
        <v>#REF!</v>
      </c>
      <c r="H590" s="381" t="str">
        <f t="shared" si="157"/>
        <v>#REF!</v>
      </c>
      <c r="I590" s="380" t="str">
        <f t="shared" si="158"/>
        <v>#REF!</v>
      </c>
      <c r="J590" s="396" t="str">
        <f t="shared" si="153"/>
        <v>#REF!</v>
      </c>
      <c r="K590" s="382" t="b">
        <v>0</v>
      </c>
      <c r="L590" s="364" t="str">
        <f t="shared" si="159"/>
        <v>#REF!</v>
      </c>
      <c r="M590" s="361" t="str">
        <f t="shared" si="160"/>
        <v>#REF!</v>
      </c>
      <c r="N590" s="361" t="b">
        <v>0</v>
      </c>
      <c r="O590" s="24" t="b">
        <v>0</v>
      </c>
      <c r="P590" s="365" t="str">
        <f t="shared" si="161"/>
        <v>#REF!</v>
      </c>
      <c r="Q590" s="383"/>
      <c r="R590" s="367"/>
      <c r="S590" s="384" t="str">
        <f/>
        <v/>
      </c>
      <c r="T590" s="385">
        <v>46722</v>
      </c>
      <c r="U590" s="386" t="str">
        <f/>
        <v/>
      </c>
      <c r="V590" s="385">
        <v>46906</v>
      </c>
      <c r="W590" s="387" t="str">
        <f/>
        <v/>
      </c>
      <c r="X590" s="381" t="str">
        <f/>
        <v/>
      </c>
      <c r="Y590" s="381"/>
      <c r="Z590" s="381">
        <v>46966</v>
      </c>
      <c r="AA590" s="388"/>
      <c r="AB590" s="381"/>
      <c r="AC590" s="381"/>
      <c r="AD590" s="381"/>
      <c r="AE590" s="388"/>
      <c r="AF590" s="381"/>
      <c r="AG590" s="381"/>
      <c r="AH590" s="389"/>
      <c r="AI590" s="386"/>
      <c r="AJ590" s="381"/>
      <c r="AK590" s="381"/>
      <c r="AL590" s="383"/>
      <c r="AM590" s="374"/>
      <c r="AN590" s="384">
        <v>47637</v>
      </c>
      <c r="AO590" s="381">
        <v>47710</v>
      </c>
      <c r="AP590" s="383"/>
      <c r="AQ590" s="374"/>
      <c r="AR590" s="384" t="str">
        <f/>
        <v/>
      </c>
      <c r="AS590" s="381">
        <v>46978</v>
      </c>
      <c r="AT590" s="381" t="str">
        <f/>
        <v/>
      </c>
      <c r="AU590" s="389"/>
      <c r="AV590" s="390" t="str">
        <f/>
        <v/>
      </c>
      <c r="AW590" s="57" t="str">
        <f/>
        <v/>
      </c>
      <c r="AX590" s="381"/>
      <c r="AY590" s="381" t="str">
        <f/>
        <v/>
      </c>
      <c r="AZ590" s="381"/>
      <c r="BA590" s="381" t="str">
        <f/>
        <v/>
      </c>
      <c r="BB590" s="385"/>
      <c r="BC590" s="390" t="str">
        <f/>
        <v/>
      </c>
      <c r="BD590" s="381" t="str">
        <f/>
        <v/>
      </c>
      <c r="BE590" s="381"/>
      <c r="BF590" s="381" t="str">
        <f/>
        <v/>
      </c>
      <c r="BG590" s="391"/>
      <c r="BH590" s="392"/>
      <c r="BI590" s="378"/>
    </row>
    <row r="591" ht="15.75" customHeight="1">
      <c r="A591" s="236"/>
      <c r="B591" s="236"/>
      <c r="C591" s="358"/>
      <c r="D591" s="379">
        <v>585</v>
      </c>
      <c r="E591" s="380" t="str">
        <f t="shared" si="154"/>
        <v>#REF!</v>
      </c>
      <c r="F591" s="57" t="str">
        <f t="shared" si="155"/>
        <v>#REF!</v>
      </c>
      <c r="G591" s="57" t="str">
        <f t="shared" si="156"/>
        <v>#REF!</v>
      </c>
      <c r="H591" s="381" t="str">
        <f t="shared" si="157"/>
        <v>#REF!</v>
      </c>
      <c r="I591" s="380" t="str">
        <f t="shared" si="158"/>
        <v>#REF!</v>
      </c>
      <c r="J591" s="396" t="str">
        <f t="shared" si="153"/>
        <v>#REF!</v>
      </c>
      <c r="K591" s="382" t="b">
        <v>0</v>
      </c>
      <c r="L591" s="364" t="str">
        <f t="shared" si="159"/>
        <v>#REF!</v>
      </c>
      <c r="M591" s="361" t="str">
        <f t="shared" si="160"/>
        <v>#REF!</v>
      </c>
      <c r="N591" s="361" t="b">
        <v>0</v>
      </c>
      <c r="O591" s="24" t="b">
        <v>0</v>
      </c>
      <c r="P591" s="365" t="str">
        <f t="shared" si="161"/>
        <v>#REF!</v>
      </c>
      <c r="Q591" s="383"/>
      <c r="R591" s="367"/>
      <c r="S591" s="384" t="str">
        <f/>
        <v/>
      </c>
      <c r="T591" s="385">
        <v>46722</v>
      </c>
      <c r="U591" s="386" t="str">
        <f/>
        <v/>
      </c>
      <c r="V591" s="385">
        <v>46906</v>
      </c>
      <c r="W591" s="387" t="str">
        <f/>
        <v/>
      </c>
      <c r="X591" s="381" t="str">
        <f/>
        <v/>
      </c>
      <c r="Y591" s="381"/>
      <c r="Z591" s="381">
        <v>46966</v>
      </c>
      <c r="AA591" s="388"/>
      <c r="AB591" s="381"/>
      <c r="AC591" s="381"/>
      <c r="AD591" s="381"/>
      <c r="AE591" s="388"/>
      <c r="AF591" s="381"/>
      <c r="AG591" s="381"/>
      <c r="AH591" s="389"/>
      <c r="AI591" s="386"/>
      <c r="AJ591" s="381"/>
      <c r="AK591" s="381"/>
      <c r="AL591" s="383"/>
      <c r="AM591" s="374"/>
      <c r="AN591" s="384">
        <v>47273</v>
      </c>
      <c r="AO591" s="381">
        <v>47346</v>
      </c>
      <c r="AP591" s="383"/>
      <c r="AQ591" s="374"/>
      <c r="AR591" s="384" t="str">
        <f/>
        <v/>
      </c>
      <c r="AS591" s="381">
        <v>46978</v>
      </c>
      <c r="AT591" s="381" t="str">
        <f/>
        <v/>
      </c>
      <c r="AU591" s="389"/>
      <c r="AV591" s="390" t="str">
        <f/>
        <v/>
      </c>
      <c r="AW591" s="57" t="str">
        <f/>
        <v/>
      </c>
      <c r="AX591" s="381"/>
      <c r="AY591" s="381" t="str">
        <f/>
        <v/>
      </c>
      <c r="AZ591" s="381"/>
      <c r="BA591" s="381" t="str">
        <f/>
        <v/>
      </c>
      <c r="BB591" s="385"/>
      <c r="BC591" s="390" t="str">
        <f/>
        <v/>
      </c>
      <c r="BD591" s="381" t="str">
        <f/>
        <v/>
      </c>
      <c r="BE591" s="381"/>
      <c r="BF591" s="381" t="str">
        <f/>
        <v/>
      </c>
      <c r="BG591" s="391"/>
      <c r="BH591" s="392"/>
      <c r="BI591" s="378"/>
    </row>
    <row r="592" ht="15.75" customHeight="1">
      <c r="A592" s="236"/>
      <c r="B592" s="236"/>
      <c r="C592" s="358"/>
      <c r="D592" s="379">
        <v>586</v>
      </c>
      <c r="E592" s="380" t="str">
        <f t="shared" si="154"/>
        <v>#REF!</v>
      </c>
      <c r="F592" s="57" t="str">
        <f t="shared" si="155"/>
        <v>#REF!</v>
      </c>
      <c r="G592" s="57" t="str">
        <f t="shared" si="156"/>
        <v>#REF!</v>
      </c>
      <c r="H592" s="381" t="str">
        <f t="shared" si="157"/>
        <v>#REF!</v>
      </c>
      <c r="I592" s="380" t="str">
        <f t="shared" si="158"/>
        <v>#REF!</v>
      </c>
      <c r="J592" s="396" t="str">
        <f t="shared" si="153"/>
        <v>#REF!</v>
      </c>
      <c r="K592" s="382" t="b">
        <v>0</v>
      </c>
      <c r="L592" s="364" t="str">
        <f t="shared" si="159"/>
        <v>#REF!</v>
      </c>
      <c r="M592" s="361" t="str">
        <f t="shared" si="160"/>
        <v>#REF!</v>
      </c>
      <c r="N592" s="361" t="b">
        <v>0</v>
      </c>
      <c r="O592" s="24" t="b">
        <v>0</v>
      </c>
      <c r="P592" s="365" t="str">
        <f t="shared" si="161"/>
        <v>#REF!</v>
      </c>
      <c r="Q592" s="383"/>
      <c r="R592" s="367"/>
      <c r="S592" s="384" t="str">
        <f/>
        <v/>
      </c>
      <c r="T592" s="385">
        <v>46722</v>
      </c>
      <c r="U592" s="386" t="str">
        <f/>
        <v/>
      </c>
      <c r="V592" s="385">
        <v>46906</v>
      </c>
      <c r="W592" s="387" t="str">
        <f/>
        <v/>
      </c>
      <c r="X592" s="381" t="str">
        <f/>
        <v/>
      </c>
      <c r="Y592" s="381"/>
      <c r="Z592" s="381">
        <v>46966</v>
      </c>
      <c r="AA592" s="388"/>
      <c r="AB592" s="381"/>
      <c r="AC592" s="381"/>
      <c r="AD592" s="381"/>
      <c r="AE592" s="388"/>
      <c r="AF592" s="381"/>
      <c r="AG592" s="381"/>
      <c r="AH592" s="389"/>
      <c r="AI592" s="386"/>
      <c r="AJ592" s="381"/>
      <c r="AK592" s="381"/>
      <c r="AL592" s="383"/>
      <c r="AM592" s="374"/>
      <c r="AN592" s="384">
        <v>47484</v>
      </c>
      <c r="AO592" s="381">
        <v>47557</v>
      </c>
      <c r="AP592" s="383"/>
      <c r="AQ592" s="374"/>
      <c r="AR592" s="384" t="str">
        <f/>
        <v/>
      </c>
      <c r="AS592" s="381">
        <v>46978</v>
      </c>
      <c r="AT592" s="381" t="str">
        <f/>
        <v/>
      </c>
      <c r="AU592" s="389"/>
      <c r="AV592" s="390" t="str">
        <f/>
        <v/>
      </c>
      <c r="AW592" s="57" t="str">
        <f/>
        <v/>
      </c>
      <c r="AX592" s="381"/>
      <c r="AY592" s="381" t="str">
        <f/>
        <v/>
      </c>
      <c r="AZ592" s="381"/>
      <c r="BA592" s="381" t="str">
        <f/>
        <v/>
      </c>
      <c r="BB592" s="385"/>
      <c r="BC592" s="390" t="str">
        <f/>
        <v/>
      </c>
      <c r="BD592" s="381" t="str">
        <f/>
        <v/>
      </c>
      <c r="BE592" s="381"/>
      <c r="BF592" s="381" t="str">
        <f/>
        <v/>
      </c>
      <c r="BG592" s="391"/>
      <c r="BH592" s="392"/>
      <c r="BI592" s="378"/>
    </row>
    <row r="593" ht="15.75" customHeight="1">
      <c r="A593" s="236"/>
      <c r="B593" s="236"/>
      <c r="C593" s="358"/>
      <c r="D593" s="379">
        <v>587</v>
      </c>
      <c r="E593" s="380" t="str">
        <f t="shared" si="154"/>
        <v>#REF!</v>
      </c>
      <c r="F593" s="57" t="str">
        <f t="shared" si="155"/>
        <v>#REF!</v>
      </c>
      <c r="G593" s="57" t="str">
        <f t="shared" si="156"/>
        <v>#REF!</v>
      </c>
      <c r="H593" s="381" t="str">
        <f t="shared" si="157"/>
        <v>#REF!</v>
      </c>
      <c r="I593" s="380" t="str">
        <f t="shared" si="158"/>
        <v>#REF!</v>
      </c>
      <c r="J593" s="396" t="str">
        <f t="shared" si="153"/>
        <v>#REF!</v>
      </c>
      <c r="K593" s="382" t="b">
        <v>0</v>
      </c>
      <c r="L593" s="364" t="str">
        <f t="shared" si="159"/>
        <v>#REF!</v>
      </c>
      <c r="M593" s="361" t="str">
        <f t="shared" si="160"/>
        <v>#REF!</v>
      </c>
      <c r="N593" s="361" t="b">
        <v>0</v>
      </c>
      <c r="O593" s="24" t="b">
        <v>0</v>
      </c>
      <c r="P593" s="365" t="str">
        <f t="shared" si="161"/>
        <v>#REF!</v>
      </c>
      <c r="Q593" s="383"/>
      <c r="R593" s="367"/>
      <c r="S593" s="384" t="str">
        <f/>
        <v/>
      </c>
      <c r="T593" s="385">
        <v>46722</v>
      </c>
      <c r="U593" s="386" t="str">
        <f/>
        <v/>
      </c>
      <c r="V593" s="385">
        <v>46906</v>
      </c>
      <c r="W593" s="387" t="str">
        <f/>
        <v/>
      </c>
      <c r="X593" s="381" t="str">
        <f/>
        <v/>
      </c>
      <c r="Y593" s="381"/>
      <c r="Z593" s="381">
        <v>46966</v>
      </c>
      <c r="AA593" s="388"/>
      <c r="AB593" s="381"/>
      <c r="AC593" s="381"/>
      <c r="AD593" s="381"/>
      <c r="AE593" s="388"/>
      <c r="AF593" s="381"/>
      <c r="AG593" s="381"/>
      <c r="AH593" s="389"/>
      <c r="AI593" s="386"/>
      <c r="AJ593" s="381"/>
      <c r="AK593" s="381"/>
      <c r="AL593" s="383"/>
      <c r="AM593" s="374"/>
      <c r="AN593" s="384">
        <v>47484</v>
      </c>
      <c r="AO593" s="381">
        <v>47557</v>
      </c>
      <c r="AP593" s="383"/>
      <c r="AQ593" s="374"/>
      <c r="AR593" s="384" t="str">
        <f/>
        <v/>
      </c>
      <c r="AS593" s="381">
        <v>46978</v>
      </c>
      <c r="AT593" s="381" t="str">
        <f/>
        <v/>
      </c>
      <c r="AU593" s="389"/>
      <c r="AV593" s="390" t="str">
        <f/>
        <v/>
      </c>
      <c r="AW593" s="57" t="str">
        <f/>
        <v/>
      </c>
      <c r="AX593" s="381"/>
      <c r="AY593" s="381" t="str">
        <f/>
        <v/>
      </c>
      <c r="AZ593" s="381"/>
      <c r="BA593" s="381" t="str">
        <f/>
        <v/>
      </c>
      <c r="BB593" s="385"/>
      <c r="BC593" s="390" t="str">
        <f/>
        <v/>
      </c>
      <c r="BD593" s="381" t="str">
        <f/>
        <v/>
      </c>
      <c r="BE593" s="381"/>
      <c r="BF593" s="381" t="str">
        <f/>
        <v/>
      </c>
      <c r="BG593" s="391"/>
      <c r="BH593" s="392"/>
      <c r="BI593" s="378"/>
    </row>
    <row r="594" ht="15.75" customHeight="1">
      <c r="A594" s="236"/>
      <c r="B594" s="236"/>
      <c r="C594" s="358"/>
      <c r="D594" s="379">
        <v>588</v>
      </c>
      <c r="E594" s="380" t="str">
        <f t="shared" si="154"/>
        <v>#REF!</v>
      </c>
      <c r="F594" s="57" t="str">
        <f t="shared" si="155"/>
        <v>#REF!</v>
      </c>
      <c r="G594" s="57" t="str">
        <f t="shared" si="156"/>
        <v>#REF!</v>
      </c>
      <c r="H594" s="381" t="str">
        <f t="shared" si="157"/>
        <v>#REF!</v>
      </c>
      <c r="I594" s="380" t="str">
        <f t="shared" si="158"/>
        <v>#REF!</v>
      </c>
      <c r="J594" s="396" t="str">
        <f t="shared" si="153"/>
        <v>#REF!</v>
      </c>
      <c r="K594" s="382" t="b">
        <v>0</v>
      </c>
      <c r="L594" s="364" t="str">
        <f t="shared" si="159"/>
        <v>#REF!</v>
      </c>
      <c r="M594" s="361" t="str">
        <f t="shared" si="160"/>
        <v>#REF!</v>
      </c>
      <c r="N594" s="361" t="b">
        <v>0</v>
      </c>
      <c r="O594" s="24" t="b">
        <v>0</v>
      </c>
      <c r="P594" s="365" t="str">
        <f t="shared" si="161"/>
        <v>#REF!</v>
      </c>
      <c r="Q594" s="383"/>
      <c r="R594" s="367"/>
      <c r="S594" s="384" t="str">
        <f/>
        <v/>
      </c>
      <c r="T594" s="385">
        <v>46722</v>
      </c>
      <c r="U594" s="386" t="str">
        <f/>
        <v/>
      </c>
      <c r="V594" s="385">
        <v>46906</v>
      </c>
      <c r="W594" s="387" t="str">
        <f/>
        <v/>
      </c>
      <c r="X594" s="381" t="str">
        <f/>
        <v/>
      </c>
      <c r="Y594" s="381"/>
      <c r="Z594" s="381">
        <v>46966</v>
      </c>
      <c r="AA594" s="388"/>
      <c r="AB594" s="381"/>
      <c r="AC594" s="381"/>
      <c r="AD594" s="381"/>
      <c r="AE594" s="388"/>
      <c r="AF594" s="381"/>
      <c r="AG594" s="381"/>
      <c r="AH594" s="389"/>
      <c r="AI594" s="386"/>
      <c r="AJ594" s="381"/>
      <c r="AK594" s="381"/>
      <c r="AL594" s="383"/>
      <c r="AM594" s="374"/>
      <c r="AN594" s="384">
        <v>47484</v>
      </c>
      <c r="AO594" s="381">
        <v>47557</v>
      </c>
      <c r="AP594" s="383"/>
      <c r="AQ594" s="374"/>
      <c r="AR594" s="384" t="str">
        <f/>
        <v/>
      </c>
      <c r="AS594" s="381">
        <v>46978</v>
      </c>
      <c r="AT594" s="381" t="str">
        <f/>
        <v/>
      </c>
      <c r="AU594" s="389"/>
      <c r="AV594" s="390" t="str">
        <f/>
        <v/>
      </c>
      <c r="AW594" s="57" t="str">
        <f/>
        <v/>
      </c>
      <c r="AX594" s="381"/>
      <c r="AY594" s="381" t="str">
        <f/>
        <v/>
      </c>
      <c r="AZ594" s="381"/>
      <c r="BA594" s="381" t="str">
        <f/>
        <v/>
      </c>
      <c r="BB594" s="385"/>
      <c r="BC594" s="390" t="str">
        <f/>
        <v/>
      </c>
      <c r="BD594" s="381" t="str">
        <f/>
        <v/>
      </c>
      <c r="BE594" s="381"/>
      <c r="BF594" s="381" t="str">
        <f/>
        <v/>
      </c>
      <c r="BG594" s="391"/>
      <c r="BH594" s="392"/>
      <c r="BI594" s="378"/>
    </row>
    <row r="595" ht="15.75" customHeight="1">
      <c r="A595" s="236"/>
      <c r="B595" s="236"/>
      <c r="C595" s="358"/>
      <c r="D595" s="379">
        <v>589</v>
      </c>
      <c r="E595" s="380" t="str">
        <f t="shared" si="154"/>
        <v>#REF!</v>
      </c>
      <c r="F595" s="57" t="str">
        <f t="shared" si="155"/>
        <v>#REF!</v>
      </c>
      <c r="G595" s="57" t="str">
        <f t="shared" si="156"/>
        <v>#REF!</v>
      </c>
      <c r="H595" s="381" t="str">
        <f t="shared" si="157"/>
        <v>#REF!</v>
      </c>
      <c r="I595" s="380" t="str">
        <f t="shared" si="158"/>
        <v>#REF!</v>
      </c>
      <c r="J595" s="396" t="str">
        <f t="shared" si="153"/>
        <v>#REF!</v>
      </c>
      <c r="K595" s="382" t="b">
        <v>0</v>
      </c>
      <c r="L595" s="364" t="str">
        <f t="shared" si="159"/>
        <v>#REF!</v>
      </c>
      <c r="M595" s="361" t="str">
        <f t="shared" si="160"/>
        <v>#REF!</v>
      </c>
      <c r="N595" s="361" t="b">
        <v>0</v>
      </c>
      <c r="O595" s="24" t="b">
        <v>0</v>
      </c>
      <c r="P595" s="365" t="str">
        <f t="shared" si="161"/>
        <v>#REF!</v>
      </c>
      <c r="Q595" s="383"/>
      <c r="R595" s="367"/>
      <c r="S595" s="384" t="str">
        <f/>
        <v/>
      </c>
      <c r="T595" s="385">
        <v>47665</v>
      </c>
      <c r="U595" s="386" t="str">
        <f/>
        <v/>
      </c>
      <c r="V595" s="385">
        <v>47791</v>
      </c>
      <c r="W595" s="387" t="str">
        <f/>
        <v/>
      </c>
      <c r="X595" s="381" t="str">
        <f/>
        <v/>
      </c>
      <c r="Y595" s="381"/>
      <c r="Z595" s="381">
        <v>47849</v>
      </c>
      <c r="AA595" s="388"/>
      <c r="AB595" s="381"/>
      <c r="AC595" s="381"/>
      <c r="AD595" s="381"/>
      <c r="AE595" s="388"/>
      <c r="AF595" s="381"/>
      <c r="AG595" s="381"/>
      <c r="AH595" s="389"/>
      <c r="AI595" s="386"/>
      <c r="AJ595" s="381"/>
      <c r="AK595" s="381"/>
      <c r="AL595" s="383"/>
      <c r="AM595" s="374"/>
      <c r="AN595" s="384">
        <v>47788</v>
      </c>
      <c r="AO595" s="381">
        <v>47863</v>
      </c>
      <c r="AP595" s="383"/>
      <c r="AQ595" s="374"/>
      <c r="AR595" s="384" t="str">
        <f/>
        <v/>
      </c>
      <c r="AS595" s="381">
        <v>47861</v>
      </c>
      <c r="AT595" s="381" t="str">
        <f/>
        <v/>
      </c>
      <c r="AU595" s="389"/>
      <c r="AV595" s="390" t="str">
        <f/>
        <v/>
      </c>
      <c r="AW595" s="57" t="str">
        <f/>
        <v/>
      </c>
      <c r="AX595" s="381"/>
      <c r="AY595" s="381" t="str">
        <f/>
        <v/>
      </c>
      <c r="AZ595" s="381"/>
      <c r="BA595" s="381" t="str">
        <f/>
        <v/>
      </c>
      <c r="BB595" s="385"/>
      <c r="BC595" s="390" t="str">
        <f/>
        <v/>
      </c>
      <c r="BD595" s="381" t="str">
        <f/>
        <v/>
      </c>
      <c r="BE595" s="381"/>
      <c r="BF595" s="381" t="str">
        <f/>
        <v/>
      </c>
      <c r="BG595" s="391"/>
      <c r="BH595" s="392"/>
      <c r="BI595" s="378"/>
    </row>
    <row r="596" ht="15.75" customHeight="1">
      <c r="A596" s="236"/>
      <c r="B596" s="236"/>
      <c r="C596" s="358"/>
      <c r="D596" s="379">
        <v>590</v>
      </c>
      <c r="E596" s="380" t="str">
        <f t="shared" si="154"/>
        <v>#REF!</v>
      </c>
      <c r="F596" s="57" t="str">
        <f t="shared" si="155"/>
        <v>#REF!</v>
      </c>
      <c r="G596" s="57" t="str">
        <f t="shared" si="156"/>
        <v>#REF!</v>
      </c>
      <c r="H596" s="381" t="str">
        <f t="shared" si="157"/>
        <v>#REF!</v>
      </c>
      <c r="I596" s="380" t="str">
        <f t="shared" si="158"/>
        <v>#REF!</v>
      </c>
      <c r="J596" s="396" t="str">
        <f t="shared" si="153"/>
        <v>#REF!</v>
      </c>
      <c r="K596" s="382" t="b">
        <v>0</v>
      </c>
      <c r="L596" s="364" t="str">
        <f t="shared" si="159"/>
        <v>#REF!</v>
      </c>
      <c r="M596" s="361" t="str">
        <f t="shared" si="160"/>
        <v>#REF!</v>
      </c>
      <c r="N596" s="361" t="b">
        <v>0</v>
      </c>
      <c r="O596" s="24" t="b">
        <v>0</v>
      </c>
      <c r="P596" s="365" t="str">
        <f t="shared" si="161"/>
        <v>#REF!</v>
      </c>
      <c r="Q596" s="383"/>
      <c r="R596" s="367"/>
      <c r="S596" s="384" t="str">
        <f/>
        <v/>
      </c>
      <c r="T596" s="385">
        <v>47665</v>
      </c>
      <c r="U596" s="386" t="str">
        <f/>
        <v/>
      </c>
      <c r="V596" s="385">
        <v>47850</v>
      </c>
      <c r="W596" s="387" t="str">
        <f/>
        <v/>
      </c>
      <c r="X596" s="381" t="str">
        <f/>
        <v/>
      </c>
      <c r="Y596" s="381"/>
      <c r="Z596" s="381">
        <v>47908</v>
      </c>
      <c r="AA596" s="388"/>
      <c r="AB596" s="381"/>
      <c r="AC596" s="381"/>
      <c r="AD596" s="381"/>
      <c r="AE596" s="388"/>
      <c r="AF596" s="381"/>
      <c r="AG596" s="381"/>
      <c r="AH596" s="389"/>
      <c r="AI596" s="386"/>
      <c r="AJ596" s="381"/>
      <c r="AK596" s="381"/>
      <c r="AL596" s="383"/>
      <c r="AM596" s="374"/>
      <c r="AN596" s="384">
        <v>48064</v>
      </c>
      <c r="AO596" s="381">
        <v>48137</v>
      </c>
      <c r="AP596" s="383"/>
      <c r="AQ596" s="374"/>
      <c r="AR596" s="384" t="str">
        <f/>
        <v/>
      </c>
      <c r="AS596" s="381">
        <v>47920</v>
      </c>
      <c r="AT596" s="381" t="str">
        <f/>
        <v/>
      </c>
      <c r="AU596" s="389"/>
      <c r="AV596" s="390" t="str">
        <f/>
        <v/>
      </c>
      <c r="AW596" s="57" t="str">
        <f/>
        <v/>
      </c>
      <c r="AX596" s="381"/>
      <c r="AY596" s="381" t="str">
        <f/>
        <v/>
      </c>
      <c r="AZ596" s="381"/>
      <c r="BA596" s="381" t="str">
        <f/>
        <v/>
      </c>
      <c r="BB596" s="385"/>
      <c r="BC596" s="390" t="str">
        <f/>
        <v/>
      </c>
      <c r="BD596" s="381" t="str">
        <f/>
        <v/>
      </c>
      <c r="BE596" s="381"/>
      <c r="BF596" s="381" t="str">
        <f/>
        <v/>
      </c>
      <c r="BG596" s="391"/>
      <c r="BH596" s="392"/>
      <c r="BI596" s="378"/>
    </row>
    <row r="597" ht="15.75" customHeight="1">
      <c r="A597" s="236"/>
      <c r="B597" s="236"/>
      <c r="C597" s="358"/>
      <c r="D597" s="379">
        <v>591</v>
      </c>
      <c r="E597" s="380" t="str">
        <f t="shared" si="154"/>
        <v>#REF!</v>
      </c>
      <c r="F597" s="57" t="str">
        <f t="shared" si="155"/>
        <v>#REF!</v>
      </c>
      <c r="G597" s="57" t="str">
        <f t="shared" si="156"/>
        <v>#REF!</v>
      </c>
      <c r="H597" s="381" t="str">
        <f t="shared" si="157"/>
        <v>#REF!</v>
      </c>
      <c r="I597" s="380" t="str">
        <f t="shared" si="158"/>
        <v>#REF!</v>
      </c>
      <c r="J597" s="396" t="str">
        <f t="shared" si="153"/>
        <v>#REF!</v>
      </c>
      <c r="K597" s="382" t="b">
        <v>0</v>
      </c>
      <c r="L597" s="364" t="str">
        <f t="shared" si="159"/>
        <v>#REF!</v>
      </c>
      <c r="M597" s="361" t="str">
        <f t="shared" si="160"/>
        <v>#REF!</v>
      </c>
      <c r="N597" s="361" t="b">
        <v>0</v>
      </c>
      <c r="O597" s="24" t="b">
        <v>0</v>
      </c>
      <c r="P597" s="365" t="str">
        <f t="shared" si="161"/>
        <v>#REF!</v>
      </c>
      <c r="Q597" s="383"/>
      <c r="R597" s="367"/>
      <c r="S597" s="384" t="str">
        <f/>
        <v/>
      </c>
      <c r="T597" s="385">
        <v>47665</v>
      </c>
      <c r="U597" s="386" t="str">
        <f/>
        <v/>
      </c>
      <c r="V597" s="385">
        <v>47850</v>
      </c>
      <c r="W597" s="387" t="str">
        <f/>
        <v/>
      </c>
      <c r="X597" s="381" t="str">
        <f/>
        <v/>
      </c>
      <c r="Y597" s="381"/>
      <c r="Z597" s="381">
        <v>47908</v>
      </c>
      <c r="AA597" s="388"/>
      <c r="AB597" s="381"/>
      <c r="AC597" s="381"/>
      <c r="AD597" s="381"/>
      <c r="AE597" s="388"/>
      <c r="AF597" s="381"/>
      <c r="AG597" s="381"/>
      <c r="AH597" s="389"/>
      <c r="AI597" s="386"/>
      <c r="AJ597" s="381"/>
      <c r="AK597" s="381"/>
      <c r="AL597" s="383"/>
      <c r="AM597" s="374"/>
      <c r="AN597" s="384">
        <v>48094</v>
      </c>
      <c r="AO597" s="381">
        <v>48169</v>
      </c>
      <c r="AP597" s="383"/>
      <c r="AQ597" s="374"/>
      <c r="AR597" s="384" t="str">
        <f/>
        <v/>
      </c>
      <c r="AS597" s="381">
        <v>47920</v>
      </c>
      <c r="AT597" s="381" t="str">
        <f/>
        <v/>
      </c>
      <c r="AU597" s="389"/>
      <c r="AV597" s="390" t="str">
        <f/>
        <v/>
      </c>
      <c r="AW597" s="57" t="str">
        <f/>
        <v/>
      </c>
      <c r="AX597" s="381"/>
      <c r="AY597" s="381" t="str">
        <f/>
        <v/>
      </c>
      <c r="AZ597" s="381"/>
      <c r="BA597" s="381" t="str">
        <f/>
        <v/>
      </c>
      <c r="BB597" s="385"/>
      <c r="BC597" s="390" t="str">
        <f/>
        <v/>
      </c>
      <c r="BD597" s="381" t="str">
        <f/>
        <v/>
      </c>
      <c r="BE597" s="381"/>
      <c r="BF597" s="381" t="str">
        <f/>
        <v/>
      </c>
      <c r="BG597" s="391"/>
      <c r="BH597" s="392"/>
      <c r="BI597" s="378"/>
    </row>
    <row r="598" ht="15.75" customHeight="1">
      <c r="A598" s="236"/>
      <c r="B598" s="236"/>
      <c r="C598" s="358"/>
      <c r="D598" s="379">
        <v>592</v>
      </c>
      <c r="E598" s="380" t="str">
        <f t="shared" si="154"/>
        <v>#REF!</v>
      </c>
      <c r="F598" s="57" t="str">
        <f t="shared" si="155"/>
        <v>#REF!</v>
      </c>
      <c r="G598" s="57" t="str">
        <f t="shared" si="156"/>
        <v>#REF!</v>
      </c>
      <c r="H598" s="381" t="str">
        <f t="shared" si="157"/>
        <v>#REF!</v>
      </c>
      <c r="I598" s="380" t="str">
        <f t="shared" si="158"/>
        <v>#REF!</v>
      </c>
      <c r="J598" s="396" t="str">
        <f t="shared" si="153"/>
        <v>#REF!</v>
      </c>
      <c r="K598" s="382" t="b">
        <v>0</v>
      </c>
      <c r="L598" s="364" t="str">
        <f t="shared" si="159"/>
        <v>#REF!</v>
      </c>
      <c r="M598" s="361" t="str">
        <f t="shared" si="160"/>
        <v>#REF!</v>
      </c>
      <c r="N598" s="361" t="b">
        <v>0</v>
      </c>
      <c r="O598" s="24" t="b">
        <v>0</v>
      </c>
      <c r="P598" s="365" t="str">
        <f t="shared" si="161"/>
        <v>#REF!</v>
      </c>
      <c r="Q598" s="383"/>
      <c r="R598" s="367"/>
      <c r="S598" s="384" t="str">
        <f/>
        <v/>
      </c>
      <c r="T598" s="385">
        <v>47665</v>
      </c>
      <c r="U598" s="386" t="str">
        <f/>
        <v/>
      </c>
      <c r="V598" s="385">
        <v>47850</v>
      </c>
      <c r="W598" s="387" t="str">
        <f/>
        <v/>
      </c>
      <c r="X598" s="381" t="str">
        <f/>
        <v/>
      </c>
      <c r="Y598" s="381"/>
      <c r="Z598" s="381">
        <v>47908</v>
      </c>
      <c r="AA598" s="388"/>
      <c r="AB598" s="381"/>
      <c r="AC598" s="381"/>
      <c r="AD598" s="381"/>
      <c r="AE598" s="388"/>
      <c r="AF598" s="381"/>
      <c r="AG598" s="381"/>
      <c r="AH598" s="389"/>
      <c r="AI598" s="386"/>
      <c r="AJ598" s="381"/>
      <c r="AK598" s="381"/>
      <c r="AL598" s="383"/>
      <c r="AM598" s="374"/>
      <c r="AN598" s="384">
        <v>48611</v>
      </c>
      <c r="AO598" s="381">
        <v>48684</v>
      </c>
      <c r="AP598" s="383"/>
      <c r="AQ598" s="374"/>
      <c r="AR598" s="384" t="str">
        <f/>
        <v/>
      </c>
      <c r="AS598" s="381">
        <v>47920</v>
      </c>
      <c r="AT598" s="381" t="str">
        <f/>
        <v/>
      </c>
      <c r="AU598" s="389"/>
      <c r="AV598" s="390" t="str">
        <f/>
        <v/>
      </c>
      <c r="AW598" s="57" t="str">
        <f/>
        <v/>
      </c>
      <c r="AX598" s="381"/>
      <c r="AY598" s="381" t="str">
        <f/>
        <v/>
      </c>
      <c r="AZ598" s="381"/>
      <c r="BA598" s="381" t="str">
        <f/>
        <v/>
      </c>
      <c r="BB598" s="385"/>
      <c r="BC598" s="390" t="str">
        <f/>
        <v/>
      </c>
      <c r="BD598" s="381" t="str">
        <f/>
        <v/>
      </c>
      <c r="BE598" s="381"/>
      <c r="BF598" s="381" t="str">
        <f/>
        <v/>
      </c>
      <c r="BG598" s="391"/>
      <c r="BH598" s="392"/>
      <c r="BI598" s="378"/>
    </row>
    <row r="599" ht="15.75" customHeight="1">
      <c r="A599" s="236"/>
      <c r="B599" s="236"/>
      <c r="C599" s="358"/>
      <c r="D599" s="379">
        <v>593</v>
      </c>
      <c r="E599" s="380" t="str">
        <f t="shared" si="154"/>
        <v>#REF!</v>
      </c>
      <c r="F599" s="57" t="str">
        <f t="shared" si="155"/>
        <v>#REF!</v>
      </c>
      <c r="G599" s="57" t="str">
        <f t="shared" si="156"/>
        <v>#REF!</v>
      </c>
      <c r="H599" s="381" t="str">
        <f t="shared" si="157"/>
        <v>#REF!</v>
      </c>
      <c r="I599" s="380" t="str">
        <f t="shared" si="158"/>
        <v>#REF!</v>
      </c>
      <c r="J599" s="396" t="str">
        <f t="shared" si="153"/>
        <v>#REF!</v>
      </c>
      <c r="K599" s="382" t="b">
        <v>0</v>
      </c>
      <c r="L599" s="364" t="str">
        <f t="shared" si="159"/>
        <v>#REF!</v>
      </c>
      <c r="M599" s="361" t="str">
        <f t="shared" si="160"/>
        <v>#REF!</v>
      </c>
      <c r="N599" s="361" t="b">
        <v>0</v>
      </c>
      <c r="O599" s="24" t="b">
        <v>0</v>
      </c>
      <c r="P599" s="365" t="str">
        <f t="shared" si="161"/>
        <v>#REF!</v>
      </c>
      <c r="Q599" s="383"/>
      <c r="R599" s="367"/>
      <c r="S599" s="384" t="str">
        <f/>
        <v/>
      </c>
      <c r="T599" s="385">
        <v>47665</v>
      </c>
      <c r="U599" s="386" t="str">
        <f/>
        <v/>
      </c>
      <c r="V599" s="385">
        <v>47850</v>
      </c>
      <c r="W599" s="387" t="str">
        <f/>
        <v/>
      </c>
      <c r="X599" s="381" t="str">
        <f/>
        <v/>
      </c>
      <c r="Y599" s="381"/>
      <c r="Z599" s="381">
        <v>47908</v>
      </c>
      <c r="AA599" s="388"/>
      <c r="AB599" s="381"/>
      <c r="AC599" s="381"/>
      <c r="AD599" s="381"/>
      <c r="AE599" s="388"/>
      <c r="AF599" s="381"/>
      <c r="AG599" s="381"/>
      <c r="AH599" s="389"/>
      <c r="AI599" s="386"/>
      <c r="AJ599" s="381"/>
      <c r="AK599" s="381"/>
      <c r="AL599" s="383"/>
      <c r="AM599" s="374"/>
      <c r="AN599" s="384">
        <v>48368</v>
      </c>
      <c r="AO599" s="381">
        <v>48443</v>
      </c>
      <c r="AP599" s="383"/>
      <c r="AQ599" s="374"/>
      <c r="AR599" s="384" t="str">
        <f/>
        <v/>
      </c>
      <c r="AS599" s="381">
        <v>47920</v>
      </c>
      <c r="AT599" s="381" t="str">
        <f/>
        <v/>
      </c>
      <c r="AU599" s="389"/>
      <c r="AV599" s="390" t="str">
        <f/>
        <v/>
      </c>
      <c r="AW599" s="57" t="str">
        <f/>
        <v/>
      </c>
      <c r="AX599" s="381"/>
      <c r="AY599" s="381" t="str">
        <f/>
        <v/>
      </c>
      <c r="AZ599" s="381"/>
      <c r="BA599" s="381" t="str">
        <f/>
        <v/>
      </c>
      <c r="BB599" s="385"/>
      <c r="BC599" s="390" t="str">
        <f/>
        <v/>
      </c>
      <c r="BD599" s="381" t="str">
        <f/>
        <v/>
      </c>
      <c r="BE599" s="381"/>
      <c r="BF599" s="381" t="str">
        <f/>
        <v/>
      </c>
      <c r="BG599" s="391"/>
      <c r="BH599" s="392"/>
      <c r="BI599" s="378"/>
    </row>
    <row r="600" ht="15.75" customHeight="1">
      <c r="A600" s="236"/>
      <c r="B600" s="236"/>
      <c r="C600" s="358"/>
      <c r="D600" s="379">
        <v>594</v>
      </c>
      <c r="E600" s="380" t="str">
        <f t="shared" si="154"/>
        <v>#REF!</v>
      </c>
      <c r="F600" s="57" t="str">
        <f t="shared" si="155"/>
        <v>#REF!</v>
      </c>
      <c r="G600" s="57" t="str">
        <f t="shared" si="156"/>
        <v>#REF!</v>
      </c>
      <c r="H600" s="381" t="str">
        <f t="shared" si="157"/>
        <v>#REF!</v>
      </c>
      <c r="I600" s="380" t="str">
        <f t="shared" si="158"/>
        <v>#REF!</v>
      </c>
      <c r="J600" s="396" t="str">
        <f t="shared" si="153"/>
        <v>#REF!</v>
      </c>
      <c r="K600" s="382" t="b">
        <v>0</v>
      </c>
      <c r="L600" s="364" t="str">
        <f t="shared" si="159"/>
        <v>#REF!</v>
      </c>
      <c r="M600" s="361" t="str">
        <f t="shared" si="160"/>
        <v>#REF!</v>
      </c>
      <c r="N600" s="361" t="b">
        <v>0</v>
      </c>
      <c r="O600" s="24" t="b">
        <v>0</v>
      </c>
      <c r="P600" s="365" t="str">
        <f t="shared" si="161"/>
        <v>#REF!</v>
      </c>
      <c r="Q600" s="383"/>
      <c r="R600" s="367"/>
      <c r="S600" s="384" t="str">
        <f/>
        <v/>
      </c>
      <c r="T600" s="385">
        <v>47665</v>
      </c>
      <c r="U600" s="386" t="str">
        <f/>
        <v/>
      </c>
      <c r="V600" s="385">
        <v>47850</v>
      </c>
      <c r="W600" s="387" t="str">
        <f/>
        <v/>
      </c>
      <c r="X600" s="381" t="str">
        <f/>
        <v/>
      </c>
      <c r="Y600" s="381"/>
      <c r="Z600" s="381">
        <v>47908</v>
      </c>
      <c r="AA600" s="388"/>
      <c r="AB600" s="381"/>
      <c r="AC600" s="381"/>
      <c r="AD600" s="381"/>
      <c r="AE600" s="388"/>
      <c r="AF600" s="381"/>
      <c r="AG600" s="381"/>
      <c r="AH600" s="389"/>
      <c r="AI600" s="386"/>
      <c r="AJ600" s="381"/>
      <c r="AK600" s="381"/>
      <c r="AL600" s="383"/>
      <c r="AM600" s="374"/>
      <c r="AN600" s="384">
        <v>48338</v>
      </c>
      <c r="AO600" s="381">
        <v>48411</v>
      </c>
      <c r="AP600" s="383"/>
      <c r="AQ600" s="374"/>
      <c r="AR600" s="384" t="str">
        <f/>
        <v/>
      </c>
      <c r="AS600" s="381">
        <v>47920</v>
      </c>
      <c r="AT600" s="381" t="str">
        <f/>
        <v/>
      </c>
      <c r="AU600" s="389"/>
      <c r="AV600" s="390" t="str">
        <f/>
        <v/>
      </c>
      <c r="AW600" s="57" t="str">
        <f/>
        <v/>
      </c>
      <c r="AX600" s="381"/>
      <c r="AY600" s="381" t="str">
        <f/>
        <v/>
      </c>
      <c r="AZ600" s="381"/>
      <c r="BA600" s="381" t="str">
        <f/>
        <v/>
      </c>
      <c r="BB600" s="385"/>
      <c r="BC600" s="390" t="str">
        <f/>
        <v/>
      </c>
      <c r="BD600" s="381" t="str">
        <f/>
        <v/>
      </c>
      <c r="BE600" s="381"/>
      <c r="BF600" s="381" t="str">
        <f/>
        <v/>
      </c>
      <c r="BG600" s="391"/>
      <c r="BH600" s="392"/>
      <c r="BI600" s="378"/>
    </row>
    <row r="601" ht="15.75" customHeight="1">
      <c r="A601" s="236"/>
      <c r="B601" s="236"/>
      <c r="C601" s="358"/>
      <c r="D601" s="379">
        <v>595</v>
      </c>
      <c r="E601" s="380" t="str">
        <f t="shared" si="154"/>
        <v>#REF!</v>
      </c>
      <c r="F601" s="57" t="str">
        <f t="shared" si="155"/>
        <v>#REF!</v>
      </c>
      <c r="G601" s="57" t="str">
        <f t="shared" si="156"/>
        <v>#REF!</v>
      </c>
      <c r="H601" s="381" t="str">
        <f t="shared" si="157"/>
        <v>#REF!</v>
      </c>
      <c r="I601" s="380" t="str">
        <f t="shared" si="158"/>
        <v>#REF!</v>
      </c>
      <c r="J601" s="396" t="str">
        <f t="shared" si="153"/>
        <v>#REF!</v>
      </c>
      <c r="K601" s="382" t="b">
        <v>0</v>
      </c>
      <c r="L601" s="364" t="str">
        <f t="shared" si="159"/>
        <v>#REF!</v>
      </c>
      <c r="M601" s="361" t="str">
        <f t="shared" si="160"/>
        <v>#REF!</v>
      </c>
      <c r="N601" s="361" t="b">
        <v>0</v>
      </c>
      <c r="O601" s="24" t="b">
        <v>0</v>
      </c>
      <c r="P601" s="365" t="str">
        <f t="shared" si="161"/>
        <v>#REF!</v>
      </c>
      <c r="Q601" s="383"/>
      <c r="R601" s="367"/>
      <c r="S601" s="384" t="str">
        <f/>
        <v/>
      </c>
      <c r="T601" s="385">
        <v>47665</v>
      </c>
      <c r="U601" s="386" t="str">
        <f/>
        <v/>
      </c>
      <c r="V601" s="385">
        <v>47850</v>
      </c>
      <c r="W601" s="387" t="str">
        <f/>
        <v/>
      </c>
      <c r="X601" s="381" t="str">
        <f/>
        <v/>
      </c>
      <c r="Y601" s="381"/>
      <c r="Z601" s="381">
        <v>47908</v>
      </c>
      <c r="AA601" s="388"/>
      <c r="AB601" s="381"/>
      <c r="AC601" s="381"/>
      <c r="AD601" s="381"/>
      <c r="AE601" s="388"/>
      <c r="AF601" s="381"/>
      <c r="AG601" s="381"/>
      <c r="AH601" s="389"/>
      <c r="AI601" s="386"/>
      <c r="AJ601" s="381"/>
      <c r="AK601" s="381"/>
      <c r="AL601" s="383"/>
      <c r="AM601" s="374"/>
      <c r="AN601" s="384">
        <v>48611</v>
      </c>
      <c r="AO601" s="381">
        <v>48684</v>
      </c>
      <c r="AP601" s="383"/>
      <c r="AQ601" s="374"/>
      <c r="AR601" s="384" t="str">
        <f/>
        <v/>
      </c>
      <c r="AS601" s="381">
        <v>47920</v>
      </c>
      <c r="AT601" s="381" t="str">
        <f/>
        <v/>
      </c>
      <c r="AU601" s="389"/>
      <c r="AV601" s="390" t="str">
        <f/>
        <v/>
      </c>
      <c r="AW601" s="57" t="str">
        <f/>
        <v/>
      </c>
      <c r="AX601" s="381"/>
      <c r="AY601" s="381" t="str">
        <f/>
        <v/>
      </c>
      <c r="AZ601" s="381"/>
      <c r="BA601" s="381" t="str">
        <f/>
        <v/>
      </c>
      <c r="BB601" s="385"/>
      <c r="BC601" s="390" t="str">
        <f/>
        <v/>
      </c>
      <c r="BD601" s="381" t="str">
        <f/>
        <v/>
      </c>
      <c r="BE601" s="381"/>
      <c r="BF601" s="381" t="str">
        <f/>
        <v/>
      </c>
      <c r="BG601" s="391"/>
      <c r="BH601" s="392"/>
      <c r="BI601" s="378"/>
    </row>
    <row r="602" ht="15.75" customHeight="1">
      <c r="A602" s="236"/>
      <c r="B602" s="236"/>
      <c r="C602" s="358"/>
      <c r="D602" s="379">
        <v>596</v>
      </c>
      <c r="E602" s="380" t="str">
        <f t="shared" si="154"/>
        <v>#REF!</v>
      </c>
      <c r="F602" s="57" t="str">
        <f t="shared" si="155"/>
        <v>#REF!</v>
      </c>
      <c r="G602" s="57" t="str">
        <f t="shared" si="156"/>
        <v>#REF!</v>
      </c>
      <c r="H602" s="381" t="str">
        <f t="shared" si="157"/>
        <v>#REF!</v>
      </c>
      <c r="I602" s="380" t="str">
        <f t="shared" si="158"/>
        <v>#REF!</v>
      </c>
      <c r="J602" s="396" t="str">
        <f t="shared" si="153"/>
        <v>#REF!</v>
      </c>
      <c r="K602" s="382" t="b">
        <v>0</v>
      </c>
      <c r="L602" s="364" t="str">
        <f t="shared" si="159"/>
        <v>#REF!</v>
      </c>
      <c r="M602" s="361" t="str">
        <f t="shared" si="160"/>
        <v>#REF!</v>
      </c>
      <c r="N602" s="361" t="b">
        <v>0</v>
      </c>
      <c r="O602" s="24" t="b">
        <v>0</v>
      </c>
      <c r="P602" s="365" t="str">
        <f t="shared" si="161"/>
        <v>#REF!</v>
      </c>
      <c r="Q602" s="383"/>
      <c r="R602" s="367"/>
      <c r="S602" s="384" t="str">
        <f/>
        <v/>
      </c>
      <c r="T602" s="385">
        <v>47665</v>
      </c>
      <c r="U602" s="386" t="str">
        <f/>
        <v/>
      </c>
      <c r="V602" s="385">
        <v>47850</v>
      </c>
      <c r="W602" s="387" t="str">
        <f/>
        <v/>
      </c>
      <c r="X602" s="381" t="str">
        <f/>
        <v/>
      </c>
      <c r="Y602" s="381"/>
      <c r="Z602" s="381">
        <v>47908</v>
      </c>
      <c r="AA602" s="388"/>
      <c r="AB602" s="381"/>
      <c r="AC602" s="381"/>
      <c r="AD602" s="381"/>
      <c r="AE602" s="388"/>
      <c r="AF602" s="381"/>
      <c r="AG602" s="381"/>
      <c r="AH602" s="389"/>
      <c r="AI602" s="386"/>
      <c r="AJ602" s="381"/>
      <c r="AK602" s="381"/>
      <c r="AL602" s="383"/>
      <c r="AM602" s="374"/>
      <c r="AN602" s="384">
        <v>48338</v>
      </c>
      <c r="AO602" s="381">
        <v>48411</v>
      </c>
      <c r="AP602" s="383"/>
      <c r="AQ602" s="374"/>
      <c r="AR602" s="384" t="str">
        <f/>
        <v/>
      </c>
      <c r="AS602" s="381">
        <v>47920</v>
      </c>
      <c r="AT602" s="381" t="str">
        <f/>
        <v/>
      </c>
      <c r="AU602" s="389"/>
      <c r="AV602" s="390" t="str">
        <f/>
        <v/>
      </c>
      <c r="AW602" s="57" t="str">
        <f/>
        <v/>
      </c>
      <c r="AX602" s="381"/>
      <c r="AY602" s="381" t="str">
        <f/>
        <v/>
      </c>
      <c r="AZ602" s="381"/>
      <c r="BA602" s="381" t="str">
        <f/>
        <v/>
      </c>
      <c r="BB602" s="385"/>
      <c r="BC602" s="390" t="str">
        <f/>
        <v/>
      </c>
      <c r="BD602" s="381" t="str">
        <f/>
        <v/>
      </c>
      <c r="BE602" s="381"/>
      <c r="BF602" s="381" t="str">
        <f/>
        <v/>
      </c>
      <c r="BG602" s="391"/>
      <c r="BH602" s="392"/>
      <c r="BI602" s="378"/>
    </row>
    <row r="603" ht="15.75" customHeight="1">
      <c r="A603" s="236"/>
      <c r="B603" s="236"/>
      <c r="C603" s="358"/>
      <c r="D603" s="379">
        <v>597</v>
      </c>
      <c r="E603" s="380" t="str">
        <f t="shared" si="154"/>
        <v>#REF!</v>
      </c>
      <c r="F603" s="57" t="str">
        <f t="shared" si="155"/>
        <v>#REF!</v>
      </c>
      <c r="G603" s="57" t="str">
        <f t="shared" si="156"/>
        <v>#REF!</v>
      </c>
      <c r="H603" s="381" t="str">
        <f t="shared" si="157"/>
        <v>#REF!</v>
      </c>
      <c r="I603" s="380" t="str">
        <f t="shared" si="158"/>
        <v>#REF!</v>
      </c>
      <c r="J603" s="396" t="str">
        <f t="shared" si="153"/>
        <v>#REF!</v>
      </c>
      <c r="K603" s="382" t="b">
        <v>0</v>
      </c>
      <c r="L603" s="364" t="str">
        <f t="shared" si="159"/>
        <v>#REF!</v>
      </c>
      <c r="M603" s="361" t="str">
        <f t="shared" si="160"/>
        <v>#REF!</v>
      </c>
      <c r="N603" s="361" t="b">
        <v>0</v>
      </c>
      <c r="O603" s="24" t="b">
        <v>0</v>
      </c>
      <c r="P603" s="365" t="str">
        <f t="shared" si="161"/>
        <v>#REF!</v>
      </c>
      <c r="Q603" s="383"/>
      <c r="R603" s="367"/>
      <c r="S603" s="384" t="str">
        <f/>
        <v/>
      </c>
      <c r="T603" s="385">
        <v>47665</v>
      </c>
      <c r="U603" s="386" t="str">
        <f/>
        <v/>
      </c>
      <c r="V603" s="385">
        <v>47850</v>
      </c>
      <c r="W603" s="387" t="str">
        <f/>
        <v/>
      </c>
      <c r="X603" s="381" t="str">
        <f/>
        <v/>
      </c>
      <c r="Y603" s="381"/>
      <c r="Z603" s="381">
        <v>47908</v>
      </c>
      <c r="AA603" s="388"/>
      <c r="AB603" s="381"/>
      <c r="AC603" s="381"/>
      <c r="AD603" s="381"/>
      <c r="AE603" s="388"/>
      <c r="AF603" s="381"/>
      <c r="AG603" s="381"/>
      <c r="AH603" s="389"/>
      <c r="AI603" s="386"/>
      <c r="AJ603" s="381"/>
      <c r="AK603" s="381"/>
      <c r="AL603" s="383"/>
      <c r="AM603" s="374"/>
      <c r="AN603" s="384">
        <v>48519</v>
      </c>
      <c r="AO603" s="381">
        <v>48592</v>
      </c>
      <c r="AP603" s="383"/>
      <c r="AQ603" s="374"/>
      <c r="AR603" s="384" t="str">
        <f/>
        <v/>
      </c>
      <c r="AS603" s="381">
        <v>47920</v>
      </c>
      <c r="AT603" s="381" t="str">
        <f/>
        <v/>
      </c>
      <c r="AU603" s="389"/>
      <c r="AV603" s="390" t="str">
        <f/>
        <v/>
      </c>
      <c r="AW603" s="57" t="str">
        <f/>
        <v/>
      </c>
      <c r="AX603" s="381"/>
      <c r="AY603" s="381" t="str">
        <f/>
        <v/>
      </c>
      <c r="AZ603" s="381"/>
      <c r="BA603" s="381" t="str">
        <f/>
        <v/>
      </c>
      <c r="BB603" s="385"/>
      <c r="BC603" s="390" t="str">
        <f/>
        <v/>
      </c>
      <c r="BD603" s="381" t="str">
        <f/>
        <v/>
      </c>
      <c r="BE603" s="381"/>
      <c r="BF603" s="381" t="str">
        <f/>
        <v/>
      </c>
      <c r="BG603" s="391"/>
      <c r="BH603" s="392"/>
      <c r="BI603" s="378"/>
    </row>
    <row r="604" ht="15.75" customHeight="1">
      <c r="A604" s="236"/>
      <c r="B604" s="236"/>
      <c r="C604" s="358"/>
      <c r="D604" s="379">
        <v>598</v>
      </c>
      <c r="E604" s="380" t="str">
        <f t="shared" si="154"/>
        <v>#REF!</v>
      </c>
      <c r="F604" s="57" t="str">
        <f t="shared" si="155"/>
        <v>#REF!</v>
      </c>
      <c r="G604" s="57" t="str">
        <f t="shared" si="156"/>
        <v>#REF!</v>
      </c>
      <c r="H604" s="381" t="str">
        <f t="shared" si="157"/>
        <v>#REF!</v>
      </c>
      <c r="I604" s="380" t="str">
        <f t="shared" si="158"/>
        <v>#REF!</v>
      </c>
      <c r="J604" s="396" t="str">
        <f t="shared" si="153"/>
        <v>#REF!</v>
      </c>
      <c r="K604" s="382" t="b">
        <v>0</v>
      </c>
      <c r="L604" s="364" t="str">
        <f t="shared" si="159"/>
        <v>#REF!</v>
      </c>
      <c r="M604" s="361" t="str">
        <f t="shared" si="160"/>
        <v>#REF!</v>
      </c>
      <c r="N604" s="361" t="b">
        <v>0</v>
      </c>
      <c r="O604" s="24" t="b">
        <v>0</v>
      </c>
      <c r="P604" s="365" t="str">
        <f t="shared" si="161"/>
        <v>#REF!</v>
      </c>
      <c r="Q604" s="383"/>
      <c r="R604" s="367"/>
      <c r="S604" s="384" t="str">
        <f/>
        <v/>
      </c>
      <c r="T604" s="385">
        <v>47665</v>
      </c>
      <c r="U604" s="386" t="str">
        <f/>
        <v/>
      </c>
      <c r="V604" s="385">
        <v>47850</v>
      </c>
      <c r="W604" s="387" t="str">
        <f/>
        <v/>
      </c>
      <c r="X604" s="381" t="str">
        <f/>
        <v/>
      </c>
      <c r="Y604" s="381"/>
      <c r="Z604" s="381">
        <v>47908</v>
      </c>
      <c r="AA604" s="388"/>
      <c r="AB604" s="381"/>
      <c r="AC604" s="381"/>
      <c r="AD604" s="381"/>
      <c r="AE604" s="388"/>
      <c r="AF604" s="381"/>
      <c r="AG604" s="381"/>
      <c r="AH604" s="389"/>
      <c r="AI604" s="386"/>
      <c r="AJ604" s="381"/>
      <c r="AK604" s="381"/>
      <c r="AL604" s="383"/>
      <c r="AM604" s="374"/>
      <c r="AN604" s="384">
        <v>48519</v>
      </c>
      <c r="AO604" s="381">
        <v>48592</v>
      </c>
      <c r="AP604" s="383"/>
      <c r="AQ604" s="374"/>
      <c r="AR604" s="384" t="str">
        <f/>
        <v/>
      </c>
      <c r="AS604" s="381">
        <v>47920</v>
      </c>
      <c r="AT604" s="381" t="str">
        <f/>
        <v/>
      </c>
      <c r="AU604" s="389"/>
      <c r="AV604" s="390" t="str">
        <f/>
        <v/>
      </c>
      <c r="AW604" s="57" t="str">
        <f/>
        <v/>
      </c>
      <c r="AX604" s="381"/>
      <c r="AY604" s="381" t="str">
        <f/>
        <v/>
      </c>
      <c r="AZ604" s="381"/>
      <c r="BA604" s="381" t="str">
        <f/>
        <v/>
      </c>
      <c r="BB604" s="385"/>
      <c r="BC604" s="390" t="str">
        <f/>
        <v/>
      </c>
      <c r="BD604" s="381" t="str">
        <f/>
        <v/>
      </c>
      <c r="BE604" s="381"/>
      <c r="BF604" s="381" t="str">
        <f/>
        <v/>
      </c>
      <c r="BG604" s="391"/>
      <c r="BH604" s="392"/>
      <c r="BI604" s="378"/>
    </row>
    <row r="605" ht="15.75" customHeight="1">
      <c r="A605" s="236"/>
      <c r="B605" s="236"/>
      <c r="C605" s="358"/>
      <c r="D605" s="379">
        <v>599</v>
      </c>
      <c r="E605" s="380" t="str">
        <f t="shared" si="154"/>
        <v>#REF!</v>
      </c>
      <c r="F605" s="57" t="str">
        <f t="shared" si="155"/>
        <v>#REF!</v>
      </c>
      <c r="G605" s="57" t="str">
        <f t="shared" si="156"/>
        <v>#REF!</v>
      </c>
      <c r="H605" s="381" t="str">
        <f t="shared" si="157"/>
        <v>#REF!</v>
      </c>
      <c r="I605" s="380" t="str">
        <f t="shared" si="158"/>
        <v>#REF!</v>
      </c>
      <c r="J605" s="396" t="str">
        <f t="shared" si="153"/>
        <v>#REF!</v>
      </c>
      <c r="K605" s="382" t="b">
        <v>0</v>
      </c>
      <c r="L605" s="364" t="str">
        <f t="shared" si="159"/>
        <v>#REF!</v>
      </c>
      <c r="M605" s="361" t="str">
        <f t="shared" si="160"/>
        <v>#REF!</v>
      </c>
      <c r="N605" s="361" t="b">
        <v>0</v>
      </c>
      <c r="O605" s="24" t="b">
        <v>0</v>
      </c>
      <c r="P605" s="365" t="str">
        <f t="shared" si="161"/>
        <v>#REF!</v>
      </c>
      <c r="Q605" s="383"/>
      <c r="R605" s="367"/>
      <c r="S605" s="384" t="str">
        <f/>
        <v/>
      </c>
      <c r="T605" s="385">
        <v>47665</v>
      </c>
      <c r="U605" s="386" t="str">
        <f/>
        <v/>
      </c>
      <c r="V605" s="385">
        <v>47850</v>
      </c>
      <c r="W605" s="387" t="str">
        <f/>
        <v/>
      </c>
      <c r="X605" s="381" t="str">
        <f/>
        <v/>
      </c>
      <c r="Y605" s="381"/>
      <c r="Z605" s="381">
        <v>47908</v>
      </c>
      <c r="AA605" s="388"/>
      <c r="AB605" s="381"/>
      <c r="AC605" s="381"/>
      <c r="AD605" s="381"/>
      <c r="AE605" s="388"/>
      <c r="AF605" s="381"/>
      <c r="AG605" s="381"/>
      <c r="AH605" s="389"/>
      <c r="AI605" s="386"/>
      <c r="AJ605" s="381"/>
      <c r="AK605" s="381"/>
      <c r="AL605" s="383"/>
      <c r="AM605" s="374"/>
      <c r="AN605" s="384">
        <v>48368</v>
      </c>
      <c r="AO605" s="381">
        <v>48443</v>
      </c>
      <c r="AP605" s="383"/>
      <c r="AQ605" s="374"/>
      <c r="AR605" s="384" t="str">
        <f/>
        <v/>
      </c>
      <c r="AS605" s="381">
        <v>47920</v>
      </c>
      <c r="AT605" s="381" t="str">
        <f/>
        <v/>
      </c>
      <c r="AU605" s="389"/>
      <c r="AV605" s="390" t="str">
        <f/>
        <v/>
      </c>
      <c r="AW605" s="57" t="str">
        <f/>
        <v/>
      </c>
      <c r="AX605" s="381"/>
      <c r="AY605" s="381" t="str">
        <f/>
        <v/>
      </c>
      <c r="AZ605" s="381"/>
      <c r="BA605" s="381" t="str">
        <f/>
        <v/>
      </c>
      <c r="BB605" s="385"/>
      <c r="BC605" s="390" t="str">
        <f/>
        <v/>
      </c>
      <c r="BD605" s="381" t="str">
        <f/>
        <v/>
      </c>
      <c r="BE605" s="381"/>
      <c r="BF605" s="381" t="str">
        <f/>
        <v/>
      </c>
      <c r="BG605" s="391"/>
      <c r="BH605" s="392"/>
      <c r="BI605" s="378"/>
    </row>
    <row r="606" ht="15.75" customHeight="1">
      <c r="A606" s="236"/>
      <c r="B606" s="236"/>
      <c r="C606" s="358"/>
      <c r="D606" s="379">
        <v>600</v>
      </c>
      <c r="E606" s="380" t="str">
        <f t="shared" si="154"/>
        <v>#REF!</v>
      </c>
      <c r="F606" s="57" t="str">
        <f t="shared" si="155"/>
        <v>#REF!</v>
      </c>
      <c r="G606" s="57" t="str">
        <f t="shared" si="156"/>
        <v>#REF!</v>
      </c>
      <c r="H606" s="381" t="str">
        <f t="shared" si="157"/>
        <v>#REF!</v>
      </c>
      <c r="I606" s="380" t="str">
        <f t="shared" si="158"/>
        <v>#REF!</v>
      </c>
      <c r="J606" s="396" t="str">
        <f t="shared" si="153"/>
        <v>#REF!</v>
      </c>
      <c r="K606" s="382" t="b">
        <v>0</v>
      </c>
      <c r="L606" s="364" t="str">
        <f t="shared" si="159"/>
        <v>#REF!</v>
      </c>
      <c r="M606" s="361" t="str">
        <f t="shared" si="160"/>
        <v>#REF!</v>
      </c>
      <c r="N606" s="361" t="b">
        <v>0</v>
      </c>
      <c r="O606" s="24" t="b">
        <v>0</v>
      </c>
      <c r="P606" s="365" t="str">
        <f t="shared" si="161"/>
        <v>#REF!</v>
      </c>
      <c r="Q606" s="383"/>
      <c r="R606" s="367"/>
      <c r="S606" s="384" t="str">
        <f/>
        <v/>
      </c>
      <c r="T606" s="385">
        <v>47665</v>
      </c>
      <c r="U606" s="386" t="str">
        <f/>
        <v/>
      </c>
      <c r="V606" s="385">
        <v>47850</v>
      </c>
      <c r="W606" s="387" t="str">
        <f/>
        <v/>
      </c>
      <c r="X606" s="381" t="str">
        <f/>
        <v/>
      </c>
      <c r="Y606" s="381"/>
      <c r="Z606" s="381">
        <v>47908</v>
      </c>
      <c r="AA606" s="388"/>
      <c r="AB606" s="381"/>
      <c r="AC606" s="381"/>
      <c r="AD606" s="381"/>
      <c r="AE606" s="388"/>
      <c r="AF606" s="381"/>
      <c r="AG606" s="381"/>
      <c r="AH606" s="389"/>
      <c r="AI606" s="386"/>
      <c r="AJ606" s="381"/>
      <c r="AK606" s="381"/>
      <c r="AL606" s="383"/>
      <c r="AM606" s="374"/>
      <c r="AN606" s="384">
        <v>48368</v>
      </c>
      <c r="AO606" s="381">
        <v>48443</v>
      </c>
      <c r="AP606" s="383"/>
      <c r="AQ606" s="374"/>
      <c r="AR606" s="384" t="str">
        <f/>
        <v/>
      </c>
      <c r="AS606" s="381">
        <v>47920</v>
      </c>
      <c r="AT606" s="381" t="str">
        <f/>
        <v/>
      </c>
      <c r="AU606" s="389"/>
      <c r="AV606" s="390" t="str">
        <f/>
        <v/>
      </c>
      <c r="AW606" s="57" t="str">
        <f/>
        <v/>
      </c>
      <c r="AX606" s="381"/>
      <c r="AY606" s="381" t="str">
        <f/>
        <v/>
      </c>
      <c r="AZ606" s="381"/>
      <c r="BA606" s="381" t="str">
        <f/>
        <v/>
      </c>
      <c r="BB606" s="385"/>
      <c r="BC606" s="390" t="str">
        <f/>
        <v/>
      </c>
      <c r="BD606" s="381" t="str">
        <f/>
        <v/>
      </c>
      <c r="BE606" s="381"/>
      <c r="BF606" s="381" t="str">
        <f/>
        <v/>
      </c>
      <c r="BG606" s="391"/>
      <c r="BH606" s="392"/>
      <c r="BI606" s="378"/>
    </row>
    <row r="607" ht="15.75" customHeight="1">
      <c r="A607" s="236"/>
      <c r="B607" s="236"/>
      <c r="C607" s="358"/>
      <c r="D607" s="379">
        <v>601</v>
      </c>
      <c r="E607" s="380" t="str">
        <f t="shared" si="154"/>
        <v>#REF!</v>
      </c>
      <c r="F607" s="57" t="str">
        <f t="shared" si="155"/>
        <v>#REF!</v>
      </c>
      <c r="G607" s="57" t="str">
        <f t="shared" si="156"/>
        <v>#REF!</v>
      </c>
      <c r="H607" s="381" t="str">
        <f t="shared" si="157"/>
        <v>#REF!</v>
      </c>
      <c r="I607" s="380" t="str">
        <f t="shared" si="158"/>
        <v>#REF!</v>
      </c>
      <c r="J607" s="396" t="str">
        <f t="shared" si="153"/>
        <v>#REF!</v>
      </c>
      <c r="K607" s="382" t="b">
        <v>0</v>
      </c>
      <c r="L607" s="364" t="str">
        <f t="shared" si="159"/>
        <v>#REF!</v>
      </c>
      <c r="M607" s="361" t="str">
        <f t="shared" si="160"/>
        <v>#REF!</v>
      </c>
      <c r="N607" s="361" t="b">
        <v>0</v>
      </c>
      <c r="O607" s="24" t="b">
        <v>0</v>
      </c>
      <c r="P607" s="365" t="str">
        <f t="shared" si="161"/>
        <v>#REF!</v>
      </c>
      <c r="Q607" s="383"/>
      <c r="R607" s="367"/>
      <c r="S607" s="384" t="str">
        <f/>
        <v/>
      </c>
      <c r="T607" s="385">
        <v>47665</v>
      </c>
      <c r="U607" s="386" t="str">
        <f/>
        <v/>
      </c>
      <c r="V607" s="385">
        <v>47850</v>
      </c>
      <c r="W607" s="387" t="str">
        <f/>
        <v/>
      </c>
      <c r="X607" s="381" t="str">
        <f/>
        <v/>
      </c>
      <c r="Y607" s="381"/>
      <c r="Z607" s="381">
        <v>47908</v>
      </c>
      <c r="AA607" s="388"/>
      <c r="AB607" s="381"/>
      <c r="AC607" s="381"/>
      <c r="AD607" s="381"/>
      <c r="AE607" s="388"/>
      <c r="AF607" s="381"/>
      <c r="AG607" s="381"/>
      <c r="AH607" s="389"/>
      <c r="AI607" s="386"/>
      <c r="AJ607" s="381"/>
      <c r="AK607" s="381"/>
      <c r="AL607" s="383"/>
      <c r="AM607" s="374"/>
      <c r="AN607" s="384">
        <v>48368</v>
      </c>
      <c r="AO607" s="381">
        <v>48443</v>
      </c>
      <c r="AP607" s="383"/>
      <c r="AQ607" s="374"/>
      <c r="AR607" s="384" t="str">
        <f/>
        <v/>
      </c>
      <c r="AS607" s="381">
        <v>47920</v>
      </c>
      <c r="AT607" s="381" t="str">
        <f/>
        <v/>
      </c>
      <c r="AU607" s="389"/>
      <c r="AV607" s="390" t="str">
        <f/>
        <v/>
      </c>
      <c r="AW607" s="57" t="str">
        <f/>
        <v/>
      </c>
      <c r="AX607" s="381"/>
      <c r="AY607" s="381" t="str">
        <f/>
        <v/>
      </c>
      <c r="AZ607" s="381"/>
      <c r="BA607" s="381" t="str">
        <f/>
        <v/>
      </c>
      <c r="BB607" s="385"/>
      <c r="BC607" s="390" t="str">
        <f/>
        <v/>
      </c>
      <c r="BD607" s="381" t="str">
        <f/>
        <v/>
      </c>
      <c r="BE607" s="381"/>
      <c r="BF607" s="381" t="str">
        <f/>
        <v/>
      </c>
      <c r="BG607" s="391"/>
      <c r="BH607" s="392"/>
      <c r="BI607" s="378"/>
    </row>
    <row r="608" ht="15.75" customHeight="1">
      <c r="A608" s="236"/>
      <c r="B608" s="236"/>
      <c r="C608" s="358"/>
      <c r="D608" s="379">
        <v>602</v>
      </c>
      <c r="E608" s="380" t="str">
        <f t="shared" si="154"/>
        <v>#REF!</v>
      </c>
      <c r="F608" s="57" t="str">
        <f t="shared" si="155"/>
        <v>#REF!</v>
      </c>
      <c r="G608" s="57" t="str">
        <f t="shared" si="156"/>
        <v>#REF!</v>
      </c>
      <c r="H608" s="381" t="str">
        <f t="shared" si="157"/>
        <v>#REF!</v>
      </c>
      <c r="I608" s="380" t="str">
        <f t="shared" si="158"/>
        <v>#REF!</v>
      </c>
      <c r="J608" s="396" t="str">
        <f t="shared" ref="J608:J671" si="162">VLOOKUP(D96,'Свод объектов'!$D$3:$L1101,9,0)</f>
        <v>#REF!</v>
      </c>
      <c r="K608" s="382" t="b">
        <v>0</v>
      </c>
      <c r="L608" s="364" t="str">
        <f t="shared" si="159"/>
        <v>#REF!</v>
      </c>
      <c r="M608" s="361" t="str">
        <f t="shared" si="160"/>
        <v>#REF!</v>
      </c>
      <c r="N608" s="361" t="b">
        <v>0</v>
      </c>
      <c r="O608" s="24" t="b">
        <v>0</v>
      </c>
      <c r="P608" s="365" t="str">
        <f t="shared" si="161"/>
        <v>#REF!</v>
      </c>
      <c r="Q608" s="383"/>
      <c r="R608" s="367"/>
      <c r="S608" s="384" t="str">
        <f/>
        <v/>
      </c>
      <c r="T608" s="385">
        <v>47665</v>
      </c>
      <c r="U608" s="386" t="str">
        <f/>
        <v/>
      </c>
      <c r="V608" s="385">
        <v>47791</v>
      </c>
      <c r="W608" s="387" t="str">
        <f/>
        <v/>
      </c>
      <c r="X608" s="381" t="str">
        <f/>
        <v/>
      </c>
      <c r="Y608" s="381"/>
      <c r="Z608" s="381">
        <v>47849</v>
      </c>
      <c r="AA608" s="388"/>
      <c r="AB608" s="381"/>
      <c r="AC608" s="381"/>
      <c r="AD608" s="381"/>
      <c r="AE608" s="388"/>
      <c r="AF608" s="381"/>
      <c r="AG608" s="381"/>
      <c r="AH608" s="389"/>
      <c r="AI608" s="386"/>
      <c r="AJ608" s="381"/>
      <c r="AK608" s="381"/>
      <c r="AL608" s="383"/>
      <c r="AM608" s="374"/>
      <c r="AN608" s="384">
        <v>47788</v>
      </c>
      <c r="AO608" s="381">
        <v>47863</v>
      </c>
      <c r="AP608" s="383"/>
      <c r="AQ608" s="374"/>
      <c r="AR608" s="384" t="str">
        <f/>
        <v/>
      </c>
      <c r="AS608" s="381">
        <v>47861</v>
      </c>
      <c r="AT608" s="381" t="str">
        <f/>
        <v/>
      </c>
      <c r="AU608" s="389"/>
      <c r="AV608" s="390" t="str">
        <f/>
        <v/>
      </c>
      <c r="AW608" s="57" t="str">
        <f/>
        <v/>
      </c>
      <c r="AX608" s="381"/>
      <c r="AY608" s="381" t="str">
        <f/>
        <v/>
      </c>
      <c r="AZ608" s="381"/>
      <c r="BA608" s="381" t="str">
        <f/>
        <v/>
      </c>
      <c r="BB608" s="385"/>
      <c r="BC608" s="390" t="str">
        <f/>
        <v/>
      </c>
      <c r="BD608" s="381" t="str">
        <f/>
        <v/>
      </c>
      <c r="BE608" s="381"/>
      <c r="BF608" s="381" t="str">
        <f/>
        <v/>
      </c>
      <c r="BG608" s="391"/>
      <c r="BH608" s="392"/>
      <c r="BI608" s="378"/>
    </row>
    <row r="609" ht="15.75" customHeight="1">
      <c r="A609" s="236"/>
      <c r="B609" s="236"/>
      <c r="C609" s="358"/>
      <c r="D609" s="379">
        <v>603</v>
      </c>
      <c r="E609" s="380" t="str">
        <f t="shared" si="154"/>
        <v>#REF!</v>
      </c>
      <c r="F609" s="57" t="str">
        <f t="shared" si="155"/>
        <v>#REF!</v>
      </c>
      <c r="G609" s="57" t="str">
        <f t="shared" si="156"/>
        <v>#REF!</v>
      </c>
      <c r="H609" s="381" t="str">
        <f t="shared" si="157"/>
        <v>#REF!</v>
      </c>
      <c r="I609" s="380" t="str">
        <f t="shared" si="158"/>
        <v>#REF!</v>
      </c>
      <c r="J609" s="396" t="str">
        <f t="shared" si="162"/>
        <v>#REF!</v>
      </c>
      <c r="K609" s="382" t="b">
        <v>0</v>
      </c>
      <c r="L609" s="364" t="str">
        <f t="shared" si="159"/>
        <v>#REF!</v>
      </c>
      <c r="M609" s="361" t="str">
        <f t="shared" si="160"/>
        <v>#REF!</v>
      </c>
      <c r="N609" s="361" t="b">
        <v>0</v>
      </c>
      <c r="O609" s="24" t="b">
        <v>0</v>
      </c>
      <c r="P609" s="365" t="str">
        <f t="shared" si="161"/>
        <v>#REF!</v>
      </c>
      <c r="Q609" s="383"/>
      <c r="R609" s="367"/>
      <c r="S609" s="384" t="str">
        <f/>
        <v/>
      </c>
      <c r="T609" s="385">
        <v>47665</v>
      </c>
      <c r="U609" s="386" t="str">
        <f/>
        <v/>
      </c>
      <c r="V609" s="385">
        <v>47791</v>
      </c>
      <c r="W609" s="387" t="str">
        <f/>
        <v/>
      </c>
      <c r="X609" s="381" t="str">
        <f/>
        <v/>
      </c>
      <c r="Y609" s="381"/>
      <c r="Z609" s="381">
        <v>47849</v>
      </c>
      <c r="AA609" s="388"/>
      <c r="AB609" s="381"/>
      <c r="AC609" s="381"/>
      <c r="AD609" s="381"/>
      <c r="AE609" s="388"/>
      <c r="AF609" s="381"/>
      <c r="AG609" s="381"/>
      <c r="AH609" s="389"/>
      <c r="AI609" s="386"/>
      <c r="AJ609" s="381"/>
      <c r="AK609" s="381"/>
      <c r="AL609" s="383"/>
      <c r="AM609" s="374"/>
      <c r="AN609" s="384">
        <v>47788</v>
      </c>
      <c r="AO609" s="381">
        <v>47863</v>
      </c>
      <c r="AP609" s="383"/>
      <c r="AQ609" s="374"/>
      <c r="AR609" s="384" t="str">
        <f/>
        <v/>
      </c>
      <c r="AS609" s="381">
        <v>47861</v>
      </c>
      <c r="AT609" s="381" t="str">
        <f/>
        <v/>
      </c>
      <c r="AU609" s="389"/>
      <c r="AV609" s="390" t="str">
        <f/>
        <v/>
      </c>
      <c r="AW609" s="57" t="str">
        <f/>
        <v/>
      </c>
      <c r="AX609" s="381"/>
      <c r="AY609" s="381" t="str">
        <f/>
        <v/>
      </c>
      <c r="AZ609" s="381"/>
      <c r="BA609" s="381" t="str">
        <f/>
        <v/>
      </c>
      <c r="BB609" s="385"/>
      <c r="BC609" s="390" t="str">
        <f/>
        <v/>
      </c>
      <c r="BD609" s="381" t="str">
        <f/>
        <v/>
      </c>
      <c r="BE609" s="381"/>
      <c r="BF609" s="381" t="str">
        <f/>
        <v/>
      </c>
      <c r="BG609" s="391"/>
      <c r="BH609" s="392"/>
      <c r="BI609" s="378"/>
    </row>
    <row r="610" ht="15.75" customHeight="1">
      <c r="A610" s="236"/>
      <c r="B610" s="236"/>
      <c r="C610" s="358"/>
      <c r="D610" s="379">
        <v>604</v>
      </c>
      <c r="E610" s="380" t="str">
        <f t="shared" si="154"/>
        <v>#REF!</v>
      </c>
      <c r="F610" s="57" t="str">
        <f t="shared" si="155"/>
        <v>#REF!</v>
      </c>
      <c r="G610" s="57" t="str">
        <f t="shared" si="156"/>
        <v>#REF!</v>
      </c>
      <c r="H610" s="381" t="str">
        <f t="shared" si="157"/>
        <v>#REF!</v>
      </c>
      <c r="I610" s="380" t="str">
        <f t="shared" si="158"/>
        <v>#REF!</v>
      </c>
      <c r="J610" s="396" t="str">
        <f t="shared" si="162"/>
        <v>#REF!</v>
      </c>
      <c r="K610" s="382" t="b">
        <v>0</v>
      </c>
      <c r="L610" s="364" t="str">
        <f t="shared" si="159"/>
        <v>#REF!</v>
      </c>
      <c r="M610" s="361" t="str">
        <f t="shared" si="160"/>
        <v>#REF!</v>
      </c>
      <c r="N610" s="361" t="b">
        <v>0</v>
      </c>
      <c r="O610" s="24" t="b">
        <v>0</v>
      </c>
      <c r="P610" s="365" t="str">
        <f t="shared" si="161"/>
        <v>#REF!</v>
      </c>
      <c r="Q610" s="383"/>
      <c r="R610" s="367"/>
      <c r="S610" s="384" t="str">
        <f/>
        <v/>
      </c>
      <c r="T610" s="385">
        <v>47665</v>
      </c>
      <c r="U610" s="386" t="str">
        <f/>
        <v/>
      </c>
      <c r="V610" s="385">
        <v>47879</v>
      </c>
      <c r="W610" s="387" t="str">
        <f/>
        <v/>
      </c>
      <c r="X610" s="381" t="str">
        <f/>
        <v/>
      </c>
      <c r="Y610" s="381"/>
      <c r="Z610" s="381">
        <v>47939</v>
      </c>
      <c r="AA610" s="388"/>
      <c r="AB610" s="381"/>
      <c r="AC610" s="381"/>
      <c r="AD610" s="381"/>
      <c r="AE610" s="388"/>
      <c r="AF610" s="381"/>
      <c r="AG610" s="381"/>
      <c r="AH610" s="389"/>
      <c r="AI610" s="386"/>
      <c r="AJ610" s="381"/>
      <c r="AK610" s="381"/>
      <c r="AL610" s="383"/>
      <c r="AM610" s="374"/>
      <c r="AN610" s="384">
        <v>48033</v>
      </c>
      <c r="AO610" s="381">
        <v>48108</v>
      </c>
      <c r="AP610" s="383"/>
      <c r="AQ610" s="374"/>
      <c r="AR610" s="384" t="str">
        <f/>
        <v/>
      </c>
      <c r="AS610" s="381">
        <v>47951</v>
      </c>
      <c r="AT610" s="381" t="str">
        <f/>
        <v/>
      </c>
      <c r="AU610" s="389"/>
      <c r="AV610" s="390" t="str">
        <f/>
        <v/>
      </c>
      <c r="AW610" s="57" t="str">
        <f/>
        <v/>
      </c>
      <c r="AX610" s="381"/>
      <c r="AY610" s="381" t="str">
        <f/>
        <v/>
      </c>
      <c r="AZ610" s="381"/>
      <c r="BA610" s="381" t="str">
        <f/>
        <v/>
      </c>
      <c r="BB610" s="385"/>
      <c r="BC610" s="390" t="str">
        <f/>
        <v/>
      </c>
      <c r="BD610" s="381" t="str">
        <f/>
        <v/>
      </c>
      <c r="BE610" s="381"/>
      <c r="BF610" s="381" t="str">
        <f/>
        <v/>
      </c>
      <c r="BG610" s="391"/>
      <c r="BH610" s="392"/>
      <c r="BI610" s="378"/>
    </row>
    <row r="611" ht="15.75" customHeight="1">
      <c r="A611" s="236"/>
      <c r="B611" s="236"/>
      <c r="C611" s="358"/>
      <c r="D611" s="379">
        <v>605</v>
      </c>
      <c r="E611" s="380" t="str">
        <f t="shared" si="154"/>
        <v>#REF!</v>
      </c>
      <c r="F611" s="57" t="str">
        <f t="shared" si="155"/>
        <v>#REF!</v>
      </c>
      <c r="G611" s="57" t="str">
        <f t="shared" si="156"/>
        <v>#REF!</v>
      </c>
      <c r="H611" s="381" t="str">
        <f t="shared" si="157"/>
        <v>#REF!</v>
      </c>
      <c r="I611" s="380" t="str">
        <f t="shared" si="158"/>
        <v>#REF!</v>
      </c>
      <c r="J611" s="396" t="str">
        <f t="shared" si="162"/>
        <v>#REF!</v>
      </c>
      <c r="K611" s="382" t="b">
        <v>0</v>
      </c>
      <c r="L611" s="364" t="str">
        <f t="shared" si="159"/>
        <v>#REF!</v>
      </c>
      <c r="M611" s="361" t="str">
        <f t="shared" si="160"/>
        <v>#REF!</v>
      </c>
      <c r="N611" s="361" t="b">
        <v>0</v>
      </c>
      <c r="O611" s="24" t="b">
        <v>0</v>
      </c>
      <c r="P611" s="365" t="str">
        <f t="shared" si="161"/>
        <v>#REF!</v>
      </c>
      <c r="Q611" s="383"/>
      <c r="R611" s="367"/>
      <c r="S611" s="384" t="str">
        <f/>
        <v/>
      </c>
      <c r="T611" s="385">
        <v>48761</v>
      </c>
      <c r="U611" s="386" t="str">
        <f/>
        <v/>
      </c>
      <c r="V611" s="385">
        <v>48977</v>
      </c>
      <c r="W611" s="387" t="str">
        <f/>
        <v/>
      </c>
      <c r="X611" s="381" t="str">
        <f/>
        <v/>
      </c>
      <c r="Y611" s="381"/>
      <c r="Z611" s="381">
        <v>49035</v>
      </c>
      <c r="AA611" s="388"/>
      <c r="AB611" s="381"/>
      <c r="AC611" s="381"/>
      <c r="AD611" s="381"/>
      <c r="AE611" s="388"/>
      <c r="AF611" s="381"/>
      <c r="AG611" s="381"/>
      <c r="AH611" s="389"/>
      <c r="AI611" s="386"/>
      <c r="AJ611" s="381"/>
      <c r="AK611" s="381"/>
      <c r="AL611" s="383"/>
      <c r="AM611" s="374"/>
      <c r="AN611" s="384">
        <v>49068</v>
      </c>
      <c r="AO611" s="381">
        <v>49143</v>
      </c>
      <c r="AP611" s="383"/>
      <c r="AQ611" s="374"/>
      <c r="AR611" s="384" t="str">
        <f/>
        <v/>
      </c>
      <c r="AS611" s="381">
        <v>49047</v>
      </c>
      <c r="AT611" s="381" t="str">
        <f/>
        <v/>
      </c>
      <c r="AU611" s="389"/>
      <c r="AV611" s="390" t="str">
        <f/>
        <v/>
      </c>
      <c r="AW611" s="57" t="str">
        <f/>
        <v/>
      </c>
      <c r="AX611" s="381"/>
      <c r="AY611" s="381" t="str">
        <f/>
        <v/>
      </c>
      <c r="AZ611" s="381"/>
      <c r="BA611" s="381" t="str">
        <f/>
        <v/>
      </c>
      <c r="BB611" s="385"/>
      <c r="BC611" s="390" t="str">
        <f/>
        <v/>
      </c>
      <c r="BD611" s="381" t="str">
        <f/>
        <v/>
      </c>
      <c r="BE611" s="381"/>
      <c r="BF611" s="381" t="str">
        <f/>
        <v/>
      </c>
      <c r="BG611" s="391"/>
      <c r="BH611" s="392"/>
      <c r="BI611" s="378"/>
    </row>
    <row r="612" ht="15.75" customHeight="1">
      <c r="A612" s="236"/>
      <c r="B612" s="236"/>
      <c r="C612" s="358"/>
      <c r="D612" s="379">
        <v>606</v>
      </c>
      <c r="E612" s="380" t="str">
        <f t="shared" si="154"/>
        <v>#REF!</v>
      </c>
      <c r="F612" s="57" t="str">
        <f t="shared" si="155"/>
        <v>#REF!</v>
      </c>
      <c r="G612" s="57" t="str">
        <f t="shared" si="156"/>
        <v>#REF!</v>
      </c>
      <c r="H612" s="381" t="str">
        <f t="shared" si="157"/>
        <v>#REF!</v>
      </c>
      <c r="I612" s="380" t="str">
        <f t="shared" si="158"/>
        <v>#REF!</v>
      </c>
      <c r="J612" s="396" t="str">
        <f t="shared" si="162"/>
        <v>#REF!</v>
      </c>
      <c r="K612" s="382" t="b">
        <v>0</v>
      </c>
      <c r="L612" s="364" t="str">
        <f t="shared" si="159"/>
        <v>#REF!</v>
      </c>
      <c r="M612" s="361" t="str">
        <f t="shared" si="160"/>
        <v>#REF!</v>
      </c>
      <c r="N612" s="361" t="b">
        <v>0</v>
      </c>
      <c r="O612" s="24" t="b">
        <v>0</v>
      </c>
      <c r="P612" s="365" t="str">
        <f t="shared" si="161"/>
        <v>#REF!</v>
      </c>
      <c r="Q612" s="383"/>
      <c r="R612" s="367"/>
      <c r="S612" s="384" t="str">
        <f/>
        <v/>
      </c>
      <c r="T612" s="385">
        <v>48761</v>
      </c>
      <c r="U612" s="386" t="str">
        <f/>
        <v/>
      </c>
      <c r="V612" s="385">
        <v>48977</v>
      </c>
      <c r="W612" s="387" t="str">
        <f/>
        <v/>
      </c>
      <c r="X612" s="381" t="str">
        <f/>
        <v/>
      </c>
      <c r="Y612" s="381"/>
      <c r="Z612" s="381">
        <v>49035</v>
      </c>
      <c r="AA612" s="388"/>
      <c r="AB612" s="381"/>
      <c r="AC612" s="381"/>
      <c r="AD612" s="381"/>
      <c r="AE612" s="388"/>
      <c r="AF612" s="381"/>
      <c r="AG612" s="381"/>
      <c r="AH612" s="389"/>
      <c r="AI612" s="386"/>
      <c r="AJ612" s="381"/>
      <c r="AK612" s="381"/>
      <c r="AL612" s="383"/>
      <c r="AM612" s="374"/>
      <c r="AN612" s="384">
        <v>49129</v>
      </c>
      <c r="AO612" s="381">
        <v>49202</v>
      </c>
      <c r="AP612" s="383"/>
      <c r="AQ612" s="374"/>
      <c r="AR612" s="384" t="str">
        <f/>
        <v/>
      </c>
      <c r="AS612" s="381">
        <v>49047</v>
      </c>
      <c r="AT612" s="381" t="str">
        <f/>
        <v/>
      </c>
      <c r="AU612" s="389"/>
      <c r="AV612" s="390" t="str">
        <f/>
        <v/>
      </c>
      <c r="AW612" s="57" t="str">
        <f/>
        <v/>
      </c>
      <c r="AX612" s="381"/>
      <c r="AY612" s="381" t="str">
        <f/>
        <v/>
      </c>
      <c r="AZ612" s="381"/>
      <c r="BA612" s="381" t="str">
        <f/>
        <v/>
      </c>
      <c r="BB612" s="385"/>
      <c r="BC612" s="390" t="str">
        <f/>
        <v/>
      </c>
      <c r="BD612" s="381" t="str">
        <f/>
        <v/>
      </c>
      <c r="BE612" s="381"/>
      <c r="BF612" s="381" t="str">
        <f/>
        <v/>
      </c>
      <c r="BG612" s="391"/>
      <c r="BH612" s="392"/>
      <c r="BI612" s="378"/>
    </row>
    <row r="613" ht="15.75" customHeight="1">
      <c r="A613" s="236"/>
      <c r="B613" s="236"/>
      <c r="C613" s="358"/>
      <c r="D613" s="379">
        <v>607</v>
      </c>
      <c r="E613" s="380" t="str">
        <f t="shared" si="154"/>
        <v>#REF!</v>
      </c>
      <c r="F613" s="57" t="str">
        <f t="shared" si="155"/>
        <v>#REF!</v>
      </c>
      <c r="G613" s="57" t="str">
        <f t="shared" si="156"/>
        <v>#REF!</v>
      </c>
      <c r="H613" s="381" t="str">
        <f t="shared" si="157"/>
        <v>#REF!</v>
      </c>
      <c r="I613" s="380" t="str">
        <f t="shared" si="158"/>
        <v>#REF!</v>
      </c>
      <c r="J613" s="396" t="str">
        <f t="shared" si="162"/>
        <v>#REF!</v>
      </c>
      <c r="K613" s="382" t="b">
        <v>0</v>
      </c>
      <c r="L613" s="364" t="str">
        <f t="shared" si="159"/>
        <v>#REF!</v>
      </c>
      <c r="M613" s="361" t="str">
        <f t="shared" si="160"/>
        <v>#REF!</v>
      </c>
      <c r="N613" s="361" t="b">
        <v>0</v>
      </c>
      <c r="O613" s="24" t="b">
        <v>0</v>
      </c>
      <c r="P613" s="365" t="str">
        <f t="shared" si="161"/>
        <v>#REF!</v>
      </c>
      <c r="Q613" s="383"/>
      <c r="R613" s="367"/>
      <c r="S613" s="384" t="str">
        <f/>
        <v/>
      </c>
      <c r="T613" s="385">
        <v>48792</v>
      </c>
      <c r="U613" s="386" t="str">
        <f/>
        <v/>
      </c>
      <c r="V613" s="385">
        <v>48977</v>
      </c>
      <c r="W613" s="387" t="str">
        <f/>
        <v/>
      </c>
      <c r="X613" s="381" t="str">
        <f/>
        <v/>
      </c>
      <c r="Y613" s="381"/>
      <c r="Z613" s="381">
        <v>49035</v>
      </c>
      <c r="AA613" s="388"/>
      <c r="AB613" s="381"/>
      <c r="AC613" s="381"/>
      <c r="AD613" s="381"/>
      <c r="AE613" s="388"/>
      <c r="AF613" s="381"/>
      <c r="AG613" s="381"/>
      <c r="AH613" s="389"/>
      <c r="AI613" s="386"/>
      <c r="AJ613" s="381"/>
      <c r="AK613" s="381"/>
      <c r="AL613" s="383"/>
      <c r="AM613" s="374"/>
      <c r="AN613" s="384">
        <v>49433</v>
      </c>
      <c r="AO613" s="381">
        <v>49508</v>
      </c>
      <c r="AP613" s="383"/>
      <c r="AQ613" s="374"/>
      <c r="AR613" s="384" t="str">
        <f/>
        <v/>
      </c>
      <c r="AS613" s="381">
        <v>49047</v>
      </c>
      <c r="AT613" s="381" t="str">
        <f/>
        <v/>
      </c>
      <c r="AU613" s="389"/>
      <c r="AV613" s="390" t="str">
        <f/>
        <v/>
      </c>
      <c r="AW613" s="57" t="str">
        <f/>
        <v/>
      </c>
      <c r="AX613" s="381"/>
      <c r="AY613" s="381" t="str">
        <f/>
        <v/>
      </c>
      <c r="AZ613" s="381"/>
      <c r="BA613" s="381" t="str">
        <f/>
        <v/>
      </c>
      <c r="BB613" s="385"/>
      <c r="BC613" s="390" t="str">
        <f/>
        <v/>
      </c>
      <c r="BD613" s="381" t="str">
        <f/>
        <v/>
      </c>
      <c r="BE613" s="381"/>
      <c r="BF613" s="381" t="str">
        <f/>
        <v/>
      </c>
      <c r="BG613" s="391"/>
      <c r="BH613" s="392"/>
      <c r="BI613" s="378"/>
    </row>
    <row r="614" ht="15.75" customHeight="1">
      <c r="A614" s="236"/>
      <c r="B614" s="236"/>
      <c r="C614" s="358"/>
      <c r="D614" s="379">
        <v>608</v>
      </c>
      <c r="E614" s="380" t="str">
        <f t="shared" si="154"/>
        <v>#REF!</v>
      </c>
      <c r="F614" s="57" t="str">
        <f t="shared" si="155"/>
        <v>#REF!</v>
      </c>
      <c r="G614" s="57" t="str">
        <f t="shared" si="156"/>
        <v>#REF!</v>
      </c>
      <c r="H614" s="381" t="str">
        <f t="shared" si="157"/>
        <v>#REF!</v>
      </c>
      <c r="I614" s="380" t="str">
        <f t="shared" si="158"/>
        <v>#REF!</v>
      </c>
      <c r="J614" s="396" t="str">
        <f t="shared" si="162"/>
        <v>#REF!</v>
      </c>
      <c r="K614" s="382" t="b">
        <v>0</v>
      </c>
      <c r="L614" s="364" t="str">
        <f t="shared" si="159"/>
        <v>#REF!</v>
      </c>
      <c r="M614" s="361" t="str">
        <f t="shared" si="160"/>
        <v>#REF!</v>
      </c>
      <c r="N614" s="361" t="b">
        <v>0</v>
      </c>
      <c r="O614" s="24" t="b">
        <v>0</v>
      </c>
      <c r="P614" s="365" t="str">
        <f t="shared" si="161"/>
        <v>#REF!</v>
      </c>
      <c r="Q614" s="383"/>
      <c r="R614" s="367"/>
      <c r="S614" s="384" t="str">
        <f/>
        <v/>
      </c>
      <c r="T614" s="385">
        <v>48792</v>
      </c>
      <c r="U614" s="386" t="str">
        <f/>
        <v/>
      </c>
      <c r="V614" s="385">
        <v>48977</v>
      </c>
      <c r="W614" s="387" t="str">
        <f/>
        <v/>
      </c>
      <c r="X614" s="381" t="str">
        <f/>
        <v/>
      </c>
      <c r="Y614" s="381"/>
      <c r="Z614" s="381">
        <v>49035</v>
      </c>
      <c r="AA614" s="388"/>
      <c r="AB614" s="381"/>
      <c r="AC614" s="381"/>
      <c r="AD614" s="381"/>
      <c r="AE614" s="388"/>
      <c r="AF614" s="381"/>
      <c r="AG614" s="381"/>
      <c r="AH614" s="389"/>
      <c r="AI614" s="386"/>
      <c r="AJ614" s="381"/>
      <c r="AK614" s="381"/>
      <c r="AL614" s="383"/>
      <c r="AM614" s="374"/>
      <c r="AN614" s="384">
        <v>49494</v>
      </c>
      <c r="AO614" s="381">
        <v>49569</v>
      </c>
      <c r="AP614" s="383"/>
      <c r="AQ614" s="374"/>
      <c r="AR614" s="384" t="str">
        <f/>
        <v/>
      </c>
      <c r="AS614" s="381">
        <v>49047</v>
      </c>
      <c r="AT614" s="381" t="str">
        <f/>
        <v/>
      </c>
      <c r="AU614" s="389"/>
      <c r="AV614" s="390" t="str">
        <f/>
        <v/>
      </c>
      <c r="AW614" s="57" t="str">
        <f/>
        <v/>
      </c>
      <c r="AX614" s="381"/>
      <c r="AY614" s="381" t="str">
        <f/>
        <v/>
      </c>
      <c r="AZ614" s="381"/>
      <c r="BA614" s="381" t="str">
        <f/>
        <v/>
      </c>
      <c r="BB614" s="385"/>
      <c r="BC614" s="390" t="str">
        <f/>
        <v/>
      </c>
      <c r="BD614" s="381" t="str">
        <f/>
        <v/>
      </c>
      <c r="BE614" s="381"/>
      <c r="BF614" s="381" t="str">
        <f/>
        <v/>
      </c>
      <c r="BG614" s="391"/>
      <c r="BH614" s="392"/>
      <c r="BI614" s="378"/>
    </row>
    <row r="615" ht="15.75" customHeight="1">
      <c r="A615" s="236"/>
      <c r="B615" s="236"/>
      <c r="C615" s="358"/>
      <c r="D615" s="379">
        <v>609</v>
      </c>
      <c r="E615" s="380" t="str">
        <f t="shared" si="154"/>
        <v>#REF!</v>
      </c>
      <c r="F615" s="57" t="str">
        <f t="shared" si="155"/>
        <v>#REF!</v>
      </c>
      <c r="G615" s="57" t="str">
        <f t="shared" si="156"/>
        <v>#REF!</v>
      </c>
      <c r="H615" s="381" t="str">
        <f t="shared" si="157"/>
        <v>#REF!</v>
      </c>
      <c r="I615" s="380" t="str">
        <f t="shared" si="158"/>
        <v>#REF!</v>
      </c>
      <c r="J615" s="396" t="str">
        <f t="shared" si="162"/>
        <v>#REF!</v>
      </c>
      <c r="K615" s="382" t="b">
        <v>0</v>
      </c>
      <c r="L615" s="364" t="str">
        <f t="shared" si="159"/>
        <v>#REF!</v>
      </c>
      <c r="M615" s="361" t="str">
        <f t="shared" si="160"/>
        <v>#REF!</v>
      </c>
      <c r="N615" s="361" t="b">
        <v>0</v>
      </c>
      <c r="O615" s="24" t="b">
        <v>0</v>
      </c>
      <c r="P615" s="365" t="str">
        <f t="shared" si="161"/>
        <v>#REF!</v>
      </c>
      <c r="Q615" s="383"/>
      <c r="R615" s="367"/>
      <c r="S615" s="384" t="str">
        <f/>
        <v/>
      </c>
      <c r="T615" s="385">
        <v>48792</v>
      </c>
      <c r="U615" s="386" t="str">
        <f/>
        <v/>
      </c>
      <c r="V615" s="385">
        <v>48977</v>
      </c>
      <c r="W615" s="387" t="str">
        <f/>
        <v/>
      </c>
      <c r="X615" s="381" t="str">
        <f/>
        <v/>
      </c>
      <c r="Y615" s="381"/>
      <c r="Z615" s="381">
        <v>49035</v>
      </c>
      <c r="AA615" s="388"/>
      <c r="AB615" s="381"/>
      <c r="AC615" s="381"/>
      <c r="AD615" s="381"/>
      <c r="AE615" s="388"/>
      <c r="AF615" s="381"/>
      <c r="AG615" s="381"/>
      <c r="AH615" s="389"/>
      <c r="AI615" s="386"/>
      <c r="AJ615" s="381"/>
      <c r="AK615" s="381"/>
      <c r="AL615" s="383"/>
      <c r="AM615" s="374"/>
      <c r="AN615" s="384">
        <v>49555</v>
      </c>
      <c r="AO615" s="381">
        <v>49628</v>
      </c>
      <c r="AP615" s="383"/>
      <c r="AQ615" s="374"/>
      <c r="AR615" s="384" t="str">
        <f/>
        <v/>
      </c>
      <c r="AS615" s="381">
        <v>49047</v>
      </c>
      <c r="AT615" s="381" t="str">
        <f/>
        <v/>
      </c>
      <c r="AU615" s="389"/>
      <c r="AV615" s="390" t="str">
        <f/>
        <v/>
      </c>
      <c r="AW615" s="57" t="str">
        <f/>
        <v/>
      </c>
      <c r="AX615" s="381"/>
      <c r="AY615" s="381" t="str">
        <f/>
        <v/>
      </c>
      <c r="AZ615" s="381"/>
      <c r="BA615" s="381" t="str">
        <f/>
        <v/>
      </c>
      <c r="BB615" s="385"/>
      <c r="BC615" s="390" t="str">
        <f/>
        <v/>
      </c>
      <c r="BD615" s="381" t="str">
        <f/>
        <v/>
      </c>
      <c r="BE615" s="381"/>
      <c r="BF615" s="381" t="str">
        <f/>
        <v/>
      </c>
      <c r="BG615" s="391"/>
      <c r="BH615" s="392"/>
      <c r="BI615" s="378"/>
    </row>
    <row r="616" ht="15.75" customHeight="1">
      <c r="A616" s="236"/>
      <c r="B616" s="236"/>
      <c r="C616" s="358"/>
      <c r="D616" s="379">
        <v>610</v>
      </c>
      <c r="E616" s="380" t="str">
        <f t="shared" si="154"/>
        <v>#REF!</v>
      </c>
      <c r="F616" s="57" t="str">
        <f t="shared" si="155"/>
        <v>#REF!</v>
      </c>
      <c r="G616" s="57" t="str">
        <f t="shared" si="156"/>
        <v>#REF!</v>
      </c>
      <c r="H616" s="381" t="str">
        <f t="shared" si="157"/>
        <v>#REF!</v>
      </c>
      <c r="I616" s="380" t="str">
        <f t="shared" si="158"/>
        <v>#REF!</v>
      </c>
      <c r="J616" s="396" t="str">
        <f t="shared" si="162"/>
        <v>#REF!</v>
      </c>
      <c r="K616" s="382" t="b">
        <v>0</v>
      </c>
      <c r="L616" s="364" t="str">
        <f t="shared" si="159"/>
        <v>#REF!</v>
      </c>
      <c r="M616" s="361" t="str">
        <f t="shared" si="160"/>
        <v>#REF!</v>
      </c>
      <c r="N616" s="361" t="b">
        <v>0</v>
      </c>
      <c r="O616" s="24" t="b">
        <v>0</v>
      </c>
      <c r="P616" s="365" t="str">
        <f t="shared" si="161"/>
        <v>#REF!</v>
      </c>
      <c r="Q616" s="383"/>
      <c r="R616" s="367"/>
      <c r="S616" s="384" t="str">
        <f/>
        <v/>
      </c>
      <c r="T616" s="385">
        <v>48792</v>
      </c>
      <c r="U616" s="386" t="str">
        <f/>
        <v/>
      </c>
      <c r="V616" s="385">
        <v>48977</v>
      </c>
      <c r="W616" s="387" t="str">
        <f/>
        <v/>
      </c>
      <c r="X616" s="381" t="str">
        <f/>
        <v/>
      </c>
      <c r="Y616" s="381"/>
      <c r="Z616" s="381">
        <v>49035</v>
      </c>
      <c r="AA616" s="388"/>
      <c r="AB616" s="381"/>
      <c r="AC616" s="381"/>
      <c r="AD616" s="381"/>
      <c r="AE616" s="388"/>
      <c r="AF616" s="381"/>
      <c r="AG616" s="381"/>
      <c r="AH616" s="389"/>
      <c r="AI616" s="386"/>
      <c r="AJ616" s="381"/>
      <c r="AK616" s="381"/>
      <c r="AL616" s="383"/>
      <c r="AM616" s="374"/>
      <c r="AN616" s="384">
        <v>49464</v>
      </c>
      <c r="AO616" s="381">
        <v>49537</v>
      </c>
      <c r="AP616" s="383"/>
      <c r="AQ616" s="374"/>
      <c r="AR616" s="384" t="str">
        <f/>
        <v/>
      </c>
      <c r="AS616" s="381">
        <v>49047</v>
      </c>
      <c r="AT616" s="381" t="str">
        <f/>
        <v/>
      </c>
      <c r="AU616" s="389"/>
      <c r="AV616" s="390" t="str">
        <f/>
        <v/>
      </c>
      <c r="AW616" s="57" t="str">
        <f/>
        <v/>
      </c>
      <c r="AX616" s="381"/>
      <c r="AY616" s="381" t="str">
        <f/>
        <v/>
      </c>
      <c r="AZ616" s="381"/>
      <c r="BA616" s="381" t="str">
        <f/>
        <v/>
      </c>
      <c r="BB616" s="385"/>
      <c r="BC616" s="390" t="str">
        <f/>
        <v/>
      </c>
      <c r="BD616" s="381" t="str">
        <f/>
        <v/>
      </c>
      <c r="BE616" s="381"/>
      <c r="BF616" s="381" t="str">
        <f/>
        <v/>
      </c>
      <c r="BG616" s="391"/>
      <c r="BH616" s="392"/>
      <c r="BI616" s="378"/>
    </row>
    <row r="617" ht="15.75" customHeight="1">
      <c r="A617" s="236"/>
      <c r="B617" s="236"/>
      <c r="C617" s="358"/>
      <c r="D617" s="379">
        <v>611</v>
      </c>
      <c r="E617" s="380" t="str">
        <f t="shared" si="154"/>
        <v>#REF!</v>
      </c>
      <c r="F617" s="57" t="str">
        <f t="shared" si="155"/>
        <v>#REF!</v>
      </c>
      <c r="G617" s="57" t="str">
        <f t="shared" si="156"/>
        <v>#REF!</v>
      </c>
      <c r="H617" s="381" t="str">
        <f t="shared" si="157"/>
        <v>#REF!</v>
      </c>
      <c r="I617" s="380" t="str">
        <f t="shared" si="158"/>
        <v>#REF!</v>
      </c>
      <c r="J617" s="396" t="str">
        <f t="shared" si="162"/>
        <v>#REF!</v>
      </c>
      <c r="K617" s="382" t="b">
        <v>0</v>
      </c>
      <c r="L617" s="364" t="str">
        <f t="shared" si="159"/>
        <v>#REF!</v>
      </c>
      <c r="M617" s="361" t="str">
        <f t="shared" si="160"/>
        <v>#REF!</v>
      </c>
      <c r="N617" s="361" t="b">
        <v>0</v>
      </c>
      <c r="O617" s="24" t="b">
        <v>0</v>
      </c>
      <c r="P617" s="365" t="str">
        <f t="shared" si="161"/>
        <v>#REF!</v>
      </c>
      <c r="Q617" s="383"/>
      <c r="R617" s="367"/>
      <c r="S617" s="384" t="str">
        <f/>
        <v/>
      </c>
      <c r="T617" s="385">
        <v>48792</v>
      </c>
      <c r="U617" s="386" t="str">
        <f/>
        <v/>
      </c>
      <c r="V617" s="385">
        <v>48977</v>
      </c>
      <c r="W617" s="387" t="str">
        <f/>
        <v/>
      </c>
      <c r="X617" s="381" t="str">
        <f/>
        <v/>
      </c>
      <c r="Y617" s="381"/>
      <c r="Z617" s="381">
        <v>49035</v>
      </c>
      <c r="AA617" s="388"/>
      <c r="AB617" s="381"/>
      <c r="AC617" s="381"/>
      <c r="AD617" s="381"/>
      <c r="AE617" s="388"/>
      <c r="AF617" s="381"/>
      <c r="AG617" s="381"/>
      <c r="AH617" s="389"/>
      <c r="AI617" s="386"/>
      <c r="AJ617" s="381"/>
      <c r="AK617" s="381"/>
      <c r="AL617" s="383"/>
      <c r="AM617" s="374"/>
      <c r="AN617" s="384">
        <v>49524</v>
      </c>
      <c r="AO617" s="381">
        <v>49599</v>
      </c>
      <c r="AP617" s="383"/>
      <c r="AQ617" s="374"/>
      <c r="AR617" s="384" t="str">
        <f/>
        <v/>
      </c>
      <c r="AS617" s="381">
        <v>49047</v>
      </c>
      <c r="AT617" s="381" t="str">
        <f/>
        <v/>
      </c>
      <c r="AU617" s="389"/>
      <c r="AV617" s="390" t="str">
        <f/>
        <v/>
      </c>
      <c r="AW617" s="57" t="str">
        <f/>
        <v/>
      </c>
      <c r="AX617" s="381"/>
      <c r="AY617" s="381" t="str">
        <f/>
        <v/>
      </c>
      <c r="AZ617" s="381"/>
      <c r="BA617" s="381" t="str">
        <f/>
        <v/>
      </c>
      <c r="BB617" s="385"/>
      <c r="BC617" s="390" t="str">
        <f/>
        <v/>
      </c>
      <c r="BD617" s="381" t="str">
        <f/>
        <v/>
      </c>
      <c r="BE617" s="381"/>
      <c r="BF617" s="381" t="str">
        <f/>
        <v/>
      </c>
      <c r="BG617" s="391"/>
      <c r="BH617" s="392"/>
      <c r="BI617" s="378"/>
    </row>
    <row r="618" ht="15.75" customHeight="1">
      <c r="A618" s="236"/>
      <c r="B618" s="236"/>
      <c r="C618" s="358"/>
      <c r="D618" s="379">
        <v>612</v>
      </c>
      <c r="E618" s="380" t="str">
        <f t="shared" si="154"/>
        <v>#REF!</v>
      </c>
      <c r="F618" s="57" t="str">
        <f t="shared" si="155"/>
        <v>#REF!</v>
      </c>
      <c r="G618" s="57" t="str">
        <f t="shared" si="156"/>
        <v>#REF!</v>
      </c>
      <c r="H618" s="381" t="str">
        <f t="shared" si="157"/>
        <v>#REF!</v>
      </c>
      <c r="I618" s="380" t="str">
        <f t="shared" si="158"/>
        <v>#REF!</v>
      </c>
      <c r="J618" s="396" t="str">
        <f t="shared" si="162"/>
        <v>#REF!</v>
      </c>
      <c r="K618" s="382" t="b">
        <v>0</v>
      </c>
      <c r="L618" s="364" t="str">
        <f t="shared" si="159"/>
        <v>#REF!</v>
      </c>
      <c r="M618" s="361" t="str">
        <f t="shared" si="160"/>
        <v>#REF!</v>
      </c>
      <c r="N618" s="361" t="b">
        <v>0</v>
      </c>
      <c r="O618" s="24" t="b">
        <v>0</v>
      </c>
      <c r="P618" s="365" t="str">
        <f t="shared" si="161"/>
        <v>#REF!</v>
      </c>
      <c r="Q618" s="383"/>
      <c r="R618" s="367"/>
      <c r="S618" s="384" t="str">
        <f/>
        <v/>
      </c>
      <c r="T618" s="385">
        <v>48792</v>
      </c>
      <c r="U618" s="386" t="str">
        <f/>
        <v/>
      </c>
      <c r="V618" s="385">
        <v>48977</v>
      </c>
      <c r="W618" s="387" t="str">
        <f/>
        <v/>
      </c>
      <c r="X618" s="381" t="str">
        <f/>
        <v/>
      </c>
      <c r="Y618" s="381"/>
      <c r="Z618" s="381">
        <v>49035</v>
      </c>
      <c r="AA618" s="388"/>
      <c r="AB618" s="381"/>
      <c r="AC618" s="381"/>
      <c r="AD618" s="381"/>
      <c r="AE618" s="388"/>
      <c r="AF618" s="381"/>
      <c r="AG618" s="381"/>
      <c r="AH618" s="389"/>
      <c r="AI618" s="386"/>
      <c r="AJ618" s="381"/>
      <c r="AK618" s="381"/>
      <c r="AL618" s="383"/>
      <c r="AM618" s="374"/>
      <c r="AN618" s="384">
        <v>49433</v>
      </c>
      <c r="AO618" s="381">
        <v>49508</v>
      </c>
      <c r="AP618" s="383"/>
      <c r="AQ618" s="374"/>
      <c r="AR618" s="384" t="str">
        <f/>
        <v/>
      </c>
      <c r="AS618" s="381">
        <v>49047</v>
      </c>
      <c r="AT618" s="381" t="str">
        <f/>
        <v/>
      </c>
      <c r="AU618" s="389"/>
      <c r="AV618" s="390" t="str">
        <f/>
        <v/>
      </c>
      <c r="AW618" s="57" t="str">
        <f/>
        <v/>
      </c>
      <c r="AX618" s="381"/>
      <c r="AY618" s="381" t="str">
        <f/>
        <v/>
      </c>
      <c r="AZ618" s="381"/>
      <c r="BA618" s="381" t="str">
        <f/>
        <v/>
      </c>
      <c r="BB618" s="385"/>
      <c r="BC618" s="390" t="str">
        <f/>
        <v/>
      </c>
      <c r="BD618" s="381" t="str">
        <f/>
        <v/>
      </c>
      <c r="BE618" s="381"/>
      <c r="BF618" s="381" t="str">
        <f/>
        <v/>
      </c>
      <c r="BG618" s="391"/>
      <c r="BH618" s="392"/>
      <c r="BI618" s="378"/>
    </row>
    <row r="619" ht="15.75" customHeight="1">
      <c r="A619" s="236"/>
      <c r="B619" s="236"/>
      <c r="C619" s="358"/>
      <c r="D619" s="379">
        <v>613</v>
      </c>
      <c r="E619" s="380" t="str">
        <f t="shared" si="154"/>
        <v>#REF!</v>
      </c>
      <c r="F619" s="57" t="str">
        <f t="shared" si="155"/>
        <v>#REF!</v>
      </c>
      <c r="G619" s="57" t="str">
        <f t="shared" si="156"/>
        <v>#REF!</v>
      </c>
      <c r="H619" s="381" t="str">
        <f t="shared" si="157"/>
        <v>#REF!</v>
      </c>
      <c r="I619" s="380" t="str">
        <f t="shared" si="158"/>
        <v>#REF!</v>
      </c>
      <c r="J619" s="396" t="str">
        <f t="shared" si="162"/>
        <v>#REF!</v>
      </c>
      <c r="K619" s="382" t="b">
        <v>0</v>
      </c>
      <c r="L619" s="364" t="str">
        <f t="shared" si="159"/>
        <v>#REF!</v>
      </c>
      <c r="M619" s="361" t="str">
        <f t="shared" si="160"/>
        <v>#REF!</v>
      </c>
      <c r="N619" s="361" t="b">
        <v>0</v>
      </c>
      <c r="O619" s="24" t="b">
        <v>0</v>
      </c>
      <c r="P619" s="365" t="str">
        <f t="shared" si="161"/>
        <v>#REF!</v>
      </c>
      <c r="Q619" s="383"/>
      <c r="R619" s="367"/>
      <c r="S619" s="384" t="str">
        <f/>
        <v/>
      </c>
      <c r="T619" s="385">
        <v>48792</v>
      </c>
      <c r="U619" s="386" t="str">
        <f/>
        <v/>
      </c>
      <c r="V619" s="385">
        <v>48977</v>
      </c>
      <c r="W619" s="387" t="str">
        <f/>
        <v/>
      </c>
      <c r="X619" s="381" t="str">
        <f/>
        <v/>
      </c>
      <c r="Y619" s="381"/>
      <c r="Z619" s="381">
        <v>49035</v>
      </c>
      <c r="AA619" s="388"/>
      <c r="AB619" s="381"/>
      <c r="AC619" s="381"/>
      <c r="AD619" s="381"/>
      <c r="AE619" s="388"/>
      <c r="AF619" s="381"/>
      <c r="AG619" s="381"/>
      <c r="AH619" s="389"/>
      <c r="AI619" s="386"/>
      <c r="AJ619" s="381"/>
      <c r="AK619" s="381"/>
      <c r="AL619" s="383"/>
      <c r="AM619" s="374"/>
      <c r="AN619" s="384">
        <v>49464</v>
      </c>
      <c r="AO619" s="381">
        <v>49537</v>
      </c>
      <c r="AP619" s="383"/>
      <c r="AQ619" s="374"/>
      <c r="AR619" s="384" t="str">
        <f/>
        <v/>
      </c>
      <c r="AS619" s="381">
        <v>49047</v>
      </c>
      <c r="AT619" s="381" t="str">
        <f/>
        <v/>
      </c>
      <c r="AU619" s="389"/>
      <c r="AV619" s="390" t="str">
        <f/>
        <v/>
      </c>
      <c r="AW619" s="57" t="str">
        <f/>
        <v/>
      </c>
      <c r="AX619" s="381"/>
      <c r="AY619" s="381" t="str">
        <f/>
        <v/>
      </c>
      <c r="AZ619" s="381"/>
      <c r="BA619" s="381" t="str">
        <f/>
        <v/>
      </c>
      <c r="BB619" s="385"/>
      <c r="BC619" s="390" t="str">
        <f/>
        <v/>
      </c>
      <c r="BD619" s="381" t="str">
        <f/>
        <v/>
      </c>
      <c r="BE619" s="381"/>
      <c r="BF619" s="381" t="str">
        <f/>
        <v/>
      </c>
      <c r="BG619" s="391"/>
      <c r="BH619" s="392"/>
      <c r="BI619" s="378"/>
    </row>
    <row r="620" ht="15.75" customHeight="1">
      <c r="A620" s="236"/>
      <c r="B620" s="236"/>
      <c r="C620" s="358"/>
      <c r="D620" s="379">
        <v>614</v>
      </c>
      <c r="E620" s="380" t="str">
        <f t="shared" si="154"/>
        <v>#REF!</v>
      </c>
      <c r="F620" s="57" t="str">
        <f t="shared" si="155"/>
        <v>#REF!</v>
      </c>
      <c r="G620" s="57" t="str">
        <f t="shared" si="156"/>
        <v>#REF!</v>
      </c>
      <c r="H620" s="381" t="str">
        <f t="shared" si="157"/>
        <v>#REF!</v>
      </c>
      <c r="I620" s="380" t="str">
        <f t="shared" si="158"/>
        <v>#REF!</v>
      </c>
      <c r="J620" s="396" t="str">
        <f t="shared" si="162"/>
        <v>#REF!</v>
      </c>
      <c r="K620" s="382" t="b">
        <v>0</v>
      </c>
      <c r="L620" s="364" t="str">
        <f t="shared" si="159"/>
        <v>#REF!</v>
      </c>
      <c r="M620" s="361" t="str">
        <f t="shared" si="160"/>
        <v>#REF!</v>
      </c>
      <c r="N620" s="361" t="b">
        <v>0</v>
      </c>
      <c r="O620" s="24" t="b">
        <v>0</v>
      </c>
      <c r="P620" s="365" t="str">
        <f t="shared" si="161"/>
        <v>#REF!</v>
      </c>
      <c r="Q620" s="383"/>
      <c r="R620" s="367"/>
      <c r="S620" s="384" t="str">
        <f/>
        <v/>
      </c>
      <c r="T620" s="385">
        <v>48792</v>
      </c>
      <c r="U620" s="386" t="str">
        <f/>
        <v/>
      </c>
      <c r="V620" s="385">
        <v>48977</v>
      </c>
      <c r="W620" s="387" t="str">
        <f/>
        <v/>
      </c>
      <c r="X620" s="381" t="str">
        <f/>
        <v/>
      </c>
      <c r="Y620" s="381"/>
      <c r="Z620" s="381">
        <v>49035</v>
      </c>
      <c r="AA620" s="388"/>
      <c r="AB620" s="381"/>
      <c r="AC620" s="381"/>
      <c r="AD620" s="381"/>
      <c r="AE620" s="388"/>
      <c r="AF620" s="381"/>
      <c r="AG620" s="381"/>
      <c r="AH620" s="389"/>
      <c r="AI620" s="386"/>
      <c r="AJ620" s="381"/>
      <c r="AK620" s="381"/>
      <c r="AL620" s="383"/>
      <c r="AM620" s="374"/>
      <c r="AN620" s="384">
        <v>49464</v>
      </c>
      <c r="AO620" s="381">
        <v>49537</v>
      </c>
      <c r="AP620" s="383"/>
      <c r="AQ620" s="374"/>
      <c r="AR620" s="384" t="str">
        <f/>
        <v/>
      </c>
      <c r="AS620" s="381">
        <v>49047</v>
      </c>
      <c r="AT620" s="381" t="str">
        <f/>
        <v/>
      </c>
      <c r="AU620" s="389"/>
      <c r="AV620" s="390" t="str">
        <f/>
        <v/>
      </c>
      <c r="AW620" s="57" t="str">
        <f/>
        <v/>
      </c>
      <c r="AX620" s="381"/>
      <c r="AY620" s="381" t="str">
        <f/>
        <v/>
      </c>
      <c r="AZ620" s="381"/>
      <c r="BA620" s="381" t="str">
        <f/>
        <v/>
      </c>
      <c r="BB620" s="385"/>
      <c r="BC620" s="390" t="str">
        <f/>
        <v/>
      </c>
      <c r="BD620" s="381" t="str">
        <f/>
        <v/>
      </c>
      <c r="BE620" s="381"/>
      <c r="BF620" s="381" t="str">
        <f/>
        <v/>
      </c>
      <c r="BG620" s="391"/>
      <c r="BH620" s="392"/>
      <c r="BI620" s="378"/>
    </row>
    <row r="621" ht="15.75" customHeight="1">
      <c r="A621" s="236"/>
      <c r="B621" s="236"/>
      <c r="C621" s="358"/>
      <c r="D621" s="379">
        <v>615</v>
      </c>
      <c r="E621" s="380" t="str">
        <f t="shared" si="154"/>
        <v>#REF!</v>
      </c>
      <c r="F621" s="57" t="str">
        <f t="shared" si="155"/>
        <v>#REF!</v>
      </c>
      <c r="G621" s="57" t="str">
        <f t="shared" si="156"/>
        <v>#REF!</v>
      </c>
      <c r="H621" s="381" t="str">
        <f t="shared" si="157"/>
        <v>#REF!</v>
      </c>
      <c r="I621" s="380" t="str">
        <f t="shared" si="158"/>
        <v>#REF!</v>
      </c>
      <c r="J621" s="396" t="str">
        <f t="shared" si="162"/>
        <v>#REF!</v>
      </c>
      <c r="K621" s="382" t="b">
        <v>0</v>
      </c>
      <c r="L621" s="364" t="str">
        <f t="shared" si="159"/>
        <v>#REF!</v>
      </c>
      <c r="M621" s="361" t="str">
        <f t="shared" si="160"/>
        <v>#REF!</v>
      </c>
      <c r="N621" s="361" t="b">
        <v>0</v>
      </c>
      <c r="O621" s="24" t="b">
        <v>0</v>
      </c>
      <c r="P621" s="365" t="str">
        <f t="shared" si="161"/>
        <v>#REF!</v>
      </c>
      <c r="Q621" s="383"/>
      <c r="R621" s="367"/>
      <c r="S621" s="384" t="str">
        <f/>
        <v/>
      </c>
      <c r="T621" s="385">
        <v>48792</v>
      </c>
      <c r="U621" s="386" t="str">
        <f/>
        <v/>
      </c>
      <c r="V621" s="385">
        <v>48977</v>
      </c>
      <c r="W621" s="387" t="str">
        <f/>
        <v/>
      </c>
      <c r="X621" s="381" t="str">
        <f/>
        <v/>
      </c>
      <c r="Y621" s="381"/>
      <c r="Z621" s="381">
        <v>49035</v>
      </c>
      <c r="AA621" s="388"/>
      <c r="AB621" s="381"/>
      <c r="AC621" s="381"/>
      <c r="AD621" s="381"/>
      <c r="AE621" s="388"/>
      <c r="AF621" s="381"/>
      <c r="AG621" s="381"/>
      <c r="AH621" s="389"/>
      <c r="AI621" s="386"/>
      <c r="AJ621" s="381"/>
      <c r="AK621" s="381"/>
      <c r="AL621" s="383"/>
      <c r="AM621" s="374"/>
      <c r="AN621" s="384">
        <v>49524</v>
      </c>
      <c r="AO621" s="381">
        <v>49599</v>
      </c>
      <c r="AP621" s="383"/>
      <c r="AQ621" s="374"/>
      <c r="AR621" s="384" t="str">
        <f/>
        <v/>
      </c>
      <c r="AS621" s="381">
        <v>49047</v>
      </c>
      <c r="AT621" s="381" t="str">
        <f/>
        <v/>
      </c>
      <c r="AU621" s="389"/>
      <c r="AV621" s="390" t="str">
        <f/>
        <v/>
      </c>
      <c r="AW621" s="57" t="str">
        <f/>
        <v/>
      </c>
      <c r="AX621" s="381"/>
      <c r="AY621" s="381" t="str">
        <f/>
        <v/>
      </c>
      <c r="AZ621" s="381"/>
      <c r="BA621" s="381" t="str">
        <f/>
        <v/>
      </c>
      <c r="BB621" s="385"/>
      <c r="BC621" s="390" t="str">
        <f/>
        <v/>
      </c>
      <c r="BD621" s="381" t="str">
        <f/>
        <v/>
      </c>
      <c r="BE621" s="381"/>
      <c r="BF621" s="381" t="str">
        <f/>
        <v/>
      </c>
      <c r="BG621" s="391"/>
      <c r="BH621" s="392"/>
      <c r="BI621" s="378"/>
    </row>
    <row r="622" ht="15.75" customHeight="1">
      <c r="A622" s="236"/>
      <c r="B622" s="236"/>
      <c r="C622" s="358"/>
      <c r="D622" s="379">
        <v>616</v>
      </c>
      <c r="E622" s="380" t="str">
        <f t="shared" si="154"/>
        <v>#REF!</v>
      </c>
      <c r="F622" s="57" t="str">
        <f t="shared" si="155"/>
        <v>#REF!</v>
      </c>
      <c r="G622" s="57" t="str">
        <f t="shared" si="156"/>
        <v>#REF!</v>
      </c>
      <c r="H622" s="381" t="str">
        <f t="shared" si="157"/>
        <v>#REF!</v>
      </c>
      <c r="I622" s="380" t="str">
        <f t="shared" si="158"/>
        <v>#REF!</v>
      </c>
      <c r="J622" s="396" t="str">
        <f t="shared" si="162"/>
        <v>#REF!</v>
      </c>
      <c r="K622" s="382" t="b">
        <v>0</v>
      </c>
      <c r="L622" s="364" t="str">
        <f t="shared" si="159"/>
        <v>#REF!</v>
      </c>
      <c r="M622" s="361" t="str">
        <f t="shared" si="160"/>
        <v>#REF!</v>
      </c>
      <c r="N622" s="361" t="b">
        <v>0</v>
      </c>
      <c r="O622" s="24" t="b">
        <v>0</v>
      </c>
      <c r="P622" s="365" t="str">
        <f t="shared" si="161"/>
        <v>#REF!</v>
      </c>
      <c r="Q622" s="383"/>
      <c r="R622" s="367"/>
      <c r="S622" s="384" t="str">
        <f/>
        <v/>
      </c>
      <c r="T622" s="385">
        <v>48792</v>
      </c>
      <c r="U622" s="386" t="str">
        <f/>
        <v/>
      </c>
      <c r="V622" s="385">
        <v>48977</v>
      </c>
      <c r="W622" s="387" t="str">
        <f/>
        <v/>
      </c>
      <c r="X622" s="381" t="str">
        <f/>
        <v/>
      </c>
      <c r="Y622" s="381"/>
      <c r="Z622" s="381">
        <v>49035</v>
      </c>
      <c r="AA622" s="388"/>
      <c r="AB622" s="381"/>
      <c r="AC622" s="381"/>
      <c r="AD622" s="381"/>
      <c r="AE622" s="388"/>
      <c r="AF622" s="381"/>
      <c r="AG622" s="381"/>
      <c r="AH622" s="389"/>
      <c r="AI622" s="386"/>
      <c r="AJ622" s="381"/>
      <c r="AK622" s="381"/>
      <c r="AL622" s="383"/>
      <c r="AM622" s="374"/>
      <c r="AN622" s="384">
        <v>49464</v>
      </c>
      <c r="AO622" s="381">
        <v>49537</v>
      </c>
      <c r="AP622" s="383"/>
      <c r="AQ622" s="374"/>
      <c r="AR622" s="384" t="str">
        <f/>
        <v/>
      </c>
      <c r="AS622" s="381">
        <v>49047</v>
      </c>
      <c r="AT622" s="381" t="str">
        <f/>
        <v/>
      </c>
      <c r="AU622" s="389"/>
      <c r="AV622" s="390" t="str">
        <f/>
        <v/>
      </c>
      <c r="AW622" s="57" t="str">
        <f/>
        <v/>
      </c>
      <c r="AX622" s="381"/>
      <c r="AY622" s="381" t="str">
        <f/>
        <v/>
      </c>
      <c r="AZ622" s="381"/>
      <c r="BA622" s="381" t="str">
        <f/>
        <v/>
      </c>
      <c r="BB622" s="385"/>
      <c r="BC622" s="390" t="str">
        <f/>
        <v/>
      </c>
      <c r="BD622" s="381" t="str">
        <f/>
        <v/>
      </c>
      <c r="BE622" s="381"/>
      <c r="BF622" s="381" t="str">
        <f/>
        <v/>
      </c>
      <c r="BG622" s="391"/>
      <c r="BH622" s="392"/>
      <c r="BI622" s="378"/>
    </row>
    <row r="623" ht="15.75" customHeight="1">
      <c r="A623" s="236"/>
      <c r="B623" s="236"/>
      <c r="C623" s="358"/>
      <c r="D623" s="379">
        <v>617</v>
      </c>
      <c r="E623" s="380" t="str">
        <f t="shared" si="154"/>
        <v>#REF!</v>
      </c>
      <c r="F623" s="57" t="str">
        <f t="shared" si="155"/>
        <v>#REF!</v>
      </c>
      <c r="G623" s="57" t="str">
        <f t="shared" si="156"/>
        <v>#REF!</v>
      </c>
      <c r="H623" s="381" t="str">
        <f t="shared" si="157"/>
        <v>#REF!</v>
      </c>
      <c r="I623" s="380" t="str">
        <f t="shared" si="158"/>
        <v>#REF!</v>
      </c>
      <c r="J623" s="396" t="str">
        <f t="shared" si="162"/>
        <v>#REF!</v>
      </c>
      <c r="K623" s="382" t="b">
        <v>0</v>
      </c>
      <c r="L623" s="364" t="str">
        <f t="shared" si="159"/>
        <v>#REF!</v>
      </c>
      <c r="M623" s="361" t="str">
        <f t="shared" si="160"/>
        <v>#REF!</v>
      </c>
      <c r="N623" s="361" t="b">
        <v>0</v>
      </c>
      <c r="O623" s="24" t="b">
        <v>0</v>
      </c>
      <c r="P623" s="365" t="str">
        <f t="shared" si="161"/>
        <v>#REF!</v>
      </c>
      <c r="Q623" s="383"/>
      <c r="R623" s="367"/>
      <c r="S623" s="384" t="str">
        <f/>
        <v/>
      </c>
      <c r="T623" s="385">
        <v>48792</v>
      </c>
      <c r="U623" s="386" t="str">
        <f/>
        <v/>
      </c>
      <c r="V623" s="385">
        <v>48977</v>
      </c>
      <c r="W623" s="387" t="str">
        <f/>
        <v/>
      </c>
      <c r="X623" s="381" t="str">
        <f/>
        <v/>
      </c>
      <c r="Y623" s="381"/>
      <c r="Z623" s="381">
        <v>49035</v>
      </c>
      <c r="AA623" s="388"/>
      <c r="AB623" s="381"/>
      <c r="AC623" s="381"/>
      <c r="AD623" s="381"/>
      <c r="AE623" s="388"/>
      <c r="AF623" s="381"/>
      <c r="AG623" s="381"/>
      <c r="AH623" s="389"/>
      <c r="AI623" s="386"/>
      <c r="AJ623" s="381"/>
      <c r="AK623" s="381"/>
      <c r="AL623" s="383"/>
      <c r="AM623" s="374"/>
      <c r="AN623" s="384">
        <v>49282</v>
      </c>
      <c r="AO623" s="381">
        <v>49355</v>
      </c>
      <c r="AP623" s="383"/>
      <c r="AQ623" s="374"/>
      <c r="AR623" s="384" t="str">
        <f/>
        <v/>
      </c>
      <c r="AS623" s="381">
        <v>49047</v>
      </c>
      <c r="AT623" s="381" t="str">
        <f/>
        <v/>
      </c>
      <c r="AU623" s="389"/>
      <c r="AV623" s="390" t="str">
        <f/>
        <v/>
      </c>
      <c r="AW623" s="57" t="str">
        <f/>
        <v/>
      </c>
      <c r="AX623" s="381"/>
      <c r="AY623" s="381" t="str">
        <f/>
        <v/>
      </c>
      <c r="AZ623" s="381"/>
      <c r="BA623" s="381" t="str">
        <f/>
        <v/>
      </c>
      <c r="BB623" s="385"/>
      <c r="BC623" s="390" t="str">
        <f/>
        <v/>
      </c>
      <c r="BD623" s="381" t="str">
        <f/>
        <v/>
      </c>
      <c r="BE623" s="381"/>
      <c r="BF623" s="381" t="str">
        <f/>
        <v/>
      </c>
      <c r="BG623" s="391"/>
      <c r="BH623" s="392"/>
      <c r="BI623" s="378"/>
    </row>
    <row r="624" ht="15.75" customHeight="1">
      <c r="A624" s="236"/>
      <c r="B624" s="236"/>
      <c r="C624" s="358"/>
      <c r="D624" s="379">
        <v>618</v>
      </c>
      <c r="E624" s="380" t="str">
        <f t="shared" si="154"/>
        <v>#REF!</v>
      </c>
      <c r="F624" s="57" t="str">
        <f t="shared" si="155"/>
        <v>#REF!</v>
      </c>
      <c r="G624" s="57" t="str">
        <f t="shared" si="156"/>
        <v>#REF!</v>
      </c>
      <c r="H624" s="381" t="str">
        <f t="shared" si="157"/>
        <v>#REF!</v>
      </c>
      <c r="I624" s="380" t="str">
        <f t="shared" si="158"/>
        <v>#REF!</v>
      </c>
      <c r="J624" s="396" t="str">
        <f t="shared" si="162"/>
        <v>#REF!</v>
      </c>
      <c r="K624" s="382" t="b">
        <v>0</v>
      </c>
      <c r="L624" s="364" t="str">
        <f t="shared" si="159"/>
        <v>#REF!</v>
      </c>
      <c r="M624" s="361" t="str">
        <f t="shared" si="160"/>
        <v>#REF!</v>
      </c>
      <c r="N624" s="361" t="b">
        <v>0</v>
      </c>
      <c r="O624" s="24" t="b">
        <v>0</v>
      </c>
      <c r="P624" s="365" t="str">
        <f t="shared" si="161"/>
        <v>#REF!</v>
      </c>
      <c r="Q624" s="383"/>
      <c r="R624" s="367"/>
      <c r="S624" s="384" t="str">
        <f/>
        <v/>
      </c>
      <c r="T624" s="385">
        <v>48792</v>
      </c>
      <c r="U624" s="386" t="str">
        <f/>
        <v/>
      </c>
      <c r="V624" s="385">
        <v>48918</v>
      </c>
      <c r="W624" s="387" t="str">
        <f/>
        <v/>
      </c>
      <c r="X624" s="381" t="str">
        <f/>
        <v/>
      </c>
      <c r="Y624" s="381"/>
      <c r="Z624" s="381">
        <v>48976</v>
      </c>
      <c r="AA624" s="388"/>
      <c r="AB624" s="381"/>
      <c r="AC624" s="381"/>
      <c r="AD624" s="381"/>
      <c r="AE624" s="388"/>
      <c r="AF624" s="381"/>
      <c r="AG624" s="381"/>
      <c r="AH624" s="389"/>
      <c r="AI624" s="386"/>
      <c r="AJ624" s="381"/>
      <c r="AK624" s="381"/>
      <c r="AL624" s="383"/>
      <c r="AM624" s="374"/>
      <c r="AN624" s="384">
        <v>48915</v>
      </c>
      <c r="AO624" s="381">
        <v>48990</v>
      </c>
      <c r="AP624" s="383"/>
      <c r="AQ624" s="374"/>
      <c r="AR624" s="384" t="str">
        <f/>
        <v/>
      </c>
      <c r="AS624" s="381">
        <v>48988</v>
      </c>
      <c r="AT624" s="381" t="str">
        <f/>
        <v/>
      </c>
      <c r="AU624" s="389"/>
      <c r="AV624" s="390" t="str">
        <f/>
        <v/>
      </c>
      <c r="AW624" s="57" t="str">
        <f/>
        <v/>
      </c>
      <c r="AX624" s="381"/>
      <c r="AY624" s="381" t="str">
        <f/>
        <v/>
      </c>
      <c r="AZ624" s="381"/>
      <c r="BA624" s="381" t="str">
        <f/>
        <v/>
      </c>
      <c r="BB624" s="385"/>
      <c r="BC624" s="390" t="str">
        <f/>
        <v/>
      </c>
      <c r="BD624" s="381" t="str">
        <f/>
        <v/>
      </c>
      <c r="BE624" s="381"/>
      <c r="BF624" s="381" t="str">
        <f/>
        <v/>
      </c>
      <c r="BG624" s="391"/>
      <c r="BH624" s="392"/>
      <c r="BI624" s="378"/>
    </row>
    <row r="625" ht="15.75" customHeight="1">
      <c r="A625" s="236"/>
      <c r="B625" s="236"/>
      <c r="C625" s="358"/>
      <c r="D625" s="379">
        <v>619</v>
      </c>
      <c r="E625" s="380" t="str">
        <f t="shared" si="154"/>
        <v>#REF!</v>
      </c>
      <c r="F625" s="57" t="str">
        <f t="shared" si="155"/>
        <v>#REF!</v>
      </c>
      <c r="G625" s="57" t="str">
        <f t="shared" si="156"/>
        <v>#REF!</v>
      </c>
      <c r="H625" s="381" t="str">
        <f t="shared" si="157"/>
        <v>#REF!</v>
      </c>
      <c r="I625" s="380" t="str">
        <f t="shared" si="158"/>
        <v>#REF!</v>
      </c>
      <c r="J625" s="396" t="str">
        <f t="shared" si="162"/>
        <v>#REF!</v>
      </c>
      <c r="K625" s="382" t="b">
        <v>0</v>
      </c>
      <c r="L625" s="364" t="str">
        <f t="shared" si="159"/>
        <v>#REF!</v>
      </c>
      <c r="M625" s="361" t="str">
        <f t="shared" si="160"/>
        <v>#REF!</v>
      </c>
      <c r="N625" s="361" t="b">
        <v>0</v>
      </c>
      <c r="O625" s="24" t="b">
        <v>0</v>
      </c>
      <c r="P625" s="365" t="str">
        <f t="shared" si="161"/>
        <v>#REF!</v>
      </c>
      <c r="Q625" s="383"/>
      <c r="R625" s="367"/>
      <c r="S625" s="384" t="str">
        <f/>
        <v/>
      </c>
      <c r="T625" s="385">
        <v>48792</v>
      </c>
      <c r="U625" s="386" t="str">
        <f/>
        <v/>
      </c>
      <c r="V625" s="385">
        <v>48918</v>
      </c>
      <c r="W625" s="387" t="str">
        <f/>
        <v/>
      </c>
      <c r="X625" s="381" t="str">
        <f/>
        <v/>
      </c>
      <c r="Y625" s="381"/>
      <c r="Z625" s="381">
        <v>48976</v>
      </c>
      <c r="AA625" s="388"/>
      <c r="AB625" s="381"/>
      <c r="AC625" s="381"/>
      <c r="AD625" s="381"/>
      <c r="AE625" s="388"/>
      <c r="AF625" s="381"/>
      <c r="AG625" s="381"/>
      <c r="AH625" s="389"/>
      <c r="AI625" s="386"/>
      <c r="AJ625" s="381"/>
      <c r="AK625" s="381"/>
      <c r="AL625" s="383"/>
      <c r="AM625" s="374"/>
      <c r="AN625" s="384">
        <v>48915</v>
      </c>
      <c r="AO625" s="381">
        <v>48990</v>
      </c>
      <c r="AP625" s="383"/>
      <c r="AQ625" s="374"/>
      <c r="AR625" s="384" t="str">
        <f/>
        <v/>
      </c>
      <c r="AS625" s="381">
        <v>48988</v>
      </c>
      <c r="AT625" s="381" t="str">
        <f/>
        <v/>
      </c>
      <c r="AU625" s="389"/>
      <c r="AV625" s="390" t="str">
        <f/>
        <v/>
      </c>
      <c r="AW625" s="57" t="str">
        <f/>
        <v/>
      </c>
      <c r="AX625" s="381"/>
      <c r="AY625" s="381" t="str">
        <f/>
        <v/>
      </c>
      <c r="AZ625" s="381"/>
      <c r="BA625" s="381" t="str">
        <f/>
        <v/>
      </c>
      <c r="BB625" s="385"/>
      <c r="BC625" s="390" t="str">
        <f/>
        <v/>
      </c>
      <c r="BD625" s="381" t="str">
        <f/>
        <v/>
      </c>
      <c r="BE625" s="381"/>
      <c r="BF625" s="381" t="str">
        <f/>
        <v/>
      </c>
      <c r="BG625" s="391"/>
      <c r="BH625" s="392"/>
      <c r="BI625" s="378"/>
    </row>
    <row r="626" ht="15.75" customHeight="1">
      <c r="A626" s="236"/>
      <c r="B626" s="236"/>
      <c r="C626" s="358"/>
      <c r="D626" s="379">
        <v>620</v>
      </c>
      <c r="E626" s="380" t="str">
        <f t="shared" si="154"/>
        <v>#REF!</v>
      </c>
      <c r="F626" s="57" t="str">
        <f t="shared" si="155"/>
        <v>#REF!</v>
      </c>
      <c r="G626" s="57" t="str">
        <f t="shared" si="156"/>
        <v>#REF!</v>
      </c>
      <c r="H626" s="381" t="str">
        <f t="shared" si="157"/>
        <v>#REF!</v>
      </c>
      <c r="I626" s="380" t="str">
        <f t="shared" si="158"/>
        <v>#REF!</v>
      </c>
      <c r="J626" s="396" t="str">
        <f t="shared" si="162"/>
        <v>#REF!</v>
      </c>
      <c r="K626" s="382" t="b">
        <v>0</v>
      </c>
      <c r="L626" s="364" t="str">
        <f t="shared" si="159"/>
        <v>#REF!</v>
      </c>
      <c r="M626" s="361" t="str">
        <f t="shared" si="160"/>
        <v>#REF!</v>
      </c>
      <c r="N626" s="361" t="b">
        <v>0</v>
      </c>
      <c r="O626" s="24" t="b">
        <v>0</v>
      </c>
      <c r="P626" s="365" t="str">
        <f t="shared" si="161"/>
        <v>#REF!</v>
      </c>
      <c r="Q626" s="383"/>
      <c r="R626" s="367"/>
      <c r="S626" s="384" t="str">
        <f/>
        <v/>
      </c>
      <c r="T626" s="385">
        <v>49735</v>
      </c>
      <c r="U626" s="386" t="str">
        <f/>
        <v/>
      </c>
      <c r="V626" s="385">
        <v>49922</v>
      </c>
      <c r="W626" s="387" t="str">
        <f/>
        <v/>
      </c>
      <c r="X626" s="381" t="str">
        <f/>
        <v/>
      </c>
      <c r="Y626" s="381"/>
      <c r="Z626" s="381">
        <v>49980</v>
      </c>
      <c r="AA626" s="388"/>
      <c r="AB626" s="381"/>
      <c r="AC626" s="381"/>
      <c r="AD626" s="381"/>
      <c r="AE626" s="388"/>
      <c r="AF626" s="381"/>
      <c r="AG626" s="381"/>
      <c r="AH626" s="389"/>
      <c r="AI626" s="386"/>
      <c r="AJ626" s="381"/>
      <c r="AK626" s="381"/>
      <c r="AL626" s="383"/>
      <c r="AM626" s="374"/>
      <c r="AN626" s="384">
        <v>50651</v>
      </c>
      <c r="AO626" s="381">
        <v>50726</v>
      </c>
      <c r="AP626" s="383"/>
      <c r="AQ626" s="374"/>
      <c r="AR626" s="384" t="str">
        <f/>
        <v/>
      </c>
      <c r="AS626" s="381">
        <v>49992</v>
      </c>
      <c r="AT626" s="381" t="str">
        <f/>
        <v/>
      </c>
      <c r="AU626" s="389"/>
      <c r="AV626" s="390" t="str">
        <f/>
        <v/>
      </c>
      <c r="AW626" s="57" t="str">
        <f/>
        <v/>
      </c>
      <c r="AX626" s="381"/>
      <c r="AY626" s="381" t="str">
        <f/>
        <v/>
      </c>
      <c r="AZ626" s="381"/>
      <c r="BA626" s="381" t="str">
        <f/>
        <v/>
      </c>
      <c r="BB626" s="385"/>
      <c r="BC626" s="390" t="str">
        <f/>
        <v/>
      </c>
      <c r="BD626" s="381" t="str">
        <f/>
        <v/>
      </c>
      <c r="BE626" s="381"/>
      <c r="BF626" s="381" t="str">
        <f/>
        <v/>
      </c>
      <c r="BG626" s="391"/>
      <c r="BH626" s="392"/>
      <c r="BI626" s="378"/>
    </row>
    <row r="627" ht="15.75" customHeight="1">
      <c r="A627" s="236"/>
      <c r="B627" s="236"/>
      <c r="C627" s="358"/>
      <c r="D627" s="379">
        <v>621</v>
      </c>
      <c r="E627" s="380" t="str">
        <f t="shared" si="154"/>
        <v>#REF!</v>
      </c>
      <c r="F627" s="57" t="str">
        <f t="shared" si="155"/>
        <v>#REF!</v>
      </c>
      <c r="G627" s="57" t="str">
        <f t="shared" si="156"/>
        <v>#REF!</v>
      </c>
      <c r="H627" s="381" t="str">
        <f t="shared" si="157"/>
        <v>#REF!</v>
      </c>
      <c r="I627" s="380" t="str">
        <f t="shared" si="158"/>
        <v>#REF!</v>
      </c>
      <c r="J627" s="396" t="str">
        <f t="shared" si="162"/>
        <v>#REF!</v>
      </c>
      <c r="K627" s="382" t="b">
        <v>0</v>
      </c>
      <c r="L627" s="364" t="str">
        <f t="shared" si="159"/>
        <v>#REF!</v>
      </c>
      <c r="M627" s="361" t="str">
        <f t="shared" si="160"/>
        <v>#REF!</v>
      </c>
      <c r="N627" s="361" t="b">
        <v>0</v>
      </c>
      <c r="O627" s="24" t="b">
        <v>0</v>
      </c>
      <c r="P627" s="365" t="str">
        <f t="shared" si="161"/>
        <v>#REF!</v>
      </c>
      <c r="Q627" s="383"/>
      <c r="R627" s="367"/>
      <c r="S627" s="384" t="str">
        <f/>
        <v/>
      </c>
      <c r="T627" s="385">
        <v>49735</v>
      </c>
      <c r="U627" s="386" t="str">
        <f/>
        <v/>
      </c>
      <c r="V627" s="385">
        <v>49859</v>
      </c>
      <c r="W627" s="387" t="str">
        <f/>
        <v/>
      </c>
      <c r="X627" s="381" t="str">
        <f/>
        <v/>
      </c>
      <c r="Y627" s="381"/>
      <c r="Z627" s="381">
        <v>49919</v>
      </c>
      <c r="AA627" s="388"/>
      <c r="AB627" s="381"/>
      <c r="AC627" s="381"/>
      <c r="AD627" s="381"/>
      <c r="AE627" s="388"/>
      <c r="AF627" s="381"/>
      <c r="AG627" s="381"/>
      <c r="AH627" s="389"/>
      <c r="AI627" s="386"/>
      <c r="AJ627" s="381"/>
      <c r="AK627" s="381"/>
      <c r="AL627" s="383"/>
      <c r="AM627" s="374"/>
      <c r="AN627" s="384">
        <v>49860</v>
      </c>
      <c r="AO627" s="381">
        <v>49935</v>
      </c>
      <c r="AP627" s="383"/>
      <c r="AQ627" s="374"/>
      <c r="AR627" s="384" t="str">
        <f/>
        <v/>
      </c>
      <c r="AS627" s="381">
        <v>49929</v>
      </c>
      <c r="AT627" s="381" t="str">
        <f/>
        <v/>
      </c>
      <c r="AU627" s="389"/>
      <c r="AV627" s="390" t="str">
        <f/>
        <v/>
      </c>
      <c r="AW627" s="57" t="str">
        <f/>
        <v/>
      </c>
      <c r="AX627" s="381"/>
      <c r="AY627" s="381" t="str">
        <f/>
        <v/>
      </c>
      <c r="AZ627" s="381"/>
      <c r="BA627" s="381" t="str">
        <f/>
        <v/>
      </c>
      <c r="BB627" s="385"/>
      <c r="BC627" s="390" t="str">
        <f/>
        <v/>
      </c>
      <c r="BD627" s="381" t="str">
        <f/>
        <v/>
      </c>
      <c r="BE627" s="381"/>
      <c r="BF627" s="381" t="str">
        <f/>
        <v/>
      </c>
      <c r="BG627" s="391"/>
      <c r="BH627" s="392"/>
      <c r="BI627" s="378"/>
    </row>
    <row r="628" ht="15.75" customHeight="1">
      <c r="A628" s="236"/>
      <c r="B628" s="236"/>
      <c r="C628" s="358"/>
      <c r="D628" s="379">
        <v>622</v>
      </c>
      <c r="E628" s="380" t="str">
        <f t="shared" si="154"/>
        <v>#REF!</v>
      </c>
      <c r="F628" s="57" t="str">
        <f t="shared" si="155"/>
        <v>#REF!</v>
      </c>
      <c r="G628" s="57" t="str">
        <f t="shared" si="156"/>
        <v>#REF!</v>
      </c>
      <c r="H628" s="381" t="str">
        <f t="shared" si="157"/>
        <v>#REF!</v>
      </c>
      <c r="I628" s="380" t="str">
        <f t="shared" si="158"/>
        <v>#REF!</v>
      </c>
      <c r="J628" s="396" t="str">
        <f t="shared" si="162"/>
        <v>#REF!</v>
      </c>
      <c r="K628" s="382" t="b">
        <v>0</v>
      </c>
      <c r="L628" s="364" t="str">
        <f t="shared" si="159"/>
        <v>#REF!</v>
      </c>
      <c r="M628" s="361" t="str">
        <f t="shared" si="160"/>
        <v>#REF!</v>
      </c>
      <c r="N628" s="361" t="b">
        <v>0</v>
      </c>
      <c r="O628" s="24" t="b">
        <v>0</v>
      </c>
      <c r="P628" s="365" t="str">
        <f t="shared" si="161"/>
        <v>#REF!</v>
      </c>
      <c r="Q628" s="383"/>
      <c r="R628" s="367"/>
      <c r="S628" s="384" t="str">
        <f/>
        <v/>
      </c>
      <c r="T628" s="385">
        <v>49735</v>
      </c>
      <c r="U628" s="386" t="str">
        <f/>
        <v/>
      </c>
      <c r="V628" s="385">
        <v>49859</v>
      </c>
      <c r="W628" s="387" t="str">
        <f/>
        <v/>
      </c>
      <c r="X628" s="381" t="str">
        <f/>
        <v/>
      </c>
      <c r="Y628" s="381"/>
      <c r="Z628" s="381">
        <v>49919</v>
      </c>
      <c r="AA628" s="388"/>
      <c r="AB628" s="381"/>
      <c r="AC628" s="381"/>
      <c r="AD628" s="381"/>
      <c r="AE628" s="388"/>
      <c r="AF628" s="381"/>
      <c r="AG628" s="381"/>
      <c r="AH628" s="389"/>
      <c r="AI628" s="386"/>
      <c r="AJ628" s="381"/>
      <c r="AK628" s="381"/>
      <c r="AL628" s="383"/>
      <c r="AM628" s="374"/>
      <c r="AN628" s="384">
        <v>49860</v>
      </c>
      <c r="AO628" s="381">
        <v>49935</v>
      </c>
      <c r="AP628" s="383"/>
      <c r="AQ628" s="374"/>
      <c r="AR628" s="384" t="str">
        <f/>
        <v/>
      </c>
      <c r="AS628" s="381">
        <v>49929</v>
      </c>
      <c r="AT628" s="381" t="str">
        <f/>
        <v/>
      </c>
      <c r="AU628" s="389"/>
      <c r="AV628" s="390" t="str">
        <f/>
        <v/>
      </c>
      <c r="AW628" s="57" t="str">
        <f/>
        <v/>
      </c>
      <c r="AX628" s="381"/>
      <c r="AY628" s="381" t="str">
        <f/>
        <v/>
      </c>
      <c r="AZ628" s="381"/>
      <c r="BA628" s="381" t="str">
        <f/>
        <v/>
      </c>
      <c r="BB628" s="385"/>
      <c r="BC628" s="390" t="str">
        <f/>
        <v/>
      </c>
      <c r="BD628" s="381" t="str">
        <f/>
        <v/>
      </c>
      <c r="BE628" s="381"/>
      <c r="BF628" s="381" t="str">
        <f/>
        <v/>
      </c>
      <c r="BG628" s="391"/>
      <c r="BH628" s="392"/>
      <c r="BI628" s="378"/>
    </row>
    <row r="629" ht="15.75" customHeight="1">
      <c r="A629" s="236"/>
      <c r="B629" s="236"/>
      <c r="C629" s="358"/>
      <c r="D629" s="379">
        <v>623</v>
      </c>
      <c r="E629" s="380" t="str">
        <f t="shared" si="154"/>
        <v>#REF!</v>
      </c>
      <c r="F629" s="57" t="str">
        <f t="shared" si="155"/>
        <v>#REF!</v>
      </c>
      <c r="G629" s="57" t="str">
        <f t="shared" si="156"/>
        <v>#REF!</v>
      </c>
      <c r="H629" s="381" t="str">
        <f t="shared" si="157"/>
        <v>#REF!</v>
      </c>
      <c r="I629" s="380" t="str">
        <f t="shared" si="158"/>
        <v>#REF!</v>
      </c>
      <c r="J629" s="396" t="str">
        <f t="shared" si="162"/>
        <v>#REF!</v>
      </c>
      <c r="K629" s="382" t="b">
        <v>0</v>
      </c>
      <c r="L629" s="364" t="str">
        <f t="shared" si="159"/>
        <v>#REF!</v>
      </c>
      <c r="M629" s="361" t="str">
        <f t="shared" si="160"/>
        <v>#REF!</v>
      </c>
      <c r="N629" s="361" t="b">
        <v>0</v>
      </c>
      <c r="O629" s="24" t="b">
        <v>0</v>
      </c>
      <c r="P629" s="365" t="str">
        <f t="shared" si="161"/>
        <v>#REF!</v>
      </c>
      <c r="Q629" s="383"/>
      <c r="R629" s="367"/>
      <c r="S629" s="384" t="str">
        <f/>
        <v/>
      </c>
      <c r="T629" s="385">
        <v>49735</v>
      </c>
      <c r="U629" s="386" t="str">
        <f/>
        <v/>
      </c>
      <c r="V629" s="385">
        <v>49859</v>
      </c>
      <c r="W629" s="387" t="str">
        <f/>
        <v/>
      </c>
      <c r="X629" s="381" t="str">
        <f/>
        <v/>
      </c>
      <c r="Y629" s="381"/>
      <c r="Z629" s="381">
        <v>49919</v>
      </c>
      <c r="AA629" s="388"/>
      <c r="AB629" s="381"/>
      <c r="AC629" s="381"/>
      <c r="AD629" s="381"/>
      <c r="AE629" s="388"/>
      <c r="AF629" s="381"/>
      <c r="AG629" s="381"/>
      <c r="AH629" s="389"/>
      <c r="AI629" s="386"/>
      <c r="AJ629" s="381"/>
      <c r="AK629" s="381"/>
      <c r="AL629" s="383"/>
      <c r="AM629" s="374"/>
      <c r="AN629" s="384">
        <v>49860</v>
      </c>
      <c r="AO629" s="381">
        <v>49935</v>
      </c>
      <c r="AP629" s="383"/>
      <c r="AQ629" s="374"/>
      <c r="AR629" s="384" t="str">
        <f/>
        <v/>
      </c>
      <c r="AS629" s="381">
        <v>49929</v>
      </c>
      <c r="AT629" s="381" t="str">
        <f/>
        <v/>
      </c>
      <c r="AU629" s="389"/>
      <c r="AV629" s="390" t="str">
        <f/>
        <v/>
      </c>
      <c r="AW629" s="57" t="str">
        <f/>
        <v/>
      </c>
      <c r="AX629" s="381"/>
      <c r="AY629" s="381" t="str">
        <f/>
        <v/>
      </c>
      <c r="AZ629" s="381"/>
      <c r="BA629" s="381" t="str">
        <f/>
        <v/>
      </c>
      <c r="BB629" s="385"/>
      <c r="BC629" s="390" t="str">
        <f/>
        <v/>
      </c>
      <c r="BD629" s="381" t="str">
        <f/>
        <v/>
      </c>
      <c r="BE629" s="381"/>
      <c r="BF629" s="381" t="str">
        <f/>
        <v/>
      </c>
      <c r="BG629" s="391"/>
      <c r="BH629" s="392"/>
      <c r="BI629" s="378"/>
    </row>
    <row r="630" ht="15.75" customHeight="1">
      <c r="A630" s="236"/>
      <c r="B630" s="236"/>
      <c r="C630" s="358"/>
      <c r="D630" s="379">
        <v>624</v>
      </c>
      <c r="E630" s="380" t="str">
        <f t="shared" si="154"/>
        <v>#REF!</v>
      </c>
      <c r="F630" s="57" t="str">
        <f t="shared" si="155"/>
        <v>#REF!</v>
      </c>
      <c r="G630" s="57" t="str">
        <f t="shared" si="156"/>
        <v>#REF!</v>
      </c>
      <c r="H630" s="381" t="str">
        <f t="shared" si="157"/>
        <v>#REF!</v>
      </c>
      <c r="I630" s="380" t="str">
        <f t="shared" si="158"/>
        <v>#REF!</v>
      </c>
      <c r="J630" s="396" t="str">
        <f t="shared" si="162"/>
        <v>#REF!</v>
      </c>
      <c r="K630" s="382" t="b">
        <v>0</v>
      </c>
      <c r="L630" s="364" t="str">
        <f t="shared" si="159"/>
        <v>#REF!</v>
      </c>
      <c r="M630" s="361" t="str">
        <f t="shared" si="160"/>
        <v>#REF!</v>
      </c>
      <c r="N630" s="361" t="b">
        <v>0</v>
      </c>
      <c r="O630" s="24" t="b">
        <v>0</v>
      </c>
      <c r="P630" s="365" t="str">
        <f t="shared" si="161"/>
        <v>#REF!</v>
      </c>
      <c r="Q630" s="383"/>
      <c r="R630" s="367"/>
      <c r="S630" s="384" t="str">
        <f/>
        <v/>
      </c>
      <c r="T630" s="385">
        <v>49735</v>
      </c>
      <c r="U630" s="386" t="str">
        <f/>
        <v/>
      </c>
      <c r="V630" s="385">
        <v>49859</v>
      </c>
      <c r="W630" s="387" t="str">
        <f/>
        <v/>
      </c>
      <c r="X630" s="381" t="str">
        <f/>
        <v/>
      </c>
      <c r="Y630" s="381"/>
      <c r="Z630" s="381">
        <v>49919</v>
      </c>
      <c r="AA630" s="388"/>
      <c r="AB630" s="381"/>
      <c r="AC630" s="381"/>
      <c r="AD630" s="381"/>
      <c r="AE630" s="388"/>
      <c r="AF630" s="381"/>
      <c r="AG630" s="381"/>
      <c r="AH630" s="389"/>
      <c r="AI630" s="386"/>
      <c r="AJ630" s="381"/>
      <c r="AK630" s="381"/>
      <c r="AL630" s="383"/>
      <c r="AM630" s="374"/>
      <c r="AN630" s="384">
        <v>49860</v>
      </c>
      <c r="AO630" s="381">
        <v>49935</v>
      </c>
      <c r="AP630" s="383"/>
      <c r="AQ630" s="374"/>
      <c r="AR630" s="384" t="str">
        <f/>
        <v/>
      </c>
      <c r="AS630" s="381">
        <v>49929</v>
      </c>
      <c r="AT630" s="381" t="str">
        <f/>
        <v/>
      </c>
      <c r="AU630" s="389"/>
      <c r="AV630" s="390" t="str">
        <f/>
        <v/>
      </c>
      <c r="AW630" s="57" t="str">
        <f/>
        <v/>
      </c>
      <c r="AX630" s="381"/>
      <c r="AY630" s="381" t="str">
        <f/>
        <v/>
      </c>
      <c r="AZ630" s="381"/>
      <c r="BA630" s="381" t="str">
        <f/>
        <v/>
      </c>
      <c r="BB630" s="385"/>
      <c r="BC630" s="390" t="str">
        <f/>
        <v/>
      </c>
      <c r="BD630" s="381" t="str">
        <f/>
        <v/>
      </c>
      <c r="BE630" s="381"/>
      <c r="BF630" s="381" t="str">
        <f/>
        <v/>
      </c>
      <c r="BG630" s="391"/>
      <c r="BH630" s="392"/>
      <c r="BI630" s="378"/>
    </row>
    <row r="631" ht="15.75" customHeight="1">
      <c r="A631" s="236"/>
      <c r="B631" s="236"/>
      <c r="C631" s="358"/>
      <c r="D631" s="379">
        <v>625</v>
      </c>
      <c r="E631" s="380" t="str">
        <f t="shared" si="154"/>
        <v>#REF!</v>
      </c>
      <c r="F631" s="57" t="str">
        <f t="shared" si="155"/>
        <v>#REF!</v>
      </c>
      <c r="G631" s="57" t="str">
        <f t="shared" si="156"/>
        <v>#REF!</v>
      </c>
      <c r="H631" s="381" t="str">
        <f t="shared" si="157"/>
        <v>#REF!</v>
      </c>
      <c r="I631" s="380" t="str">
        <f t="shared" si="158"/>
        <v>#REF!</v>
      </c>
      <c r="J631" s="396" t="str">
        <f t="shared" si="162"/>
        <v>#REF!</v>
      </c>
      <c r="K631" s="382" t="b">
        <v>0</v>
      </c>
      <c r="L631" s="364" t="str">
        <f t="shared" si="159"/>
        <v>#REF!</v>
      </c>
      <c r="M631" s="361" t="str">
        <f t="shared" si="160"/>
        <v>#REF!</v>
      </c>
      <c r="N631" s="361" t="b">
        <v>0</v>
      </c>
      <c r="O631" s="24" t="b">
        <v>0</v>
      </c>
      <c r="P631" s="365" t="str">
        <f t="shared" si="161"/>
        <v>#REF!</v>
      </c>
      <c r="Q631" s="383"/>
      <c r="R631" s="367"/>
      <c r="S631" s="384" t="str">
        <f/>
        <v/>
      </c>
      <c r="T631" s="385">
        <v>49735</v>
      </c>
      <c r="U631" s="386" t="str">
        <f/>
        <v/>
      </c>
      <c r="V631" s="385">
        <v>49859</v>
      </c>
      <c r="W631" s="387" t="str">
        <f/>
        <v/>
      </c>
      <c r="X631" s="381" t="str">
        <f/>
        <v/>
      </c>
      <c r="Y631" s="381"/>
      <c r="Z631" s="381">
        <v>49919</v>
      </c>
      <c r="AA631" s="388"/>
      <c r="AB631" s="381"/>
      <c r="AC631" s="381"/>
      <c r="AD631" s="381"/>
      <c r="AE631" s="388"/>
      <c r="AF631" s="381"/>
      <c r="AG631" s="381"/>
      <c r="AH631" s="389"/>
      <c r="AI631" s="386"/>
      <c r="AJ631" s="381"/>
      <c r="AK631" s="381"/>
      <c r="AL631" s="383"/>
      <c r="AM631" s="374"/>
      <c r="AN631" s="384">
        <v>49860</v>
      </c>
      <c r="AO631" s="381">
        <v>49935</v>
      </c>
      <c r="AP631" s="383"/>
      <c r="AQ631" s="374"/>
      <c r="AR631" s="384" t="str">
        <f/>
        <v/>
      </c>
      <c r="AS631" s="381">
        <v>49929</v>
      </c>
      <c r="AT631" s="381" t="str">
        <f/>
        <v/>
      </c>
      <c r="AU631" s="389"/>
      <c r="AV631" s="390" t="str">
        <f/>
        <v/>
      </c>
      <c r="AW631" s="57" t="str">
        <f/>
        <v/>
      </c>
      <c r="AX631" s="381"/>
      <c r="AY631" s="381" t="str">
        <f/>
        <v/>
      </c>
      <c r="AZ631" s="381"/>
      <c r="BA631" s="381" t="str">
        <f/>
        <v/>
      </c>
      <c r="BB631" s="385"/>
      <c r="BC631" s="390" t="str">
        <f/>
        <v/>
      </c>
      <c r="BD631" s="381" t="str">
        <f/>
        <v/>
      </c>
      <c r="BE631" s="381"/>
      <c r="BF631" s="381" t="str">
        <f/>
        <v/>
      </c>
      <c r="BG631" s="391"/>
      <c r="BH631" s="392"/>
      <c r="BI631" s="378"/>
    </row>
    <row r="632" ht="15.75" customHeight="1">
      <c r="A632" s="236"/>
      <c r="B632" s="236"/>
      <c r="C632" s="358"/>
      <c r="D632" s="379">
        <v>626</v>
      </c>
      <c r="E632" s="380" t="str">
        <f t="shared" si="154"/>
        <v>#REF!</v>
      </c>
      <c r="F632" s="57" t="str">
        <f t="shared" si="155"/>
        <v>#REF!</v>
      </c>
      <c r="G632" s="57" t="str">
        <f t="shared" si="156"/>
        <v>#REF!</v>
      </c>
      <c r="H632" s="381" t="str">
        <f t="shared" si="157"/>
        <v>#REF!</v>
      </c>
      <c r="I632" s="380" t="str">
        <f t="shared" si="158"/>
        <v>#REF!</v>
      </c>
      <c r="J632" s="396" t="str">
        <f t="shared" si="162"/>
        <v>#REF!</v>
      </c>
      <c r="K632" s="382" t="b">
        <v>0</v>
      </c>
      <c r="L632" s="364" t="str">
        <f t="shared" si="159"/>
        <v>#REF!</v>
      </c>
      <c r="M632" s="361" t="str">
        <f t="shared" si="160"/>
        <v>#REF!</v>
      </c>
      <c r="N632" s="361" t="b">
        <v>0</v>
      </c>
      <c r="O632" s="24" t="b">
        <v>0</v>
      </c>
      <c r="P632" s="365" t="str">
        <f t="shared" si="161"/>
        <v>#REF!</v>
      </c>
      <c r="Q632" s="383"/>
      <c r="R632" s="367"/>
      <c r="S632" s="384" t="str">
        <f/>
        <v/>
      </c>
      <c r="T632" s="385">
        <v>49735</v>
      </c>
      <c r="U632" s="386" t="str">
        <f/>
        <v/>
      </c>
      <c r="V632" s="385">
        <v>49859</v>
      </c>
      <c r="W632" s="387" t="str">
        <f/>
        <v/>
      </c>
      <c r="X632" s="381" t="str">
        <f/>
        <v/>
      </c>
      <c r="Y632" s="381"/>
      <c r="Z632" s="381">
        <v>49919</v>
      </c>
      <c r="AA632" s="388"/>
      <c r="AB632" s="381"/>
      <c r="AC632" s="381"/>
      <c r="AD632" s="381"/>
      <c r="AE632" s="388"/>
      <c r="AF632" s="381"/>
      <c r="AG632" s="381"/>
      <c r="AH632" s="389"/>
      <c r="AI632" s="386"/>
      <c r="AJ632" s="381"/>
      <c r="AK632" s="381"/>
      <c r="AL632" s="383"/>
      <c r="AM632" s="374"/>
      <c r="AN632" s="384">
        <v>49860</v>
      </c>
      <c r="AO632" s="381">
        <v>49935</v>
      </c>
      <c r="AP632" s="383"/>
      <c r="AQ632" s="374"/>
      <c r="AR632" s="384" t="str">
        <f/>
        <v/>
      </c>
      <c r="AS632" s="381">
        <v>49929</v>
      </c>
      <c r="AT632" s="381" t="str">
        <f/>
        <v/>
      </c>
      <c r="AU632" s="389"/>
      <c r="AV632" s="390" t="str">
        <f/>
        <v/>
      </c>
      <c r="AW632" s="57" t="str">
        <f/>
        <v/>
      </c>
      <c r="AX632" s="381"/>
      <c r="AY632" s="381" t="str">
        <f/>
        <v/>
      </c>
      <c r="AZ632" s="381"/>
      <c r="BA632" s="381" t="str">
        <f/>
        <v/>
      </c>
      <c r="BB632" s="385"/>
      <c r="BC632" s="390" t="str">
        <f/>
        <v/>
      </c>
      <c r="BD632" s="381" t="str">
        <f/>
        <v/>
      </c>
      <c r="BE632" s="381"/>
      <c r="BF632" s="381" t="str">
        <f/>
        <v/>
      </c>
      <c r="BG632" s="391"/>
      <c r="BH632" s="392"/>
      <c r="BI632" s="378"/>
    </row>
    <row r="633" ht="15.75" customHeight="1">
      <c r="A633" s="236"/>
      <c r="B633" s="236"/>
      <c r="C633" s="358"/>
      <c r="D633" s="379">
        <v>627</v>
      </c>
      <c r="E633" s="380" t="str">
        <f t="shared" si="154"/>
        <v>#REF!</v>
      </c>
      <c r="F633" s="57" t="str">
        <f t="shared" si="155"/>
        <v>#REF!</v>
      </c>
      <c r="G633" s="57" t="str">
        <f t="shared" si="156"/>
        <v>#REF!</v>
      </c>
      <c r="H633" s="381" t="str">
        <f t="shared" si="157"/>
        <v>#REF!</v>
      </c>
      <c r="I633" s="380" t="str">
        <f t="shared" si="158"/>
        <v>#REF!</v>
      </c>
      <c r="J633" s="396" t="str">
        <f t="shared" si="162"/>
        <v>#REF!</v>
      </c>
      <c r="K633" s="382" t="b">
        <v>0</v>
      </c>
      <c r="L633" s="364" t="str">
        <f t="shared" si="159"/>
        <v>#REF!</v>
      </c>
      <c r="M633" s="361" t="str">
        <f t="shared" si="160"/>
        <v>#REF!</v>
      </c>
      <c r="N633" s="361" t="b">
        <v>0</v>
      </c>
      <c r="O633" s="24" t="b">
        <v>0</v>
      </c>
      <c r="P633" s="365" t="str">
        <f t="shared" si="161"/>
        <v>#REF!</v>
      </c>
      <c r="Q633" s="383"/>
      <c r="R633" s="367"/>
      <c r="S633" s="384" t="str">
        <f/>
        <v/>
      </c>
      <c r="T633" s="385">
        <v>49735</v>
      </c>
      <c r="U633" s="386" t="str">
        <f/>
        <v/>
      </c>
      <c r="V633" s="385">
        <v>49859</v>
      </c>
      <c r="W633" s="387" t="str">
        <f/>
        <v/>
      </c>
      <c r="X633" s="381" t="str">
        <f/>
        <v/>
      </c>
      <c r="Y633" s="381"/>
      <c r="Z633" s="381">
        <v>49919</v>
      </c>
      <c r="AA633" s="388"/>
      <c r="AB633" s="381"/>
      <c r="AC633" s="381"/>
      <c r="AD633" s="381"/>
      <c r="AE633" s="388"/>
      <c r="AF633" s="381"/>
      <c r="AG633" s="381"/>
      <c r="AH633" s="389"/>
      <c r="AI633" s="386"/>
      <c r="AJ633" s="381"/>
      <c r="AK633" s="381"/>
      <c r="AL633" s="383"/>
      <c r="AM633" s="374"/>
      <c r="AN633" s="384">
        <v>49860</v>
      </c>
      <c r="AO633" s="381">
        <v>49935</v>
      </c>
      <c r="AP633" s="383"/>
      <c r="AQ633" s="374"/>
      <c r="AR633" s="384" t="str">
        <f/>
        <v/>
      </c>
      <c r="AS633" s="381">
        <v>49929</v>
      </c>
      <c r="AT633" s="381" t="str">
        <f/>
        <v/>
      </c>
      <c r="AU633" s="389"/>
      <c r="AV633" s="390" t="str">
        <f/>
        <v/>
      </c>
      <c r="AW633" s="57" t="str">
        <f/>
        <v/>
      </c>
      <c r="AX633" s="381"/>
      <c r="AY633" s="381" t="str">
        <f/>
        <v/>
      </c>
      <c r="AZ633" s="381"/>
      <c r="BA633" s="381" t="str">
        <f/>
        <v/>
      </c>
      <c r="BB633" s="385"/>
      <c r="BC633" s="390" t="str">
        <f/>
        <v/>
      </c>
      <c r="BD633" s="381" t="str">
        <f/>
        <v/>
      </c>
      <c r="BE633" s="381"/>
      <c r="BF633" s="381" t="str">
        <f/>
        <v/>
      </c>
      <c r="BG633" s="391"/>
      <c r="BH633" s="392"/>
      <c r="BI633" s="378"/>
    </row>
    <row r="634" ht="15.75" customHeight="1">
      <c r="A634" s="236"/>
      <c r="B634" s="236"/>
      <c r="C634" s="358"/>
      <c r="D634" s="379">
        <v>628</v>
      </c>
      <c r="E634" s="380" t="str">
        <f t="shared" si="154"/>
        <v>#REF!</v>
      </c>
      <c r="F634" s="57" t="str">
        <f t="shared" si="155"/>
        <v>#REF!</v>
      </c>
      <c r="G634" s="57" t="str">
        <f t="shared" si="156"/>
        <v>#REF!</v>
      </c>
      <c r="H634" s="381" t="str">
        <f t="shared" si="157"/>
        <v>#REF!</v>
      </c>
      <c r="I634" s="380" t="str">
        <f t="shared" si="158"/>
        <v>#REF!</v>
      </c>
      <c r="J634" s="396" t="str">
        <f t="shared" si="162"/>
        <v>#REF!</v>
      </c>
      <c r="K634" s="382" t="b">
        <v>0</v>
      </c>
      <c r="L634" s="364" t="str">
        <f t="shared" si="159"/>
        <v>#REF!</v>
      </c>
      <c r="M634" s="361" t="str">
        <f t="shared" si="160"/>
        <v>#REF!</v>
      </c>
      <c r="N634" s="361" t="b">
        <v>0</v>
      </c>
      <c r="O634" s="24" t="b">
        <v>0</v>
      </c>
      <c r="P634" s="365" t="str">
        <f t="shared" si="161"/>
        <v>#REF!</v>
      </c>
      <c r="Q634" s="383"/>
      <c r="R634" s="367"/>
      <c r="S634" s="384" t="str">
        <f/>
        <v/>
      </c>
      <c r="T634" s="385">
        <v>49735</v>
      </c>
      <c r="U634" s="386" t="str">
        <f/>
        <v/>
      </c>
      <c r="V634" s="385">
        <v>49859</v>
      </c>
      <c r="W634" s="387" t="str">
        <f/>
        <v/>
      </c>
      <c r="X634" s="381" t="str">
        <f/>
        <v/>
      </c>
      <c r="Y634" s="381"/>
      <c r="Z634" s="381">
        <v>49919</v>
      </c>
      <c r="AA634" s="388"/>
      <c r="AB634" s="381"/>
      <c r="AC634" s="381"/>
      <c r="AD634" s="381"/>
      <c r="AE634" s="388"/>
      <c r="AF634" s="381"/>
      <c r="AG634" s="381"/>
      <c r="AH634" s="389"/>
      <c r="AI634" s="386"/>
      <c r="AJ634" s="381"/>
      <c r="AK634" s="381"/>
      <c r="AL634" s="383"/>
      <c r="AM634" s="374"/>
      <c r="AN634" s="384">
        <v>49860</v>
      </c>
      <c r="AO634" s="381">
        <v>49935</v>
      </c>
      <c r="AP634" s="383"/>
      <c r="AQ634" s="374"/>
      <c r="AR634" s="384" t="str">
        <f/>
        <v/>
      </c>
      <c r="AS634" s="381">
        <v>49929</v>
      </c>
      <c r="AT634" s="381" t="str">
        <f/>
        <v/>
      </c>
      <c r="AU634" s="389"/>
      <c r="AV634" s="390" t="str">
        <f/>
        <v/>
      </c>
      <c r="AW634" s="57" t="str">
        <f/>
        <v/>
      </c>
      <c r="AX634" s="381"/>
      <c r="AY634" s="381" t="str">
        <f/>
        <v/>
      </c>
      <c r="AZ634" s="381"/>
      <c r="BA634" s="381" t="str">
        <f/>
        <v/>
      </c>
      <c r="BB634" s="385"/>
      <c r="BC634" s="390" t="str">
        <f/>
        <v/>
      </c>
      <c r="BD634" s="381" t="str">
        <f/>
        <v/>
      </c>
      <c r="BE634" s="381"/>
      <c r="BF634" s="381" t="str">
        <f/>
        <v/>
      </c>
      <c r="BG634" s="391"/>
      <c r="BH634" s="392"/>
      <c r="BI634" s="378"/>
    </row>
    <row r="635" ht="15.75" customHeight="1">
      <c r="A635" s="236"/>
      <c r="B635" s="236"/>
      <c r="C635" s="358"/>
      <c r="D635" s="379">
        <v>629</v>
      </c>
      <c r="E635" s="380" t="str">
        <f t="shared" si="154"/>
        <v>#REF!</v>
      </c>
      <c r="F635" s="57" t="str">
        <f t="shared" si="155"/>
        <v>#REF!</v>
      </c>
      <c r="G635" s="57" t="str">
        <f t="shared" si="156"/>
        <v>#REF!</v>
      </c>
      <c r="H635" s="381" t="str">
        <f t="shared" si="157"/>
        <v>#REF!</v>
      </c>
      <c r="I635" s="380" t="str">
        <f t="shared" si="158"/>
        <v>#REF!</v>
      </c>
      <c r="J635" s="396" t="str">
        <f t="shared" si="162"/>
        <v>#REF!</v>
      </c>
      <c r="K635" s="382" t="b">
        <v>0</v>
      </c>
      <c r="L635" s="364" t="str">
        <f t="shared" si="159"/>
        <v>#REF!</v>
      </c>
      <c r="M635" s="361" t="str">
        <f t="shared" si="160"/>
        <v>#REF!</v>
      </c>
      <c r="N635" s="361" t="b">
        <v>0</v>
      </c>
      <c r="O635" s="24" t="b">
        <v>0</v>
      </c>
      <c r="P635" s="365" t="str">
        <f t="shared" si="161"/>
        <v>#REF!</v>
      </c>
      <c r="Q635" s="383"/>
      <c r="R635" s="367"/>
      <c r="S635" s="384" t="str">
        <f/>
        <v/>
      </c>
      <c r="T635" s="385">
        <v>44409</v>
      </c>
      <c r="U635" s="386" t="str">
        <f/>
        <v/>
      </c>
      <c r="V635" s="385">
        <v>44623</v>
      </c>
      <c r="W635" s="387" t="str">
        <f/>
        <v/>
      </c>
      <c r="X635" s="381" t="str">
        <f/>
        <v/>
      </c>
      <c r="Y635" s="381">
        <v>44652</v>
      </c>
      <c r="Z635" s="381">
        <v>44652</v>
      </c>
      <c r="AA635" s="380"/>
      <c r="AB635" s="57"/>
      <c r="AC635" s="57"/>
      <c r="AD635" s="57"/>
      <c r="AE635" s="380"/>
      <c r="AF635" s="57"/>
      <c r="AG635" s="57"/>
      <c r="AH635" s="411"/>
      <c r="AI635" s="386">
        <v>44682</v>
      </c>
      <c r="AJ635" s="381"/>
      <c r="AK635" s="381"/>
      <c r="AL635" s="383"/>
      <c r="AM635" s="374"/>
      <c r="AN635" s="384">
        <v>45035</v>
      </c>
      <c r="AO635" s="381">
        <v>45110</v>
      </c>
      <c r="AP635" s="383"/>
      <c r="AQ635" s="374"/>
      <c r="AR635" s="384" t="str">
        <f/>
        <v/>
      </c>
      <c r="AS635" s="381">
        <v>44697</v>
      </c>
      <c r="AT635" s="381" t="str">
        <f/>
        <v/>
      </c>
      <c r="AU635" s="389"/>
      <c r="AV635" s="390" t="str">
        <f/>
        <v/>
      </c>
      <c r="AW635" s="57" t="str">
        <f/>
        <v/>
      </c>
      <c r="AX635" s="381">
        <v>44681</v>
      </c>
      <c r="AY635" s="381" t="str">
        <f/>
        <v/>
      </c>
      <c r="AZ635" s="413"/>
      <c r="BA635" s="381" t="str">
        <f/>
        <v/>
      </c>
      <c r="BB635" s="385"/>
      <c r="BC635" s="390" t="str">
        <f/>
        <v/>
      </c>
      <c r="BD635" s="381" t="str">
        <f/>
        <v/>
      </c>
      <c r="BE635" s="381">
        <v>44773</v>
      </c>
      <c r="BF635" s="381" t="str">
        <f/>
        <v/>
      </c>
      <c r="BG635" s="391"/>
      <c r="BH635" s="392"/>
      <c r="BI635" s="378"/>
    </row>
    <row r="636" ht="15.75" customHeight="1">
      <c r="A636" s="236"/>
      <c r="B636" s="236"/>
      <c r="C636" s="358"/>
      <c r="D636" s="379">
        <v>630</v>
      </c>
      <c r="E636" s="380" t="str">
        <f t="shared" si="154"/>
        <v>#REF!</v>
      </c>
      <c r="F636" s="57" t="str">
        <f t="shared" si="155"/>
        <v>#REF!</v>
      </c>
      <c r="G636" s="57" t="str">
        <f t="shared" si="156"/>
        <v>#REF!</v>
      </c>
      <c r="H636" s="381" t="str">
        <f t="shared" si="157"/>
        <v>#REF!</v>
      </c>
      <c r="I636" s="380" t="str">
        <f t="shared" si="158"/>
        <v>#REF!</v>
      </c>
      <c r="J636" s="396" t="str">
        <f t="shared" si="162"/>
        <v>#REF!</v>
      </c>
      <c r="K636" s="382" t="b">
        <v>0</v>
      </c>
      <c r="L636" s="364" t="str">
        <f t="shared" si="159"/>
        <v>#REF!</v>
      </c>
      <c r="M636" s="361" t="str">
        <f t="shared" si="160"/>
        <v>#REF!</v>
      </c>
      <c r="N636" s="361" t="b">
        <v>0</v>
      </c>
      <c r="O636" s="24" t="b">
        <v>0</v>
      </c>
      <c r="P636" s="365" t="str">
        <f t="shared" si="161"/>
        <v>#REF!</v>
      </c>
      <c r="Q636" s="383"/>
      <c r="R636" s="367"/>
      <c r="S636" s="384" t="str">
        <f/>
        <v/>
      </c>
      <c r="T636" s="385">
        <v>44774</v>
      </c>
      <c r="U636" s="386" t="str">
        <f/>
        <v/>
      </c>
      <c r="V636" s="385">
        <v>44959</v>
      </c>
      <c r="W636" s="387" t="str">
        <f/>
        <v/>
      </c>
      <c r="X636" s="381" t="str">
        <f/>
        <v/>
      </c>
      <c r="Y636" s="381"/>
      <c r="Z636" s="381">
        <v>45017</v>
      </c>
      <c r="AA636" s="388"/>
      <c r="AB636" s="381"/>
      <c r="AC636" s="381"/>
      <c r="AD636" s="381"/>
      <c r="AE636" s="388"/>
      <c r="AF636" s="381"/>
      <c r="AG636" s="381"/>
      <c r="AH636" s="389"/>
      <c r="AI636" s="386">
        <v>45323</v>
      </c>
      <c r="AJ636" s="381"/>
      <c r="AK636" s="381"/>
      <c r="AL636" s="383"/>
      <c r="AM636" s="374"/>
      <c r="AN636" s="384">
        <v>45903</v>
      </c>
      <c r="AO636" s="381">
        <v>45978</v>
      </c>
      <c r="AP636" s="383"/>
      <c r="AQ636" s="374"/>
      <c r="AR636" s="384" t="str">
        <f/>
        <v/>
      </c>
      <c r="AS636" s="381">
        <v>45029</v>
      </c>
      <c r="AT636" s="381" t="str">
        <f/>
        <v/>
      </c>
      <c r="AU636" s="389"/>
      <c r="AV636" s="390" t="str">
        <f/>
        <v/>
      </c>
      <c r="AW636" s="57" t="str">
        <f/>
        <v/>
      </c>
      <c r="AX636" s="381">
        <v>46022</v>
      </c>
      <c r="AY636" s="381" t="str">
        <f/>
        <v/>
      </c>
      <c r="AZ636" s="381"/>
      <c r="BA636" s="381" t="str">
        <f/>
        <v/>
      </c>
      <c r="BB636" s="385"/>
      <c r="BC636" s="390" t="str">
        <f/>
        <v/>
      </c>
      <c r="BD636" s="381" t="str">
        <f/>
        <v/>
      </c>
      <c r="BE636" s="381">
        <v>46265</v>
      </c>
      <c r="BF636" s="381" t="str">
        <f/>
        <v/>
      </c>
      <c r="BG636" s="391"/>
      <c r="BH636" s="392"/>
      <c r="BI636" s="378"/>
    </row>
    <row r="637" ht="15.75" customHeight="1">
      <c r="A637" s="236"/>
      <c r="B637" s="236"/>
      <c r="C637" s="358"/>
      <c r="D637" s="379">
        <v>631</v>
      </c>
      <c r="E637" s="380" t="str">
        <f t="shared" si="154"/>
        <v>#REF!</v>
      </c>
      <c r="F637" s="57" t="str">
        <f t="shared" si="155"/>
        <v>#REF!</v>
      </c>
      <c r="G637" s="57" t="str">
        <f t="shared" si="156"/>
        <v>#REF!</v>
      </c>
      <c r="H637" s="381" t="str">
        <f t="shared" si="157"/>
        <v>#REF!</v>
      </c>
      <c r="I637" s="380" t="str">
        <f t="shared" si="158"/>
        <v>#REF!</v>
      </c>
      <c r="J637" s="396" t="str">
        <f t="shared" si="162"/>
        <v>#REF!</v>
      </c>
      <c r="K637" s="382" t="b">
        <v>1</v>
      </c>
      <c r="L637" s="364" t="str">
        <f t="shared" si="159"/>
        <v>#REF!</v>
      </c>
      <c r="M637" s="361" t="str">
        <f t="shared" si="160"/>
        <v>#REF!</v>
      </c>
      <c r="N637" s="361" t="b">
        <v>0</v>
      </c>
      <c r="O637" s="24" t="b">
        <v>0</v>
      </c>
      <c r="P637" s="365" t="str">
        <f t="shared" si="161"/>
        <v>#REF!</v>
      </c>
      <c r="Q637" s="383"/>
      <c r="R637" s="367"/>
      <c r="S637" s="384" t="str">
        <f/>
        <v/>
      </c>
      <c r="T637" s="385">
        <v>44682</v>
      </c>
      <c r="U637" s="386" t="str">
        <f/>
        <v/>
      </c>
      <c r="V637" s="385">
        <v>44868</v>
      </c>
      <c r="W637" s="387" t="str">
        <f/>
        <v/>
      </c>
      <c r="X637" s="381" t="str">
        <f/>
        <v/>
      </c>
      <c r="Y637" s="381"/>
      <c r="Z637" s="381">
        <v>44927</v>
      </c>
      <c r="AA637" s="388"/>
      <c r="AB637" s="381"/>
      <c r="AC637" s="381"/>
      <c r="AD637" s="381"/>
      <c r="AE637" s="388"/>
      <c r="AF637" s="381"/>
      <c r="AG637" s="381"/>
      <c r="AH637" s="389"/>
      <c r="AI637" s="386">
        <v>45231</v>
      </c>
      <c r="AJ637" s="381"/>
      <c r="AK637" s="381"/>
      <c r="AL637" s="383"/>
      <c r="AM637" s="374"/>
      <c r="AN637" s="384">
        <v>45343</v>
      </c>
      <c r="AO637" s="381">
        <v>45418</v>
      </c>
      <c r="AP637" s="383"/>
      <c r="AQ637" s="374"/>
      <c r="AR637" s="384" t="str">
        <f/>
        <v/>
      </c>
      <c r="AS637" s="381">
        <v>44945</v>
      </c>
      <c r="AT637" s="381" t="str">
        <f/>
        <v/>
      </c>
      <c r="AU637" s="389"/>
      <c r="AV637" s="390" t="str">
        <f/>
        <v/>
      </c>
      <c r="AW637" s="57" t="str">
        <f/>
        <v/>
      </c>
      <c r="AX637" s="381">
        <v>45412</v>
      </c>
      <c r="AY637" s="381" t="str">
        <f/>
        <v/>
      </c>
      <c r="AZ637" s="381"/>
      <c r="BA637" s="381" t="str">
        <f/>
        <v/>
      </c>
      <c r="BB637" s="385"/>
      <c r="BC637" s="390" t="str">
        <f/>
        <v/>
      </c>
      <c r="BD637" s="381" t="str">
        <f/>
        <v/>
      </c>
      <c r="BE637" s="381">
        <v>45657</v>
      </c>
      <c r="BF637" s="381" t="str">
        <f/>
        <v/>
      </c>
      <c r="BG637" s="391"/>
      <c r="BH637" s="392"/>
      <c r="BI637" s="378"/>
    </row>
    <row r="638" ht="15.75" customHeight="1">
      <c r="A638" s="236"/>
      <c r="B638" s="236"/>
      <c r="C638" s="358"/>
      <c r="D638" s="379">
        <v>632</v>
      </c>
      <c r="E638" s="380" t="str">
        <f t="shared" si="154"/>
        <v>#REF!</v>
      </c>
      <c r="F638" s="57" t="str">
        <f t="shared" si="155"/>
        <v>#REF!</v>
      </c>
      <c r="G638" s="57" t="str">
        <f t="shared" si="156"/>
        <v>#REF!</v>
      </c>
      <c r="H638" s="381" t="str">
        <f t="shared" si="157"/>
        <v>#REF!</v>
      </c>
      <c r="I638" s="380" t="str">
        <f t="shared" si="158"/>
        <v>#REF!</v>
      </c>
      <c r="J638" s="396" t="str">
        <f t="shared" si="162"/>
        <v>#REF!</v>
      </c>
      <c r="K638" s="382" t="b">
        <v>0</v>
      </c>
      <c r="L638" s="364" t="str">
        <f t="shared" si="159"/>
        <v>#REF!</v>
      </c>
      <c r="M638" s="361" t="str">
        <f t="shared" si="160"/>
        <v>#REF!</v>
      </c>
      <c r="N638" s="361" t="b">
        <v>0</v>
      </c>
      <c r="O638" s="24" t="b">
        <v>0</v>
      </c>
      <c r="P638" s="365" t="str">
        <f t="shared" si="161"/>
        <v>#REF!</v>
      </c>
      <c r="Q638" s="383"/>
      <c r="R638" s="367"/>
      <c r="S638" s="384" t="str">
        <f/>
        <v/>
      </c>
      <c r="T638" s="385">
        <v>45566</v>
      </c>
      <c r="U638" s="386" t="str">
        <f/>
        <v/>
      </c>
      <c r="V638" s="385">
        <v>45750</v>
      </c>
      <c r="W638" s="387" t="str">
        <f/>
        <v/>
      </c>
      <c r="X638" s="381" t="str">
        <f/>
        <v/>
      </c>
      <c r="Y638" s="381"/>
      <c r="Z638" s="381">
        <v>45809</v>
      </c>
      <c r="AA638" s="388"/>
      <c r="AB638" s="381"/>
      <c r="AC638" s="381"/>
      <c r="AD638" s="381"/>
      <c r="AE638" s="388"/>
      <c r="AF638" s="381"/>
      <c r="AG638" s="381"/>
      <c r="AH638" s="389"/>
      <c r="AI638" s="386"/>
      <c r="AJ638" s="381"/>
      <c r="AK638" s="381"/>
      <c r="AL638" s="383"/>
      <c r="AM638" s="374"/>
      <c r="AN638" s="384">
        <v>46449</v>
      </c>
      <c r="AO638" s="381">
        <v>46524</v>
      </c>
      <c r="AP638" s="383"/>
      <c r="AQ638" s="374"/>
      <c r="AR638" s="384" t="str">
        <f/>
        <v/>
      </c>
      <c r="AS638" s="381">
        <v>45823</v>
      </c>
      <c r="AT638" s="381" t="str">
        <f/>
        <v/>
      </c>
      <c r="AU638" s="389"/>
      <c r="AV638" s="390" t="str">
        <f/>
        <v/>
      </c>
      <c r="AW638" s="57" t="str">
        <f/>
        <v/>
      </c>
      <c r="AX638" s="381"/>
      <c r="AY638" s="381" t="str">
        <f/>
        <v/>
      </c>
      <c r="AZ638" s="381"/>
      <c r="BA638" s="381" t="str">
        <f/>
        <v/>
      </c>
      <c r="BB638" s="385"/>
      <c r="BC638" s="390" t="str">
        <f/>
        <v/>
      </c>
      <c r="BD638" s="381" t="str">
        <f/>
        <v/>
      </c>
      <c r="BE638" s="381"/>
      <c r="BF638" s="381" t="str">
        <f/>
        <v/>
      </c>
      <c r="BG638" s="391"/>
      <c r="BH638" s="392"/>
      <c r="BI638" s="378"/>
    </row>
    <row r="639" ht="15.75" customHeight="1">
      <c r="A639" s="236"/>
      <c r="B639" s="236"/>
      <c r="C639" s="358"/>
      <c r="D639" s="379">
        <v>633</v>
      </c>
      <c r="E639" s="380" t="str">
        <f t="shared" si="154"/>
        <v>#REF!</v>
      </c>
      <c r="F639" s="57" t="str">
        <f t="shared" si="155"/>
        <v>#REF!</v>
      </c>
      <c r="G639" s="57" t="str">
        <f t="shared" si="156"/>
        <v>#REF!</v>
      </c>
      <c r="H639" s="381" t="str">
        <f t="shared" si="157"/>
        <v>#REF!</v>
      </c>
      <c r="I639" s="380" t="str">
        <f t="shared" si="158"/>
        <v>#REF!</v>
      </c>
      <c r="J639" s="396" t="str">
        <f t="shared" si="162"/>
        <v>#REF!</v>
      </c>
      <c r="K639" s="382" t="b">
        <v>0</v>
      </c>
      <c r="L639" s="364" t="str">
        <f t="shared" si="159"/>
        <v>#REF!</v>
      </c>
      <c r="M639" s="361" t="str">
        <f t="shared" si="160"/>
        <v>#REF!</v>
      </c>
      <c r="N639" s="361" t="b">
        <v>0</v>
      </c>
      <c r="O639" s="24" t="b">
        <v>0</v>
      </c>
      <c r="P639" s="365" t="str">
        <f t="shared" si="161"/>
        <v>#REF!</v>
      </c>
      <c r="Q639" s="383"/>
      <c r="R639" s="367"/>
      <c r="S639" s="384" t="str">
        <f/>
        <v/>
      </c>
      <c r="T639" s="385">
        <v>45566</v>
      </c>
      <c r="U639" s="386" t="str">
        <f/>
        <v/>
      </c>
      <c r="V639" s="385">
        <v>45750</v>
      </c>
      <c r="W639" s="387" t="str">
        <f/>
        <v/>
      </c>
      <c r="X639" s="381" t="str">
        <f/>
        <v/>
      </c>
      <c r="Y639" s="381"/>
      <c r="Z639" s="381">
        <v>45809</v>
      </c>
      <c r="AA639" s="388"/>
      <c r="AB639" s="381"/>
      <c r="AC639" s="381"/>
      <c r="AD639" s="381"/>
      <c r="AE639" s="388"/>
      <c r="AF639" s="381"/>
      <c r="AG639" s="381"/>
      <c r="AH639" s="389"/>
      <c r="AI639" s="386"/>
      <c r="AJ639" s="381"/>
      <c r="AK639" s="381"/>
      <c r="AL639" s="383"/>
      <c r="AM639" s="374"/>
      <c r="AN639" s="384">
        <v>46692</v>
      </c>
      <c r="AO639" s="381">
        <v>46765</v>
      </c>
      <c r="AP639" s="383"/>
      <c r="AQ639" s="374"/>
      <c r="AR639" s="384" t="str">
        <f/>
        <v/>
      </c>
      <c r="AS639" s="381">
        <v>45823</v>
      </c>
      <c r="AT639" s="381" t="str">
        <f/>
        <v/>
      </c>
      <c r="AU639" s="389"/>
      <c r="AV639" s="390" t="str">
        <f/>
        <v/>
      </c>
      <c r="AW639" s="57" t="str">
        <f/>
        <v/>
      </c>
      <c r="AX639" s="381"/>
      <c r="AY639" s="381" t="str">
        <f/>
        <v/>
      </c>
      <c r="AZ639" s="381"/>
      <c r="BA639" s="381" t="str">
        <f/>
        <v/>
      </c>
      <c r="BB639" s="385"/>
      <c r="BC639" s="390" t="str">
        <f/>
        <v/>
      </c>
      <c r="BD639" s="381" t="str">
        <f/>
        <v/>
      </c>
      <c r="BE639" s="381"/>
      <c r="BF639" s="381" t="str">
        <f/>
        <v/>
      </c>
      <c r="BG639" s="391"/>
      <c r="BH639" s="392"/>
      <c r="BI639" s="378"/>
    </row>
    <row r="640" ht="15.75" customHeight="1">
      <c r="A640" s="236"/>
      <c r="B640" s="236"/>
      <c r="C640" s="358"/>
      <c r="D640" s="379">
        <v>634</v>
      </c>
      <c r="E640" s="380" t="str">
        <f t="shared" si="154"/>
        <v>#REF!</v>
      </c>
      <c r="F640" s="57" t="str">
        <f t="shared" si="155"/>
        <v>#REF!</v>
      </c>
      <c r="G640" s="57" t="str">
        <f t="shared" si="156"/>
        <v>#REF!</v>
      </c>
      <c r="H640" s="381" t="str">
        <f t="shared" si="157"/>
        <v>#REF!</v>
      </c>
      <c r="I640" s="380" t="str">
        <f t="shared" si="158"/>
        <v>#REF!</v>
      </c>
      <c r="J640" s="396" t="str">
        <f t="shared" si="162"/>
        <v>#REF!</v>
      </c>
      <c r="K640" s="382" t="b">
        <v>0</v>
      </c>
      <c r="L640" s="364" t="str">
        <f t="shared" si="159"/>
        <v>#REF!</v>
      </c>
      <c r="M640" s="361" t="str">
        <f t="shared" si="160"/>
        <v>#REF!</v>
      </c>
      <c r="N640" s="361" t="b">
        <v>0</v>
      </c>
      <c r="O640" s="24" t="b">
        <v>0</v>
      </c>
      <c r="P640" s="365" t="str">
        <f t="shared" si="161"/>
        <v>#REF!</v>
      </c>
      <c r="Q640" s="383"/>
      <c r="R640" s="367"/>
      <c r="S640" s="384" t="str">
        <f/>
        <v/>
      </c>
      <c r="T640" s="385">
        <v>45566</v>
      </c>
      <c r="U640" s="386" t="str">
        <f/>
        <v/>
      </c>
      <c r="V640" s="385">
        <v>45750</v>
      </c>
      <c r="W640" s="387" t="str">
        <f/>
        <v/>
      </c>
      <c r="X640" s="381" t="str">
        <f/>
        <v/>
      </c>
      <c r="Y640" s="381"/>
      <c r="Z640" s="381">
        <v>45809</v>
      </c>
      <c r="AA640" s="388"/>
      <c r="AB640" s="381"/>
      <c r="AC640" s="381"/>
      <c r="AD640" s="381"/>
      <c r="AE640" s="388"/>
      <c r="AF640" s="381"/>
      <c r="AG640" s="381"/>
      <c r="AH640" s="389"/>
      <c r="AI640" s="386"/>
      <c r="AJ640" s="381"/>
      <c r="AK640" s="381"/>
      <c r="AL640" s="383"/>
      <c r="AM640" s="374"/>
      <c r="AN640" s="384">
        <v>46510</v>
      </c>
      <c r="AO640" s="381">
        <v>46583</v>
      </c>
      <c r="AP640" s="383"/>
      <c r="AQ640" s="374"/>
      <c r="AR640" s="384" t="str">
        <f/>
        <v/>
      </c>
      <c r="AS640" s="381">
        <v>45823</v>
      </c>
      <c r="AT640" s="381" t="str">
        <f/>
        <v/>
      </c>
      <c r="AU640" s="389"/>
      <c r="AV640" s="390" t="str">
        <f/>
        <v/>
      </c>
      <c r="AW640" s="57" t="str">
        <f/>
        <v/>
      </c>
      <c r="AX640" s="381"/>
      <c r="AY640" s="381" t="str">
        <f/>
        <v/>
      </c>
      <c r="AZ640" s="381"/>
      <c r="BA640" s="381" t="str">
        <f/>
        <v/>
      </c>
      <c r="BB640" s="385"/>
      <c r="BC640" s="390" t="str">
        <f/>
        <v/>
      </c>
      <c r="BD640" s="381" t="str">
        <f/>
        <v/>
      </c>
      <c r="BE640" s="381"/>
      <c r="BF640" s="381" t="str">
        <f/>
        <v/>
      </c>
      <c r="BG640" s="391"/>
      <c r="BH640" s="392"/>
      <c r="BI640" s="378"/>
    </row>
    <row r="641" ht="15.75" customHeight="1">
      <c r="A641" s="236"/>
      <c r="B641" s="236"/>
      <c r="C641" s="358"/>
      <c r="D641" s="379">
        <v>635</v>
      </c>
      <c r="E641" s="380" t="str">
        <f t="shared" si="154"/>
        <v>#REF!</v>
      </c>
      <c r="F641" s="57" t="str">
        <f t="shared" si="155"/>
        <v>#REF!</v>
      </c>
      <c r="G641" s="57" t="str">
        <f t="shared" si="156"/>
        <v>#REF!</v>
      </c>
      <c r="H641" s="381" t="str">
        <f t="shared" si="157"/>
        <v>#REF!</v>
      </c>
      <c r="I641" s="380" t="str">
        <f t="shared" si="158"/>
        <v>#REF!</v>
      </c>
      <c r="J641" s="396" t="str">
        <f t="shared" si="162"/>
        <v>#REF!</v>
      </c>
      <c r="K641" s="382" t="b">
        <v>1</v>
      </c>
      <c r="L641" s="364" t="str">
        <f t="shared" si="159"/>
        <v>#REF!</v>
      </c>
      <c r="M641" s="361" t="str">
        <f t="shared" si="160"/>
        <v>#REF!</v>
      </c>
      <c r="N641" s="361" t="b">
        <v>0</v>
      </c>
      <c r="O641" s="24" t="b">
        <v>0</v>
      </c>
      <c r="P641" s="365" t="str">
        <f t="shared" si="161"/>
        <v>#REF!</v>
      </c>
      <c r="Q641" s="383"/>
      <c r="R641" s="367"/>
      <c r="S641" s="384" t="str">
        <f/>
        <v/>
      </c>
      <c r="T641" s="385">
        <v>45566</v>
      </c>
      <c r="U641" s="386" t="str">
        <f/>
        <v/>
      </c>
      <c r="V641" s="385">
        <v>45750</v>
      </c>
      <c r="W641" s="387" t="str">
        <f/>
        <v/>
      </c>
      <c r="X641" s="381" t="str">
        <f/>
        <v/>
      </c>
      <c r="Y641" s="381"/>
      <c r="Z641" s="381">
        <v>45809</v>
      </c>
      <c r="AA641" s="388"/>
      <c r="AB641" s="381"/>
      <c r="AC641" s="381"/>
      <c r="AD641" s="381"/>
      <c r="AE641" s="388"/>
      <c r="AF641" s="381"/>
      <c r="AG641" s="381"/>
      <c r="AH641" s="389"/>
      <c r="AI641" s="386"/>
      <c r="AJ641" s="381"/>
      <c r="AK641" s="381"/>
      <c r="AL641" s="383"/>
      <c r="AM641" s="374"/>
      <c r="AN641" s="384">
        <v>46146</v>
      </c>
      <c r="AO641" s="381">
        <v>46219</v>
      </c>
      <c r="AP641" s="383"/>
      <c r="AQ641" s="374"/>
      <c r="AR641" s="384" t="str">
        <f/>
        <v/>
      </c>
      <c r="AS641" s="381">
        <v>45823</v>
      </c>
      <c r="AT641" s="381" t="str">
        <f/>
        <v/>
      </c>
      <c r="AU641" s="389"/>
      <c r="AV641" s="390" t="str">
        <f/>
        <v/>
      </c>
      <c r="AW641" s="57" t="str">
        <f/>
        <v/>
      </c>
      <c r="AX641" s="381"/>
      <c r="AY641" s="381" t="str">
        <f/>
        <v/>
      </c>
      <c r="AZ641" s="381"/>
      <c r="BA641" s="381" t="str">
        <f/>
        <v/>
      </c>
      <c r="BB641" s="385"/>
      <c r="BC641" s="390" t="str">
        <f/>
        <v/>
      </c>
      <c r="BD641" s="381" t="str">
        <f/>
        <v/>
      </c>
      <c r="BE641" s="381"/>
      <c r="BF641" s="381" t="str">
        <f/>
        <v/>
      </c>
      <c r="BG641" s="391"/>
      <c r="BH641" s="392"/>
      <c r="BI641" s="378"/>
    </row>
    <row r="642" ht="15.75" customHeight="1">
      <c r="A642" s="236"/>
      <c r="B642" s="236"/>
      <c r="C642" s="358"/>
      <c r="D642" s="379">
        <v>636</v>
      </c>
      <c r="E642" s="380" t="str">
        <f t="shared" si="154"/>
        <v>#REF!</v>
      </c>
      <c r="F642" s="57" t="str">
        <f t="shared" si="155"/>
        <v>#REF!</v>
      </c>
      <c r="G642" s="57" t="str">
        <f t="shared" si="156"/>
        <v>#REF!</v>
      </c>
      <c r="H642" s="381" t="str">
        <f t="shared" si="157"/>
        <v>#REF!</v>
      </c>
      <c r="I642" s="380" t="str">
        <f t="shared" si="158"/>
        <v>#REF!</v>
      </c>
      <c r="J642" s="396" t="str">
        <f t="shared" si="162"/>
        <v>#REF!</v>
      </c>
      <c r="K642" s="382" t="b">
        <v>0</v>
      </c>
      <c r="L642" s="364" t="str">
        <f t="shared" si="159"/>
        <v>#REF!</v>
      </c>
      <c r="M642" s="361" t="str">
        <f t="shared" si="160"/>
        <v>#REF!</v>
      </c>
      <c r="N642" s="361" t="b">
        <v>0</v>
      </c>
      <c r="O642" s="24" t="b">
        <v>0</v>
      </c>
      <c r="P642" s="365" t="str">
        <f t="shared" si="161"/>
        <v>#REF!</v>
      </c>
      <c r="Q642" s="383"/>
      <c r="R642" s="367"/>
      <c r="S642" s="384" t="str">
        <f/>
        <v/>
      </c>
      <c r="T642" s="385">
        <v>45566</v>
      </c>
      <c r="U642" s="386" t="str">
        <f/>
        <v/>
      </c>
      <c r="V642" s="385">
        <v>45750</v>
      </c>
      <c r="W642" s="387" t="str">
        <f/>
        <v/>
      </c>
      <c r="X642" s="381" t="str">
        <f/>
        <v/>
      </c>
      <c r="Y642" s="381"/>
      <c r="Z642" s="381">
        <v>45809</v>
      </c>
      <c r="AA642" s="388"/>
      <c r="AB642" s="381"/>
      <c r="AC642" s="381"/>
      <c r="AD642" s="381"/>
      <c r="AE642" s="388"/>
      <c r="AF642" s="381"/>
      <c r="AG642" s="381"/>
      <c r="AH642" s="389"/>
      <c r="AI642" s="386"/>
      <c r="AJ642" s="381"/>
      <c r="AK642" s="381"/>
      <c r="AL642" s="383"/>
      <c r="AM642" s="374"/>
      <c r="AN642" s="384">
        <v>46692</v>
      </c>
      <c r="AO642" s="381">
        <v>46765</v>
      </c>
      <c r="AP642" s="383"/>
      <c r="AQ642" s="374"/>
      <c r="AR642" s="384" t="str">
        <f/>
        <v/>
      </c>
      <c r="AS642" s="381">
        <v>45823</v>
      </c>
      <c r="AT642" s="381" t="str">
        <f/>
        <v/>
      </c>
      <c r="AU642" s="389"/>
      <c r="AV642" s="390" t="str">
        <f/>
        <v/>
      </c>
      <c r="AW642" s="57" t="str">
        <f/>
        <v/>
      </c>
      <c r="AX642" s="381"/>
      <c r="AY642" s="381" t="str">
        <f/>
        <v/>
      </c>
      <c r="AZ642" s="381"/>
      <c r="BA642" s="381" t="str">
        <f/>
        <v/>
      </c>
      <c r="BB642" s="385"/>
      <c r="BC642" s="390" t="str">
        <f/>
        <v/>
      </c>
      <c r="BD642" s="381" t="str">
        <f/>
        <v/>
      </c>
      <c r="BE642" s="381"/>
      <c r="BF642" s="381" t="str">
        <f/>
        <v/>
      </c>
      <c r="BG642" s="391"/>
      <c r="BH642" s="392"/>
      <c r="BI642" s="378"/>
    </row>
    <row r="643" ht="15.75" customHeight="1">
      <c r="A643" s="236"/>
      <c r="B643" s="236"/>
      <c r="C643" s="358"/>
      <c r="D643" s="379">
        <v>637</v>
      </c>
      <c r="E643" s="380" t="str">
        <f t="shared" si="154"/>
        <v>#REF!</v>
      </c>
      <c r="F643" s="57" t="str">
        <f t="shared" si="155"/>
        <v>#REF!</v>
      </c>
      <c r="G643" s="57" t="str">
        <f t="shared" si="156"/>
        <v>#REF!</v>
      </c>
      <c r="H643" s="381" t="str">
        <f t="shared" si="157"/>
        <v>#REF!</v>
      </c>
      <c r="I643" s="380" t="str">
        <f t="shared" si="158"/>
        <v>#REF!</v>
      </c>
      <c r="J643" s="396" t="str">
        <f t="shared" si="162"/>
        <v>#REF!</v>
      </c>
      <c r="K643" s="382" t="b">
        <v>0</v>
      </c>
      <c r="L643" s="364" t="str">
        <f t="shared" si="159"/>
        <v>#REF!</v>
      </c>
      <c r="M643" s="361" t="str">
        <f t="shared" si="160"/>
        <v>#REF!</v>
      </c>
      <c r="N643" s="361" t="b">
        <v>0</v>
      </c>
      <c r="O643" s="24" t="b">
        <v>0</v>
      </c>
      <c r="P643" s="365" t="str">
        <f t="shared" si="161"/>
        <v>#REF!</v>
      </c>
      <c r="Q643" s="383"/>
      <c r="R643" s="367"/>
      <c r="S643" s="384" t="str">
        <f/>
        <v/>
      </c>
      <c r="T643" s="385">
        <v>45566</v>
      </c>
      <c r="U643" s="386" t="str">
        <f/>
        <v/>
      </c>
      <c r="V643" s="385">
        <v>45750</v>
      </c>
      <c r="W643" s="387" t="str">
        <f/>
        <v/>
      </c>
      <c r="X643" s="381" t="str">
        <f/>
        <v/>
      </c>
      <c r="Y643" s="381"/>
      <c r="Z643" s="381">
        <v>45809</v>
      </c>
      <c r="AA643" s="388"/>
      <c r="AB643" s="381"/>
      <c r="AC643" s="381"/>
      <c r="AD643" s="381"/>
      <c r="AE643" s="388"/>
      <c r="AF643" s="381"/>
      <c r="AG643" s="381"/>
      <c r="AH643" s="389"/>
      <c r="AI643" s="386"/>
      <c r="AJ643" s="381"/>
      <c r="AK643" s="381"/>
      <c r="AL643" s="383"/>
      <c r="AM643" s="374"/>
      <c r="AN643" s="384">
        <v>46510</v>
      </c>
      <c r="AO643" s="381">
        <v>46583</v>
      </c>
      <c r="AP643" s="383"/>
      <c r="AQ643" s="374"/>
      <c r="AR643" s="384" t="str">
        <f/>
        <v/>
      </c>
      <c r="AS643" s="381">
        <v>45823</v>
      </c>
      <c r="AT643" s="381" t="str">
        <f/>
        <v/>
      </c>
      <c r="AU643" s="389"/>
      <c r="AV643" s="390" t="str">
        <f/>
        <v/>
      </c>
      <c r="AW643" s="57" t="str">
        <f/>
        <v/>
      </c>
      <c r="AX643" s="381"/>
      <c r="AY643" s="381" t="str">
        <f/>
        <v/>
      </c>
      <c r="AZ643" s="381"/>
      <c r="BA643" s="381" t="str">
        <f/>
        <v/>
      </c>
      <c r="BB643" s="385"/>
      <c r="BC643" s="390" t="str">
        <f/>
        <v/>
      </c>
      <c r="BD643" s="381" t="str">
        <f/>
        <v/>
      </c>
      <c r="BE643" s="381"/>
      <c r="BF643" s="381" t="str">
        <f/>
        <v/>
      </c>
      <c r="BG643" s="391"/>
      <c r="BH643" s="392"/>
      <c r="BI643" s="378"/>
    </row>
    <row r="644" ht="15.75" customHeight="1">
      <c r="A644" s="236"/>
      <c r="B644" s="236"/>
      <c r="C644" s="358"/>
      <c r="D644" s="379">
        <v>638</v>
      </c>
      <c r="E644" s="380" t="str">
        <f t="shared" si="154"/>
        <v>#REF!</v>
      </c>
      <c r="F644" s="57" t="str">
        <f t="shared" si="155"/>
        <v>#REF!</v>
      </c>
      <c r="G644" s="57" t="str">
        <f t="shared" si="156"/>
        <v>#REF!</v>
      </c>
      <c r="H644" s="381" t="str">
        <f t="shared" si="157"/>
        <v>#REF!</v>
      </c>
      <c r="I644" s="380" t="str">
        <f t="shared" si="158"/>
        <v>#REF!</v>
      </c>
      <c r="J644" s="396" t="str">
        <f t="shared" si="162"/>
        <v>#REF!</v>
      </c>
      <c r="K644" s="382" t="b">
        <v>0</v>
      </c>
      <c r="L644" s="364" t="str">
        <f t="shared" si="159"/>
        <v>#REF!</v>
      </c>
      <c r="M644" s="361" t="str">
        <f t="shared" si="160"/>
        <v>#REF!</v>
      </c>
      <c r="N644" s="361" t="b">
        <v>0</v>
      </c>
      <c r="O644" s="24" t="b">
        <v>0</v>
      </c>
      <c r="P644" s="365" t="str">
        <f t="shared" si="161"/>
        <v>#REF!</v>
      </c>
      <c r="Q644" s="383"/>
      <c r="R644" s="367"/>
      <c r="S644" s="384" t="str">
        <f/>
        <v/>
      </c>
      <c r="T644" s="385">
        <v>45597</v>
      </c>
      <c r="U644" s="386" t="str">
        <f/>
        <v/>
      </c>
      <c r="V644" s="385">
        <v>45779</v>
      </c>
      <c r="W644" s="387" t="str">
        <f/>
        <v/>
      </c>
      <c r="X644" s="381" t="str">
        <f/>
        <v/>
      </c>
      <c r="Y644" s="381"/>
      <c r="Z644" s="381">
        <v>45839</v>
      </c>
      <c r="AA644" s="388"/>
      <c r="AB644" s="381"/>
      <c r="AC644" s="381"/>
      <c r="AD644" s="381"/>
      <c r="AE644" s="388"/>
      <c r="AF644" s="381"/>
      <c r="AG644" s="381"/>
      <c r="AH644" s="389"/>
      <c r="AI644" s="386"/>
      <c r="AJ644" s="381"/>
      <c r="AK644" s="381"/>
      <c r="AL644" s="383"/>
      <c r="AM644" s="374"/>
      <c r="AN644" s="384">
        <v>45842</v>
      </c>
      <c r="AO644" s="381">
        <v>45917</v>
      </c>
      <c r="AP644" s="383"/>
      <c r="AQ644" s="374"/>
      <c r="AR644" s="384" t="str">
        <f/>
        <v/>
      </c>
      <c r="AS644" s="381">
        <v>45851</v>
      </c>
      <c r="AT644" s="381" t="str">
        <f/>
        <v/>
      </c>
      <c r="AU644" s="389"/>
      <c r="AV644" s="390" t="str">
        <f/>
        <v/>
      </c>
      <c r="AW644" s="57" t="str">
        <f/>
        <v/>
      </c>
      <c r="AX644" s="381"/>
      <c r="AY644" s="381" t="str">
        <f/>
        <v/>
      </c>
      <c r="AZ644" s="381"/>
      <c r="BA644" s="381" t="str">
        <f/>
        <v/>
      </c>
      <c r="BB644" s="385"/>
      <c r="BC644" s="390" t="str">
        <f/>
        <v/>
      </c>
      <c r="BD644" s="381" t="str">
        <f/>
        <v/>
      </c>
      <c r="BE644" s="381"/>
      <c r="BF644" s="381" t="str">
        <f/>
        <v/>
      </c>
      <c r="BG644" s="391"/>
      <c r="BH644" s="392"/>
      <c r="BI644" s="378"/>
    </row>
    <row r="645" ht="15.75" customHeight="1">
      <c r="A645" s="236"/>
      <c r="B645" s="236"/>
      <c r="C645" s="358"/>
      <c r="D645" s="379">
        <v>639</v>
      </c>
      <c r="E645" s="380" t="str">
        <f t="shared" si="154"/>
        <v>#REF!</v>
      </c>
      <c r="F645" s="57" t="str">
        <f t="shared" si="155"/>
        <v>#REF!</v>
      </c>
      <c r="G645" s="57" t="str">
        <f t="shared" si="156"/>
        <v>#REF!</v>
      </c>
      <c r="H645" s="381" t="str">
        <f t="shared" si="157"/>
        <v>#REF!</v>
      </c>
      <c r="I645" s="380" t="str">
        <f t="shared" si="158"/>
        <v>#REF!</v>
      </c>
      <c r="J645" s="396" t="str">
        <f t="shared" si="162"/>
        <v>#REF!</v>
      </c>
      <c r="K645" s="382" t="b">
        <v>0</v>
      </c>
      <c r="L645" s="364" t="str">
        <f t="shared" si="159"/>
        <v>#REF!</v>
      </c>
      <c r="M645" s="361" t="str">
        <f t="shared" si="160"/>
        <v>#REF!</v>
      </c>
      <c r="N645" s="361" t="b">
        <v>0</v>
      </c>
      <c r="O645" s="24" t="b">
        <v>0</v>
      </c>
      <c r="P645" s="365" t="str">
        <f t="shared" si="161"/>
        <v>#REF!</v>
      </c>
      <c r="Q645" s="383"/>
      <c r="R645" s="367"/>
      <c r="S645" s="384" t="str">
        <f/>
        <v/>
      </c>
      <c r="T645" s="385">
        <v>45597</v>
      </c>
      <c r="U645" s="386" t="str">
        <f/>
        <v/>
      </c>
      <c r="V645" s="385">
        <v>45779</v>
      </c>
      <c r="W645" s="387" t="str">
        <f/>
        <v/>
      </c>
      <c r="X645" s="381" t="str">
        <f/>
        <v/>
      </c>
      <c r="Y645" s="381"/>
      <c r="Z645" s="381">
        <v>45839</v>
      </c>
      <c r="AA645" s="388"/>
      <c r="AB645" s="381"/>
      <c r="AC645" s="381"/>
      <c r="AD645" s="381"/>
      <c r="AE645" s="388"/>
      <c r="AF645" s="381"/>
      <c r="AG645" s="381"/>
      <c r="AH645" s="389"/>
      <c r="AI645" s="386"/>
      <c r="AJ645" s="381"/>
      <c r="AK645" s="381"/>
      <c r="AL645" s="383"/>
      <c r="AM645" s="374"/>
      <c r="AN645" s="384">
        <v>45842</v>
      </c>
      <c r="AO645" s="381">
        <v>45917</v>
      </c>
      <c r="AP645" s="383"/>
      <c r="AQ645" s="374"/>
      <c r="AR645" s="384" t="str">
        <f/>
        <v/>
      </c>
      <c r="AS645" s="381">
        <v>45851</v>
      </c>
      <c r="AT645" s="381" t="str">
        <f/>
        <v/>
      </c>
      <c r="AU645" s="389"/>
      <c r="AV645" s="390" t="str">
        <f/>
        <v/>
      </c>
      <c r="AW645" s="57" t="str">
        <f/>
        <v/>
      </c>
      <c r="AX645" s="381"/>
      <c r="AY645" s="381" t="str">
        <f/>
        <v/>
      </c>
      <c r="AZ645" s="381"/>
      <c r="BA645" s="381" t="str">
        <f/>
        <v/>
      </c>
      <c r="BB645" s="385"/>
      <c r="BC645" s="390" t="str">
        <f/>
        <v/>
      </c>
      <c r="BD645" s="381" t="str">
        <f/>
        <v/>
      </c>
      <c r="BE645" s="381"/>
      <c r="BF645" s="381" t="str">
        <f/>
        <v/>
      </c>
      <c r="BG645" s="391"/>
      <c r="BH645" s="392"/>
      <c r="BI645" s="378"/>
    </row>
    <row r="646" ht="15.75" customHeight="1">
      <c r="A646" s="236"/>
      <c r="B646" s="236"/>
      <c r="C646" s="358"/>
      <c r="D646" s="379">
        <v>640</v>
      </c>
      <c r="E646" s="380" t="str">
        <f t="shared" si="154"/>
        <v>#REF!</v>
      </c>
      <c r="F646" s="57" t="str">
        <f t="shared" si="155"/>
        <v>#REF!</v>
      </c>
      <c r="G646" s="57" t="str">
        <f t="shared" si="156"/>
        <v>#REF!</v>
      </c>
      <c r="H646" s="381" t="str">
        <f t="shared" si="157"/>
        <v>#REF!</v>
      </c>
      <c r="I646" s="380" t="str">
        <f t="shared" si="158"/>
        <v>#REF!</v>
      </c>
      <c r="J646" s="396" t="str">
        <f t="shared" si="162"/>
        <v>#REF!</v>
      </c>
      <c r="K646" s="382" t="b">
        <v>0</v>
      </c>
      <c r="L646" s="364" t="str">
        <f t="shared" si="159"/>
        <v>#REF!</v>
      </c>
      <c r="M646" s="361" t="str">
        <f t="shared" si="160"/>
        <v>#REF!</v>
      </c>
      <c r="N646" s="361" t="b">
        <v>0</v>
      </c>
      <c r="O646" s="24" t="b">
        <v>0</v>
      </c>
      <c r="P646" s="365" t="str">
        <f t="shared" si="161"/>
        <v>#REF!</v>
      </c>
      <c r="Q646" s="383"/>
      <c r="R646" s="367"/>
      <c r="S646" s="384" t="str">
        <f/>
        <v/>
      </c>
      <c r="T646" s="385">
        <v>45597</v>
      </c>
      <c r="U646" s="386" t="str">
        <f/>
        <v/>
      </c>
      <c r="V646" s="385">
        <v>45779</v>
      </c>
      <c r="W646" s="387" t="str">
        <f/>
        <v/>
      </c>
      <c r="X646" s="381" t="str">
        <f/>
        <v/>
      </c>
      <c r="Y646" s="381"/>
      <c r="Z646" s="381">
        <v>45839</v>
      </c>
      <c r="AA646" s="388"/>
      <c r="AB646" s="381"/>
      <c r="AC646" s="381"/>
      <c r="AD646" s="381"/>
      <c r="AE646" s="388"/>
      <c r="AF646" s="381"/>
      <c r="AG646" s="381"/>
      <c r="AH646" s="389"/>
      <c r="AI646" s="386"/>
      <c r="AJ646" s="381"/>
      <c r="AK646" s="381"/>
      <c r="AL646" s="383"/>
      <c r="AM646" s="374"/>
      <c r="AN646" s="384">
        <v>45842</v>
      </c>
      <c r="AO646" s="381">
        <v>45917</v>
      </c>
      <c r="AP646" s="383"/>
      <c r="AQ646" s="374"/>
      <c r="AR646" s="384" t="str">
        <f/>
        <v/>
      </c>
      <c r="AS646" s="381">
        <v>45851</v>
      </c>
      <c r="AT646" s="381" t="str">
        <f/>
        <v/>
      </c>
      <c r="AU646" s="389"/>
      <c r="AV646" s="390" t="str">
        <f/>
        <v/>
      </c>
      <c r="AW646" s="57" t="str">
        <f/>
        <v/>
      </c>
      <c r="AX646" s="381"/>
      <c r="AY646" s="381" t="str">
        <f/>
        <v/>
      </c>
      <c r="AZ646" s="381"/>
      <c r="BA646" s="381" t="str">
        <f/>
        <v/>
      </c>
      <c r="BB646" s="385"/>
      <c r="BC646" s="390" t="str">
        <f/>
        <v/>
      </c>
      <c r="BD646" s="381" t="str">
        <f/>
        <v/>
      </c>
      <c r="BE646" s="381"/>
      <c r="BF646" s="381" t="str">
        <f/>
        <v/>
      </c>
      <c r="BG646" s="391"/>
      <c r="BH646" s="392"/>
      <c r="BI646" s="378"/>
    </row>
    <row r="647" ht="15.75" customHeight="1">
      <c r="A647" s="236"/>
      <c r="B647" s="236"/>
      <c r="C647" s="358"/>
      <c r="D647" s="379">
        <v>641</v>
      </c>
      <c r="E647" s="380" t="str">
        <f t="shared" ref="E647:E710" si="163">VLOOKUP($D$7:$D1101,'Свод объектов'!$D$3:$BE1101,3,0)</f>
        <v>#REF!</v>
      </c>
      <c r="F647" s="57" t="str">
        <f t="shared" ref="F647:F710" si="164">VLOOKUP($D$7:$D1101,'Свод объектов'!$D$3:$BE1101,6,0)</f>
        <v>#REF!</v>
      </c>
      <c r="G647" s="57" t="str">
        <f t="shared" ref="G647:G710" si="165">VLOOKUP($D$7:$D1101,'Свод объектов'!$D$3:$BE1101,7,0)</f>
        <v>#REF!</v>
      </c>
      <c r="H647" s="381" t="str">
        <f t="shared" ref="H647:H710" si="166">VLOOKUP($D$7:$D1101,'Свод объектов'!$D$3:$BE1101,4,0)</f>
        <v>#REF!</v>
      </c>
      <c r="I647" s="380" t="str">
        <f t="shared" ref="I647:I710" si="167">VLOOKUP($D$7:$D1101,'Свод объектов'!$D$3:$BE1101,5,0)</f>
        <v>#REF!</v>
      </c>
      <c r="J647" s="396" t="str">
        <f t="shared" si="162"/>
        <v>#REF!</v>
      </c>
      <c r="K647" s="382" t="b">
        <v>0</v>
      </c>
      <c r="L647" s="364" t="str">
        <f t="shared" ref="L647:L710" si="168">VLOOKUP($D$7:$D1101,'Свод объектов'!$D$3:$BE1101,12,0)</f>
        <v>#REF!</v>
      </c>
      <c r="M647" s="361" t="str">
        <f t="shared" ref="M647:M710" si="169">VLOOKUP($D$7:$D1101,'Свод объектов'!$D$3:$BE1101,11,0)</f>
        <v>#REF!</v>
      </c>
      <c r="N647" s="361" t="b">
        <v>0</v>
      </c>
      <c r="O647" s="24" t="b">
        <v>0</v>
      </c>
      <c r="P647" s="365" t="str">
        <f t="shared" ref="P647:P710" si="170">VLOOKUP($D$7:$D1101,'Свод объектов'!$D$3:$BE1101,2,0)</f>
        <v>#REF!</v>
      </c>
      <c r="Q647" s="383"/>
      <c r="R647" s="367"/>
      <c r="S647" s="384" t="str">
        <f/>
        <v/>
      </c>
      <c r="T647" s="385">
        <v>45597</v>
      </c>
      <c r="U647" s="386" t="str">
        <f/>
        <v/>
      </c>
      <c r="V647" s="385">
        <v>45779</v>
      </c>
      <c r="W647" s="387" t="str">
        <f/>
        <v/>
      </c>
      <c r="X647" s="381" t="str">
        <f/>
        <v/>
      </c>
      <c r="Y647" s="381"/>
      <c r="Z647" s="381">
        <v>45839</v>
      </c>
      <c r="AA647" s="388"/>
      <c r="AB647" s="381"/>
      <c r="AC647" s="381"/>
      <c r="AD647" s="381"/>
      <c r="AE647" s="388"/>
      <c r="AF647" s="381"/>
      <c r="AG647" s="381"/>
      <c r="AH647" s="389"/>
      <c r="AI647" s="386"/>
      <c r="AJ647" s="381"/>
      <c r="AK647" s="381"/>
      <c r="AL647" s="383"/>
      <c r="AM647" s="374"/>
      <c r="AN647" s="384">
        <v>45842</v>
      </c>
      <c r="AO647" s="381">
        <v>45917</v>
      </c>
      <c r="AP647" s="383"/>
      <c r="AQ647" s="374"/>
      <c r="AR647" s="384" t="str">
        <f/>
        <v/>
      </c>
      <c r="AS647" s="381">
        <v>45851</v>
      </c>
      <c r="AT647" s="381" t="str">
        <f/>
        <v/>
      </c>
      <c r="AU647" s="389"/>
      <c r="AV647" s="390" t="str">
        <f/>
        <v/>
      </c>
      <c r="AW647" s="57" t="str">
        <f/>
        <v/>
      </c>
      <c r="AX647" s="381"/>
      <c r="AY647" s="381" t="str">
        <f/>
        <v/>
      </c>
      <c r="AZ647" s="381"/>
      <c r="BA647" s="381" t="str">
        <f/>
        <v/>
      </c>
      <c r="BB647" s="385"/>
      <c r="BC647" s="390" t="str">
        <f/>
        <v/>
      </c>
      <c r="BD647" s="381" t="str">
        <f/>
        <v/>
      </c>
      <c r="BE647" s="381"/>
      <c r="BF647" s="381" t="str">
        <f/>
        <v/>
      </c>
      <c r="BG647" s="391"/>
      <c r="BH647" s="392"/>
      <c r="BI647" s="378"/>
    </row>
    <row r="648" ht="15.75" customHeight="1">
      <c r="A648" s="236"/>
      <c r="B648" s="236"/>
      <c r="C648" s="358"/>
      <c r="D648" s="379">
        <v>642</v>
      </c>
      <c r="E648" s="380" t="str">
        <f t="shared" si="163"/>
        <v>#REF!</v>
      </c>
      <c r="F648" s="57" t="str">
        <f t="shared" si="164"/>
        <v>#REF!</v>
      </c>
      <c r="G648" s="57" t="str">
        <f t="shared" si="165"/>
        <v>#REF!</v>
      </c>
      <c r="H648" s="381" t="str">
        <f t="shared" si="166"/>
        <v>#REF!</v>
      </c>
      <c r="I648" s="380" t="str">
        <f t="shared" si="167"/>
        <v>#REF!</v>
      </c>
      <c r="J648" s="396" t="str">
        <f t="shared" si="162"/>
        <v>#REF!</v>
      </c>
      <c r="K648" s="382" t="b">
        <v>0</v>
      </c>
      <c r="L648" s="364" t="str">
        <f t="shared" si="168"/>
        <v>#REF!</v>
      </c>
      <c r="M648" s="361" t="str">
        <f t="shared" si="169"/>
        <v>#REF!</v>
      </c>
      <c r="N648" s="361" t="b">
        <v>0</v>
      </c>
      <c r="O648" s="24" t="b">
        <v>0</v>
      </c>
      <c r="P648" s="365" t="str">
        <f t="shared" si="170"/>
        <v>#REF!</v>
      </c>
      <c r="Q648" s="383"/>
      <c r="R648" s="367"/>
      <c r="S648" s="384" t="str">
        <f/>
        <v/>
      </c>
      <c r="T648" s="385">
        <v>45597</v>
      </c>
      <c r="U648" s="386" t="str">
        <f/>
        <v/>
      </c>
      <c r="V648" s="385">
        <v>45779</v>
      </c>
      <c r="W648" s="387" t="str">
        <f/>
        <v/>
      </c>
      <c r="X648" s="381" t="str">
        <f/>
        <v/>
      </c>
      <c r="Y648" s="381"/>
      <c r="Z648" s="381">
        <v>45839</v>
      </c>
      <c r="AA648" s="388"/>
      <c r="AB648" s="381"/>
      <c r="AC648" s="381"/>
      <c r="AD648" s="381"/>
      <c r="AE648" s="388"/>
      <c r="AF648" s="381"/>
      <c r="AG648" s="381"/>
      <c r="AH648" s="389"/>
      <c r="AI648" s="386"/>
      <c r="AJ648" s="381"/>
      <c r="AK648" s="381"/>
      <c r="AL648" s="383"/>
      <c r="AM648" s="374"/>
      <c r="AN648" s="384">
        <v>45842</v>
      </c>
      <c r="AO648" s="381">
        <v>45917</v>
      </c>
      <c r="AP648" s="383"/>
      <c r="AQ648" s="374"/>
      <c r="AR648" s="384" t="str">
        <f/>
        <v/>
      </c>
      <c r="AS648" s="381">
        <v>45851</v>
      </c>
      <c r="AT648" s="381" t="str">
        <f/>
        <v/>
      </c>
      <c r="AU648" s="389"/>
      <c r="AV648" s="390" t="str">
        <f/>
        <v/>
      </c>
      <c r="AW648" s="57" t="str">
        <f/>
        <v/>
      </c>
      <c r="AX648" s="381"/>
      <c r="AY648" s="381" t="str">
        <f/>
        <v/>
      </c>
      <c r="AZ648" s="381"/>
      <c r="BA648" s="381" t="str">
        <f/>
        <v/>
      </c>
      <c r="BB648" s="385"/>
      <c r="BC648" s="390" t="str">
        <f/>
        <v/>
      </c>
      <c r="BD648" s="381" t="str">
        <f/>
        <v/>
      </c>
      <c r="BE648" s="381"/>
      <c r="BF648" s="381" t="str">
        <f/>
        <v/>
      </c>
      <c r="BG648" s="391"/>
      <c r="BH648" s="392"/>
      <c r="BI648" s="378"/>
    </row>
    <row r="649" ht="15.75" customHeight="1">
      <c r="A649" s="236"/>
      <c r="B649" s="236"/>
      <c r="C649" s="358"/>
      <c r="D649" s="379">
        <v>643</v>
      </c>
      <c r="E649" s="380" t="str">
        <f t="shared" si="163"/>
        <v>#REF!</v>
      </c>
      <c r="F649" s="57" t="str">
        <f t="shared" si="164"/>
        <v>#REF!</v>
      </c>
      <c r="G649" s="57" t="str">
        <f t="shared" si="165"/>
        <v>#REF!</v>
      </c>
      <c r="H649" s="381" t="str">
        <f t="shared" si="166"/>
        <v>#REF!</v>
      </c>
      <c r="I649" s="380" t="str">
        <f t="shared" si="167"/>
        <v>#REF!</v>
      </c>
      <c r="J649" s="396" t="str">
        <f t="shared" si="162"/>
        <v>#REF!</v>
      </c>
      <c r="K649" s="382" t="b">
        <v>0</v>
      </c>
      <c r="L649" s="364" t="str">
        <f t="shared" si="168"/>
        <v>#REF!</v>
      </c>
      <c r="M649" s="361" t="str">
        <f t="shared" si="169"/>
        <v>#REF!</v>
      </c>
      <c r="N649" s="361" t="b">
        <v>0</v>
      </c>
      <c r="O649" s="24" t="b">
        <v>0</v>
      </c>
      <c r="P649" s="365" t="str">
        <f t="shared" si="170"/>
        <v>#REF!</v>
      </c>
      <c r="Q649" s="383"/>
      <c r="R649" s="367"/>
      <c r="S649" s="384" t="str">
        <f/>
        <v/>
      </c>
      <c r="T649" s="385">
        <v>45658</v>
      </c>
      <c r="U649" s="386" t="str">
        <f/>
        <v/>
      </c>
      <c r="V649" s="385">
        <v>45841</v>
      </c>
      <c r="W649" s="387" t="str">
        <f/>
        <v/>
      </c>
      <c r="X649" s="381" t="str">
        <f/>
        <v/>
      </c>
      <c r="Y649" s="381"/>
      <c r="Z649" s="381">
        <v>45901</v>
      </c>
      <c r="AA649" s="388"/>
      <c r="AB649" s="381"/>
      <c r="AC649" s="381"/>
      <c r="AD649" s="381"/>
      <c r="AE649" s="388"/>
      <c r="AF649" s="381"/>
      <c r="AG649" s="381"/>
      <c r="AH649" s="389"/>
      <c r="AI649" s="386"/>
      <c r="AJ649" s="381"/>
      <c r="AK649" s="381"/>
      <c r="AL649" s="383"/>
      <c r="AM649" s="374"/>
      <c r="AN649" s="384">
        <v>46602</v>
      </c>
      <c r="AO649" s="381">
        <v>46675</v>
      </c>
      <c r="AP649" s="383"/>
      <c r="AQ649" s="374"/>
      <c r="AR649" s="384" t="str">
        <f/>
        <v/>
      </c>
      <c r="AS649" s="381">
        <v>45911</v>
      </c>
      <c r="AT649" s="381" t="str">
        <f/>
        <v/>
      </c>
      <c r="AU649" s="389"/>
      <c r="AV649" s="390" t="str">
        <f/>
        <v/>
      </c>
      <c r="AW649" s="57" t="str">
        <f/>
        <v/>
      </c>
      <c r="AX649" s="381"/>
      <c r="AY649" s="381" t="str">
        <f/>
        <v/>
      </c>
      <c r="AZ649" s="381"/>
      <c r="BA649" s="381" t="str">
        <f/>
        <v/>
      </c>
      <c r="BB649" s="385"/>
      <c r="BC649" s="390" t="str">
        <f/>
        <v/>
      </c>
      <c r="BD649" s="381" t="str">
        <f/>
        <v/>
      </c>
      <c r="BE649" s="381"/>
      <c r="BF649" s="381" t="str">
        <f/>
        <v/>
      </c>
      <c r="BG649" s="391"/>
      <c r="BH649" s="392"/>
      <c r="BI649" s="378"/>
    </row>
    <row r="650" ht="15.75" customHeight="1">
      <c r="A650" s="236"/>
      <c r="B650" s="236"/>
      <c r="C650" s="358"/>
      <c r="D650" s="379">
        <v>644</v>
      </c>
      <c r="E650" s="380" t="str">
        <f t="shared" si="163"/>
        <v>#REF!</v>
      </c>
      <c r="F650" s="57" t="str">
        <f t="shared" si="164"/>
        <v>#REF!</v>
      </c>
      <c r="G650" s="57" t="str">
        <f t="shared" si="165"/>
        <v>#REF!</v>
      </c>
      <c r="H650" s="381" t="str">
        <f t="shared" si="166"/>
        <v>#REF!</v>
      </c>
      <c r="I650" s="380" t="str">
        <f t="shared" si="167"/>
        <v>#REF!</v>
      </c>
      <c r="J650" s="396" t="str">
        <f t="shared" si="162"/>
        <v>#REF!</v>
      </c>
      <c r="K650" s="382" t="b">
        <v>0</v>
      </c>
      <c r="L650" s="364" t="str">
        <f t="shared" si="168"/>
        <v>#REF!</v>
      </c>
      <c r="M650" s="361" t="str">
        <f t="shared" si="169"/>
        <v>#REF!</v>
      </c>
      <c r="N650" s="361" t="b">
        <v>0</v>
      </c>
      <c r="O650" s="24" t="b">
        <v>0</v>
      </c>
      <c r="P650" s="365" t="str">
        <f t="shared" si="170"/>
        <v>#REF!</v>
      </c>
      <c r="Q650" s="383"/>
      <c r="R650" s="367"/>
      <c r="S650" s="384" t="str">
        <f/>
        <v/>
      </c>
      <c r="T650" s="385">
        <v>45658</v>
      </c>
      <c r="U650" s="386" t="str">
        <f/>
        <v/>
      </c>
      <c r="V650" s="385">
        <v>45841</v>
      </c>
      <c r="W650" s="387" t="str">
        <f/>
        <v/>
      </c>
      <c r="X650" s="381" t="str">
        <f/>
        <v/>
      </c>
      <c r="Y650" s="381"/>
      <c r="Z650" s="381">
        <v>45901</v>
      </c>
      <c r="AA650" s="388"/>
      <c r="AB650" s="381"/>
      <c r="AC650" s="381"/>
      <c r="AD650" s="381"/>
      <c r="AE650" s="388"/>
      <c r="AF650" s="381"/>
      <c r="AG650" s="381"/>
      <c r="AH650" s="389"/>
      <c r="AI650" s="386"/>
      <c r="AJ650" s="381"/>
      <c r="AK650" s="381"/>
      <c r="AL650" s="383"/>
      <c r="AM650" s="374"/>
      <c r="AN650" s="384">
        <v>46541</v>
      </c>
      <c r="AO650" s="381">
        <v>46616</v>
      </c>
      <c r="AP650" s="383"/>
      <c r="AQ650" s="374"/>
      <c r="AR650" s="384" t="str">
        <f/>
        <v/>
      </c>
      <c r="AS650" s="381">
        <v>45911</v>
      </c>
      <c r="AT650" s="381" t="str">
        <f/>
        <v/>
      </c>
      <c r="AU650" s="389"/>
      <c r="AV650" s="390" t="str">
        <f/>
        <v/>
      </c>
      <c r="AW650" s="57" t="str">
        <f/>
        <v/>
      </c>
      <c r="AX650" s="381"/>
      <c r="AY650" s="381" t="str">
        <f/>
        <v/>
      </c>
      <c r="AZ650" s="381"/>
      <c r="BA650" s="381" t="str">
        <f/>
        <v/>
      </c>
      <c r="BB650" s="385"/>
      <c r="BC650" s="390" t="str">
        <f/>
        <v/>
      </c>
      <c r="BD650" s="381" t="str">
        <f/>
        <v/>
      </c>
      <c r="BE650" s="381"/>
      <c r="BF650" s="381" t="str">
        <f/>
        <v/>
      </c>
      <c r="BG650" s="391"/>
      <c r="BH650" s="392"/>
      <c r="BI650" s="378"/>
    </row>
    <row r="651" ht="15.75" customHeight="1">
      <c r="A651" s="236"/>
      <c r="B651" s="236"/>
      <c r="C651" s="358"/>
      <c r="D651" s="379">
        <v>645</v>
      </c>
      <c r="E651" s="380" t="str">
        <f t="shared" si="163"/>
        <v>#REF!</v>
      </c>
      <c r="F651" s="57" t="str">
        <f t="shared" si="164"/>
        <v>#REF!</v>
      </c>
      <c r="G651" s="57" t="str">
        <f t="shared" si="165"/>
        <v>#REF!</v>
      </c>
      <c r="H651" s="381" t="str">
        <f t="shared" si="166"/>
        <v>#REF!</v>
      </c>
      <c r="I651" s="380" t="str">
        <f t="shared" si="167"/>
        <v>#REF!</v>
      </c>
      <c r="J651" s="396" t="str">
        <f t="shared" si="162"/>
        <v>#REF!</v>
      </c>
      <c r="K651" s="382" t="b">
        <v>0</v>
      </c>
      <c r="L651" s="364" t="str">
        <f t="shared" si="168"/>
        <v>#REF!</v>
      </c>
      <c r="M651" s="361" t="str">
        <f t="shared" si="169"/>
        <v>#REF!</v>
      </c>
      <c r="N651" s="361" t="b">
        <v>0</v>
      </c>
      <c r="O651" s="24" t="b">
        <v>0</v>
      </c>
      <c r="P651" s="365" t="str">
        <f t="shared" si="170"/>
        <v>#REF!</v>
      </c>
      <c r="Q651" s="383"/>
      <c r="R651" s="367"/>
      <c r="S651" s="384" t="str">
        <f/>
        <v/>
      </c>
      <c r="T651" s="385">
        <v>45658</v>
      </c>
      <c r="U651" s="386" t="str">
        <f/>
        <v/>
      </c>
      <c r="V651" s="385">
        <v>45841</v>
      </c>
      <c r="W651" s="387" t="str">
        <f/>
        <v/>
      </c>
      <c r="X651" s="381" t="str">
        <f/>
        <v/>
      </c>
      <c r="Y651" s="381"/>
      <c r="Z651" s="381">
        <v>45901</v>
      </c>
      <c r="AA651" s="388"/>
      <c r="AB651" s="381"/>
      <c r="AC651" s="381"/>
      <c r="AD651" s="381"/>
      <c r="AE651" s="388"/>
      <c r="AF651" s="381"/>
      <c r="AG651" s="381"/>
      <c r="AH651" s="389"/>
      <c r="AI651" s="386"/>
      <c r="AJ651" s="381"/>
      <c r="AK651" s="381"/>
      <c r="AL651" s="383"/>
      <c r="AM651" s="374"/>
      <c r="AN651" s="384">
        <v>46784</v>
      </c>
      <c r="AO651" s="381">
        <v>46857</v>
      </c>
      <c r="AP651" s="383"/>
      <c r="AQ651" s="374"/>
      <c r="AR651" s="384" t="str">
        <f/>
        <v/>
      </c>
      <c r="AS651" s="381">
        <v>45911</v>
      </c>
      <c r="AT651" s="381" t="str">
        <f/>
        <v/>
      </c>
      <c r="AU651" s="389"/>
      <c r="AV651" s="390" t="str">
        <f/>
        <v/>
      </c>
      <c r="AW651" s="57" t="str">
        <f/>
        <v/>
      </c>
      <c r="AX651" s="381"/>
      <c r="AY651" s="381" t="str">
        <f/>
        <v/>
      </c>
      <c r="AZ651" s="381"/>
      <c r="BA651" s="381" t="str">
        <f/>
        <v/>
      </c>
      <c r="BB651" s="385"/>
      <c r="BC651" s="390" t="str">
        <f/>
        <v/>
      </c>
      <c r="BD651" s="381" t="str">
        <f/>
        <v/>
      </c>
      <c r="BE651" s="381"/>
      <c r="BF651" s="381" t="str">
        <f/>
        <v/>
      </c>
      <c r="BG651" s="391"/>
      <c r="BH651" s="392"/>
      <c r="BI651" s="378"/>
    </row>
    <row r="652" ht="15.75" customHeight="1">
      <c r="A652" s="236"/>
      <c r="B652" s="236"/>
      <c r="C652" s="358"/>
      <c r="D652" s="379">
        <v>646</v>
      </c>
      <c r="E652" s="380" t="str">
        <f t="shared" si="163"/>
        <v>#REF!</v>
      </c>
      <c r="F652" s="57" t="str">
        <f t="shared" si="164"/>
        <v>#REF!</v>
      </c>
      <c r="G652" s="57" t="str">
        <f t="shared" si="165"/>
        <v>#REF!</v>
      </c>
      <c r="H652" s="381" t="str">
        <f t="shared" si="166"/>
        <v>#REF!</v>
      </c>
      <c r="I652" s="380" t="str">
        <f t="shared" si="167"/>
        <v>#REF!</v>
      </c>
      <c r="J652" s="396" t="str">
        <f t="shared" si="162"/>
        <v>#REF!</v>
      </c>
      <c r="K652" s="382" t="b">
        <v>0</v>
      </c>
      <c r="L652" s="364" t="str">
        <f t="shared" si="168"/>
        <v>#REF!</v>
      </c>
      <c r="M652" s="361" t="str">
        <f t="shared" si="169"/>
        <v>#REF!</v>
      </c>
      <c r="N652" s="361" t="b">
        <v>0</v>
      </c>
      <c r="O652" s="24" t="b">
        <v>0</v>
      </c>
      <c r="P652" s="365" t="str">
        <f t="shared" si="170"/>
        <v>#REF!</v>
      </c>
      <c r="Q652" s="383"/>
      <c r="R652" s="367"/>
      <c r="S652" s="384" t="str">
        <f/>
        <v/>
      </c>
      <c r="T652" s="385">
        <v>45658</v>
      </c>
      <c r="U652" s="386" t="str">
        <f/>
        <v/>
      </c>
      <c r="V652" s="385">
        <v>45841</v>
      </c>
      <c r="W652" s="387" t="str">
        <f/>
        <v/>
      </c>
      <c r="X652" s="381" t="str">
        <f/>
        <v/>
      </c>
      <c r="Y652" s="381"/>
      <c r="Z652" s="381">
        <v>45901</v>
      </c>
      <c r="AA652" s="388"/>
      <c r="AB652" s="381"/>
      <c r="AC652" s="381"/>
      <c r="AD652" s="381"/>
      <c r="AE652" s="388"/>
      <c r="AF652" s="381"/>
      <c r="AG652" s="381"/>
      <c r="AH652" s="389"/>
      <c r="AI652" s="386"/>
      <c r="AJ652" s="381"/>
      <c r="AK652" s="381"/>
      <c r="AL652" s="383"/>
      <c r="AM652" s="374"/>
      <c r="AN652" s="384">
        <v>46784</v>
      </c>
      <c r="AO652" s="381">
        <v>46857</v>
      </c>
      <c r="AP652" s="383"/>
      <c r="AQ652" s="374"/>
      <c r="AR652" s="384" t="str">
        <f/>
        <v/>
      </c>
      <c r="AS652" s="381">
        <v>45911</v>
      </c>
      <c r="AT652" s="381" t="str">
        <f/>
        <v/>
      </c>
      <c r="AU652" s="389"/>
      <c r="AV652" s="390" t="str">
        <f/>
        <v/>
      </c>
      <c r="AW652" s="57" t="str">
        <f/>
        <v/>
      </c>
      <c r="AX652" s="381"/>
      <c r="AY652" s="381" t="str">
        <f/>
        <v/>
      </c>
      <c r="AZ652" s="381"/>
      <c r="BA652" s="381" t="str">
        <f/>
        <v/>
      </c>
      <c r="BB652" s="385"/>
      <c r="BC652" s="390" t="str">
        <f/>
        <v/>
      </c>
      <c r="BD652" s="381" t="str">
        <f/>
        <v/>
      </c>
      <c r="BE652" s="381"/>
      <c r="BF652" s="381" t="str">
        <f/>
        <v/>
      </c>
      <c r="BG652" s="391"/>
      <c r="BH652" s="392"/>
      <c r="BI652" s="378"/>
    </row>
    <row r="653" ht="15.75" customHeight="1">
      <c r="A653" s="236"/>
      <c r="B653" s="236"/>
      <c r="C653" s="358"/>
      <c r="D653" s="379">
        <v>647</v>
      </c>
      <c r="E653" s="380" t="str">
        <f t="shared" si="163"/>
        <v>#REF!</v>
      </c>
      <c r="F653" s="57" t="str">
        <f t="shared" si="164"/>
        <v>#REF!</v>
      </c>
      <c r="G653" s="57" t="str">
        <f t="shared" si="165"/>
        <v>#REF!</v>
      </c>
      <c r="H653" s="381" t="str">
        <f t="shared" si="166"/>
        <v>#REF!</v>
      </c>
      <c r="I653" s="380" t="str">
        <f t="shared" si="167"/>
        <v>#REF!</v>
      </c>
      <c r="J653" s="396" t="str">
        <f t="shared" si="162"/>
        <v>#REF!</v>
      </c>
      <c r="K653" s="382" t="b">
        <v>0</v>
      </c>
      <c r="L653" s="364" t="str">
        <f t="shared" si="168"/>
        <v>#REF!</v>
      </c>
      <c r="M653" s="361" t="str">
        <f t="shared" si="169"/>
        <v>#REF!</v>
      </c>
      <c r="N653" s="361" t="b">
        <v>0</v>
      </c>
      <c r="O653" s="24" t="b">
        <v>0</v>
      </c>
      <c r="P653" s="365" t="str">
        <f t="shared" si="170"/>
        <v>#REF!</v>
      </c>
      <c r="Q653" s="383"/>
      <c r="R653" s="367"/>
      <c r="S653" s="384" t="str">
        <f/>
        <v/>
      </c>
      <c r="T653" s="385">
        <v>45658</v>
      </c>
      <c r="U653" s="386" t="str">
        <f/>
        <v/>
      </c>
      <c r="V653" s="385">
        <v>45841</v>
      </c>
      <c r="W653" s="387" t="str">
        <f/>
        <v/>
      </c>
      <c r="X653" s="381" t="str">
        <f/>
        <v/>
      </c>
      <c r="Y653" s="381"/>
      <c r="Z653" s="381">
        <v>45901</v>
      </c>
      <c r="AA653" s="388"/>
      <c r="AB653" s="381"/>
      <c r="AC653" s="381"/>
      <c r="AD653" s="381"/>
      <c r="AE653" s="388"/>
      <c r="AF653" s="381"/>
      <c r="AG653" s="381"/>
      <c r="AH653" s="389"/>
      <c r="AI653" s="386"/>
      <c r="AJ653" s="381"/>
      <c r="AK653" s="381"/>
      <c r="AL653" s="383"/>
      <c r="AM653" s="374"/>
      <c r="AN653" s="384">
        <v>46602</v>
      </c>
      <c r="AO653" s="381">
        <v>46675</v>
      </c>
      <c r="AP653" s="383"/>
      <c r="AQ653" s="374"/>
      <c r="AR653" s="384" t="str">
        <f/>
        <v/>
      </c>
      <c r="AS653" s="381">
        <v>45911</v>
      </c>
      <c r="AT653" s="381" t="str">
        <f/>
        <v/>
      </c>
      <c r="AU653" s="389"/>
      <c r="AV653" s="390" t="str">
        <f/>
        <v/>
      </c>
      <c r="AW653" s="57" t="str">
        <f/>
        <v/>
      </c>
      <c r="AX653" s="381"/>
      <c r="AY653" s="381" t="str">
        <f/>
        <v/>
      </c>
      <c r="AZ653" s="381"/>
      <c r="BA653" s="381" t="str">
        <f/>
        <v/>
      </c>
      <c r="BB653" s="385"/>
      <c r="BC653" s="390" t="str">
        <f/>
        <v/>
      </c>
      <c r="BD653" s="381" t="str">
        <f/>
        <v/>
      </c>
      <c r="BE653" s="381"/>
      <c r="BF653" s="381" t="str">
        <f/>
        <v/>
      </c>
      <c r="BG653" s="391"/>
      <c r="BH653" s="392"/>
      <c r="BI653" s="378"/>
    </row>
    <row r="654" ht="15.75" customHeight="1">
      <c r="A654" s="236"/>
      <c r="B654" s="236"/>
      <c r="C654" s="358"/>
      <c r="D654" s="379">
        <v>648</v>
      </c>
      <c r="E654" s="380" t="str">
        <f t="shared" si="163"/>
        <v>#REF!</v>
      </c>
      <c r="F654" s="57" t="str">
        <f t="shared" si="164"/>
        <v>#REF!</v>
      </c>
      <c r="G654" s="57" t="str">
        <f t="shared" si="165"/>
        <v>#REF!</v>
      </c>
      <c r="H654" s="381" t="str">
        <f t="shared" si="166"/>
        <v>#REF!</v>
      </c>
      <c r="I654" s="380" t="str">
        <f t="shared" si="167"/>
        <v>#REF!</v>
      </c>
      <c r="J654" s="396" t="str">
        <f t="shared" si="162"/>
        <v>#REF!</v>
      </c>
      <c r="K654" s="382" t="b">
        <v>0</v>
      </c>
      <c r="L654" s="364" t="str">
        <f t="shared" si="168"/>
        <v>#REF!</v>
      </c>
      <c r="M654" s="361" t="str">
        <f t="shared" si="169"/>
        <v>#REF!</v>
      </c>
      <c r="N654" s="361" t="b">
        <v>0</v>
      </c>
      <c r="O654" s="24" t="b">
        <v>0</v>
      </c>
      <c r="P654" s="365" t="str">
        <f t="shared" si="170"/>
        <v>#REF!</v>
      </c>
      <c r="Q654" s="383"/>
      <c r="R654" s="367"/>
      <c r="S654" s="384" t="str">
        <f/>
        <v/>
      </c>
      <c r="T654" s="385">
        <v>45658</v>
      </c>
      <c r="U654" s="386" t="str">
        <f/>
        <v/>
      </c>
      <c r="V654" s="385">
        <v>45841</v>
      </c>
      <c r="W654" s="387" t="str">
        <f/>
        <v/>
      </c>
      <c r="X654" s="381" t="str">
        <f/>
        <v/>
      </c>
      <c r="Y654" s="381"/>
      <c r="Z654" s="381">
        <v>45901</v>
      </c>
      <c r="AA654" s="388"/>
      <c r="AB654" s="381"/>
      <c r="AC654" s="381"/>
      <c r="AD654" s="381"/>
      <c r="AE654" s="388"/>
      <c r="AF654" s="381"/>
      <c r="AG654" s="381"/>
      <c r="AH654" s="389"/>
      <c r="AI654" s="386"/>
      <c r="AJ654" s="381"/>
      <c r="AK654" s="381"/>
      <c r="AL654" s="383"/>
      <c r="AM654" s="374"/>
      <c r="AN654" s="384">
        <v>46784</v>
      </c>
      <c r="AO654" s="381">
        <v>46857</v>
      </c>
      <c r="AP654" s="383"/>
      <c r="AQ654" s="374"/>
      <c r="AR654" s="384" t="str">
        <f/>
        <v/>
      </c>
      <c r="AS654" s="381">
        <v>45911</v>
      </c>
      <c r="AT654" s="381" t="str">
        <f/>
        <v/>
      </c>
      <c r="AU654" s="389"/>
      <c r="AV654" s="390" t="str">
        <f/>
        <v/>
      </c>
      <c r="AW654" s="57" t="str">
        <f/>
        <v/>
      </c>
      <c r="AX654" s="381"/>
      <c r="AY654" s="381" t="str">
        <f/>
        <v/>
      </c>
      <c r="AZ654" s="381"/>
      <c r="BA654" s="381" t="str">
        <f/>
        <v/>
      </c>
      <c r="BB654" s="385"/>
      <c r="BC654" s="390" t="str">
        <f/>
        <v/>
      </c>
      <c r="BD654" s="381" t="str">
        <f/>
        <v/>
      </c>
      <c r="BE654" s="381"/>
      <c r="BF654" s="381" t="str">
        <f/>
        <v/>
      </c>
      <c r="BG654" s="391"/>
      <c r="BH654" s="392"/>
      <c r="BI654" s="378"/>
    </row>
    <row r="655" ht="15.75" customHeight="1">
      <c r="A655" s="236"/>
      <c r="B655" s="236"/>
      <c r="C655" s="358"/>
      <c r="D655" s="379">
        <v>649</v>
      </c>
      <c r="E655" s="380" t="str">
        <f t="shared" si="163"/>
        <v>#REF!</v>
      </c>
      <c r="F655" s="57" t="str">
        <f t="shared" si="164"/>
        <v>#REF!</v>
      </c>
      <c r="G655" s="57" t="str">
        <f t="shared" si="165"/>
        <v>#REF!</v>
      </c>
      <c r="H655" s="381" t="str">
        <f t="shared" si="166"/>
        <v>#REF!</v>
      </c>
      <c r="I655" s="380" t="str">
        <f t="shared" si="167"/>
        <v>#REF!</v>
      </c>
      <c r="J655" s="396" t="str">
        <f t="shared" si="162"/>
        <v>#REF!</v>
      </c>
      <c r="K655" s="382" t="b">
        <v>1</v>
      </c>
      <c r="L655" s="364" t="str">
        <f t="shared" si="168"/>
        <v>#REF!</v>
      </c>
      <c r="M655" s="361" t="str">
        <f t="shared" si="169"/>
        <v>#REF!</v>
      </c>
      <c r="N655" s="361" t="b">
        <v>0</v>
      </c>
      <c r="O655" s="24" t="b">
        <v>0</v>
      </c>
      <c r="P655" s="365" t="str">
        <f t="shared" si="170"/>
        <v>#REF!</v>
      </c>
      <c r="Q655" s="383"/>
      <c r="R655" s="367"/>
      <c r="S655" s="384" t="str">
        <f/>
        <v/>
      </c>
      <c r="T655" s="385">
        <v>45658</v>
      </c>
      <c r="U655" s="386" t="str">
        <f/>
        <v/>
      </c>
      <c r="V655" s="385">
        <v>45841</v>
      </c>
      <c r="W655" s="387" t="str">
        <f/>
        <v/>
      </c>
      <c r="X655" s="381" t="str">
        <f/>
        <v/>
      </c>
      <c r="Y655" s="381"/>
      <c r="Z655" s="381">
        <v>45901</v>
      </c>
      <c r="AA655" s="388"/>
      <c r="AB655" s="381"/>
      <c r="AC655" s="381"/>
      <c r="AD655" s="381"/>
      <c r="AE655" s="388"/>
      <c r="AF655" s="381"/>
      <c r="AG655" s="381"/>
      <c r="AH655" s="389"/>
      <c r="AI655" s="386"/>
      <c r="AJ655" s="381"/>
      <c r="AK655" s="381"/>
      <c r="AL655" s="383"/>
      <c r="AM655" s="374"/>
      <c r="AN655" s="384">
        <v>46300</v>
      </c>
      <c r="AO655" s="381">
        <v>46373</v>
      </c>
      <c r="AP655" s="383"/>
      <c r="AQ655" s="374"/>
      <c r="AR655" s="384" t="str">
        <f/>
        <v/>
      </c>
      <c r="AS655" s="381">
        <v>45911</v>
      </c>
      <c r="AT655" s="381" t="str">
        <f/>
        <v/>
      </c>
      <c r="AU655" s="389"/>
      <c r="AV655" s="390" t="str">
        <f/>
        <v/>
      </c>
      <c r="AW655" s="57" t="str">
        <f/>
        <v/>
      </c>
      <c r="AX655" s="381"/>
      <c r="AY655" s="381" t="str">
        <f/>
        <v/>
      </c>
      <c r="AZ655" s="381"/>
      <c r="BA655" s="381" t="str">
        <f/>
        <v/>
      </c>
      <c r="BB655" s="385"/>
      <c r="BC655" s="390" t="str">
        <f/>
        <v/>
      </c>
      <c r="BD655" s="381" t="str">
        <f/>
        <v/>
      </c>
      <c r="BE655" s="381"/>
      <c r="BF655" s="381" t="str">
        <f/>
        <v/>
      </c>
      <c r="BG655" s="391"/>
      <c r="BH655" s="392"/>
      <c r="BI655" s="378"/>
    </row>
    <row r="656" ht="15.75" customHeight="1">
      <c r="A656" s="236"/>
      <c r="B656" s="236"/>
      <c r="C656" s="358"/>
      <c r="D656" s="379">
        <v>650</v>
      </c>
      <c r="E656" s="380" t="str">
        <f t="shared" si="163"/>
        <v>#REF!</v>
      </c>
      <c r="F656" s="57" t="str">
        <f t="shared" si="164"/>
        <v>#REF!</v>
      </c>
      <c r="G656" s="57" t="str">
        <f t="shared" si="165"/>
        <v>#REF!</v>
      </c>
      <c r="H656" s="381" t="str">
        <f t="shared" si="166"/>
        <v>#REF!</v>
      </c>
      <c r="I656" s="380" t="str">
        <f t="shared" si="167"/>
        <v>#REF!</v>
      </c>
      <c r="J656" s="396" t="str">
        <f t="shared" si="162"/>
        <v>#REF!</v>
      </c>
      <c r="K656" s="382" t="b">
        <v>1</v>
      </c>
      <c r="L656" s="364" t="str">
        <f t="shared" si="168"/>
        <v>#REF!</v>
      </c>
      <c r="M656" s="361" t="str">
        <f t="shared" si="169"/>
        <v>#REF!</v>
      </c>
      <c r="N656" s="361" t="b">
        <v>0</v>
      </c>
      <c r="O656" s="24" t="b">
        <v>0</v>
      </c>
      <c r="P656" s="365" t="str">
        <f t="shared" si="170"/>
        <v>#REF!</v>
      </c>
      <c r="Q656" s="383"/>
      <c r="R656" s="367"/>
      <c r="S656" s="384" t="str">
        <f/>
        <v/>
      </c>
      <c r="T656" s="385">
        <v>45658</v>
      </c>
      <c r="U656" s="386" t="str">
        <f/>
        <v/>
      </c>
      <c r="V656" s="385">
        <v>45841</v>
      </c>
      <c r="W656" s="387" t="str">
        <f/>
        <v/>
      </c>
      <c r="X656" s="381" t="str">
        <f/>
        <v/>
      </c>
      <c r="Y656" s="381"/>
      <c r="Z656" s="381">
        <v>45901</v>
      </c>
      <c r="AA656" s="388"/>
      <c r="AB656" s="381"/>
      <c r="AC656" s="381"/>
      <c r="AD656" s="381"/>
      <c r="AE656" s="388"/>
      <c r="AF656" s="381"/>
      <c r="AG656" s="381"/>
      <c r="AH656" s="389"/>
      <c r="AI656" s="386"/>
      <c r="AJ656" s="381"/>
      <c r="AK656" s="381"/>
      <c r="AL656" s="383"/>
      <c r="AM656" s="374"/>
      <c r="AN656" s="384">
        <v>46268</v>
      </c>
      <c r="AO656" s="381">
        <v>46343</v>
      </c>
      <c r="AP656" s="383"/>
      <c r="AQ656" s="374"/>
      <c r="AR656" s="384" t="str">
        <f/>
        <v/>
      </c>
      <c r="AS656" s="381">
        <v>45911</v>
      </c>
      <c r="AT656" s="381" t="str">
        <f/>
        <v/>
      </c>
      <c r="AU656" s="389"/>
      <c r="AV656" s="390" t="str">
        <f/>
        <v/>
      </c>
      <c r="AW656" s="57" t="str">
        <f/>
        <v/>
      </c>
      <c r="AX656" s="381"/>
      <c r="AY656" s="381" t="str">
        <f/>
        <v/>
      </c>
      <c r="AZ656" s="381"/>
      <c r="BA656" s="381" t="str">
        <f/>
        <v/>
      </c>
      <c r="BB656" s="385"/>
      <c r="BC656" s="390" t="str">
        <f/>
        <v/>
      </c>
      <c r="BD656" s="381" t="str">
        <f/>
        <v/>
      </c>
      <c r="BE656" s="381"/>
      <c r="BF656" s="381" t="str">
        <f/>
        <v/>
      </c>
      <c r="BG656" s="391"/>
      <c r="BH656" s="392"/>
      <c r="BI656" s="378"/>
    </row>
    <row r="657" ht="15.75" customHeight="1">
      <c r="A657" s="236"/>
      <c r="B657" s="236"/>
      <c r="C657" s="358"/>
      <c r="D657" s="379">
        <v>651</v>
      </c>
      <c r="E657" s="380" t="str">
        <f t="shared" si="163"/>
        <v>#REF!</v>
      </c>
      <c r="F657" s="57" t="str">
        <f t="shared" si="164"/>
        <v>#REF!</v>
      </c>
      <c r="G657" s="57" t="str">
        <f t="shared" si="165"/>
        <v>#REF!</v>
      </c>
      <c r="H657" s="381" t="str">
        <f t="shared" si="166"/>
        <v>#REF!</v>
      </c>
      <c r="I657" s="380" t="str">
        <f t="shared" si="167"/>
        <v>#REF!</v>
      </c>
      <c r="J657" s="396" t="str">
        <f t="shared" si="162"/>
        <v>#REF!</v>
      </c>
      <c r="K657" s="382" t="b">
        <v>0</v>
      </c>
      <c r="L657" s="364" t="str">
        <f t="shared" si="168"/>
        <v>#REF!</v>
      </c>
      <c r="M657" s="361" t="str">
        <f t="shared" si="169"/>
        <v>#REF!</v>
      </c>
      <c r="N657" s="361" t="b">
        <v>0</v>
      </c>
      <c r="O657" s="24" t="b">
        <v>0</v>
      </c>
      <c r="P657" s="365" t="str">
        <f t="shared" si="170"/>
        <v>#REF!</v>
      </c>
      <c r="Q657" s="383"/>
      <c r="R657" s="367"/>
      <c r="S657" s="384" t="str">
        <f/>
        <v/>
      </c>
      <c r="T657" s="385">
        <v>45658</v>
      </c>
      <c r="U657" s="386" t="str">
        <f/>
        <v/>
      </c>
      <c r="V657" s="385">
        <v>45841</v>
      </c>
      <c r="W657" s="387" t="str">
        <f/>
        <v/>
      </c>
      <c r="X657" s="381" t="str">
        <f/>
        <v/>
      </c>
      <c r="Y657" s="381"/>
      <c r="Z657" s="381">
        <v>45901</v>
      </c>
      <c r="AA657" s="388"/>
      <c r="AB657" s="381"/>
      <c r="AC657" s="381"/>
      <c r="AD657" s="381"/>
      <c r="AE657" s="388"/>
      <c r="AF657" s="381"/>
      <c r="AG657" s="381"/>
      <c r="AH657" s="389"/>
      <c r="AI657" s="386"/>
      <c r="AJ657" s="381"/>
      <c r="AK657" s="381"/>
      <c r="AL657" s="383"/>
      <c r="AM657" s="374"/>
      <c r="AN657" s="384">
        <v>46602</v>
      </c>
      <c r="AO657" s="381">
        <v>46675</v>
      </c>
      <c r="AP657" s="383"/>
      <c r="AQ657" s="374"/>
      <c r="AR657" s="384" t="str">
        <f/>
        <v/>
      </c>
      <c r="AS657" s="381">
        <v>45911</v>
      </c>
      <c r="AT657" s="381" t="str">
        <f/>
        <v/>
      </c>
      <c r="AU657" s="389"/>
      <c r="AV657" s="390" t="str">
        <f/>
        <v/>
      </c>
      <c r="AW657" s="57" t="str">
        <f/>
        <v/>
      </c>
      <c r="AX657" s="381"/>
      <c r="AY657" s="381" t="str">
        <f/>
        <v/>
      </c>
      <c r="AZ657" s="381"/>
      <c r="BA657" s="381" t="str">
        <f/>
        <v/>
      </c>
      <c r="BB657" s="385"/>
      <c r="BC657" s="390" t="str">
        <f/>
        <v/>
      </c>
      <c r="BD657" s="381" t="str">
        <f/>
        <v/>
      </c>
      <c r="BE657" s="381"/>
      <c r="BF657" s="381" t="str">
        <f/>
        <v/>
      </c>
      <c r="BG657" s="391"/>
      <c r="BH657" s="392"/>
      <c r="BI657" s="378"/>
    </row>
    <row r="658" ht="15.75" customHeight="1">
      <c r="A658" s="236"/>
      <c r="B658" s="236"/>
      <c r="C658" s="358"/>
      <c r="D658" s="379">
        <v>652</v>
      </c>
      <c r="E658" s="380" t="str">
        <f t="shared" si="163"/>
        <v>#REF!</v>
      </c>
      <c r="F658" s="57" t="str">
        <f t="shared" si="164"/>
        <v>#REF!</v>
      </c>
      <c r="G658" s="57" t="str">
        <f t="shared" si="165"/>
        <v>#REF!</v>
      </c>
      <c r="H658" s="381" t="str">
        <f t="shared" si="166"/>
        <v>#REF!</v>
      </c>
      <c r="I658" s="380" t="str">
        <f t="shared" si="167"/>
        <v>#REF!</v>
      </c>
      <c r="J658" s="396" t="str">
        <f t="shared" si="162"/>
        <v>#REF!</v>
      </c>
      <c r="K658" s="382" t="b">
        <v>0</v>
      </c>
      <c r="L658" s="364" t="str">
        <f t="shared" si="168"/>
        <v>#REF!</v>
      </c>
      <c r="M658" s="361" t="str">
        <f t="shared" si="169"/>
        <v>#REF!</v>
      </c>
      <c r="N658" s="361" t="b">
        <v>0</v>
      </c>
      <c r="O658" s="24" t="b">
        <v>0</v>
      </c>
      <c r="P658" s="365" t="str">
        <f t="shared" si="170"/>
        <v>#REF!</v>
      </c>
      <c r="Q658" s="383"/>
      <c r="R658" s="367"/>
      <c r="S658" s="384" t="str">
        <f/>
        <v/>
      </c>
      <c r="T658" s="385">
        <v>45597</v>
      </c>
      <c r="U658" s="386" t="str">
        <f/>
        <v/>
      </c>
      <c r="V658" s="385">
        <v>45779</v>
      </c>
      <c r="W658" s="387" t="str">
        <f/>
        <v/>
      </c>
      <c r="X658" s="381" t="str">
        <f/>
        <v/>
      </c>
      <c r="Y658" s="381"/>
      <c r="Z658" s="381">
        <v>45839</v>
      </c>
      <c r="AA658" s="388"/>
      <c r="AB658" s="381"/>
      <c r="AC658" s="381"/>
      <c r="AD658" s="381"/>
      <c r="AE658" s="388"/>
      <c r="AF658" s="381"/>
      <c r="AG658" s="381"/>
      <c r="AH658" s="389"/>
      <c r="AI658" s="386"/>
      <c r="AJ658" s="381"/>
      <c r="AK658" s="381"/>
      <c r="AL658" s="383"/>
      <c r="AM658" s="374"/>
      <c r="AN658" s="384">
        <v>45842</v>
      </c>
      <c r="AO658" s="381">
        <v>45917</v>
      </c>
      <c r="AP658" s="383"/>
      <c r="AQ658" s="374"/>
      <c r="AR658" s="384" t="str">
        <f/>
        <v/>
      </c>
      <c r="AS658" s="381">
        <v>45851</v>
      </c>
      <c r="AT658" s="381" t="str">
        <f/>
        <v/>
      </c>
      <c r="AU658" s="389"/>
      <c r="AV658" s="390" t="str">
        <f/>
        <v/>
      </c>
      <c r="AW658" s="57" t="str">
        <f/>
        <v/>
      </c>
      <c r="AX658" s="381"/>
      <c r="AY658" s="381" t="str">
        <f/>
        <v/>
      </c>
      <c r="AZ658" s="381"/>
      <c r="BA658" s="381" t="str">
        <f/>
        <v/>
      </c>
      <c r="BB658" s="385"/>
      <c r="BC658" s="390" t="str">
        <f/>
        <v/>
      </c>
      <c r="BD658" s="381" t="str">
        <f/>
        <v/>
      </c>
      <c r="BE658" s="381"/>
      <c r="BF658" s="381" t="str">
        <f/>
        <v/>
      </c>
      <c r="BG658" s="391"/>
      <c r="BH658" s="392"/>
      <c r="BI658" s="378"/>
    </row>
    <row r="659" ht="15.75" customHeight="1">
      <c r="A659" s="236"/>
      <c r="B659" s="236"/>
      <c r="C659" s="358"/>
      <c r="D659" s="379">
        <v>653</v>
      </c>
      <c r="E659" s="380" t="str">
        <f t="shared" si="163"/>
        <v>#REF!</v>
      </c>
      <c r="F659" s="57" t="str">
        <f t="shared" si="164"/>
        <v>#REF!</v>
      </c>
      <c r="G659" s="57" t="str">
        <f t="shared" si="165"/>
        <v>#REF!</v>
      </c>
      <c r="H659" s="381" t="str">
        <f t="shared" si="166"/>
        <v>#REF!</v>
      </c>
      <c r="I659" s="380" t="str">
        <f t="shared" si="167"/>
        <v>#REF!</v>
      </c>
      <c r="J659" s="396" t="str">
        <f t="shared" si="162"/>
        <v>#REF!</v>
      </c>
      <c r="K659" s="382" t="b">
        <v>0</v>
      </c>
      <c r="L659" s="364" t="str">
        <f t="shared" si="168"/>
        <v>#REF!</v>
      </c>
      <c r="M659" s="361" t="str">
        <f t="shared" si="169"/>
        <v>#REF!</v>
      </c>
      <c r="N659" s="361" t="b">
        <v>0</v>
      </c>
      <c r="O659" s="24" t="b">
        <v>0</v>
      </c>
      <c r="P659" s="365" t="str">
        <f t="shared" si="170"/>
        <v>#REF!</v>
      </c>
      <c r="Q659" s="383"/>
      <c r="R659" s="367"/>
      <c r="S659" s="384" t="str">
        <f/>
        <v/>
      </c>
      <c r="T659" s="385">
        <v>45901</v>
      </c>
      <c r="U659" s="386" t="str">
        <f/>
        <v/>
      </c>
      <c r="V659" s="385">
        <v>46085</v>
      </c>
      <c r="W659" s="387" t="str">
        <f/>
        <v/>
      </c>
      <c r="X659" s="381" t="str">
        <f/>
        <v/>
      </c>
      <c r="Y659" s="381"/>
      <c r="Z659" s="381">
        <v>46143</v>
      </c>
      <c r="AA659" s="388"/>
      <c r="AB659" s="381"/>
      <c r="AC659" s="381"/>
      <c r="AD659" s="381"/>
      <c r="AE659" s="388"/>
      <c r="AF659" s="381"/>
      <c r="AG659" s="381"/>
      <c r="AH659" s="389"/>
      <c r="AI659" s="386"/>
      <c r="AJ659" s="381"/>
      <c r="AK659" s="381"/>
      <c r="AL659" s="383"/>
      <c r="AM659" s="374"/>
      <c r="AN659" s="384">
        <v>46419</v>
      </c>
      <c r="AO659" s="381">
        <v>46492</v>
      </c>
      <c r="AP659" s="383"/>
      <c r="AQ659" s="374"/>
      <c r="AR659" s="384" t="str">
        <f/>
        <v/>
      </c>
      <c r="AS659" s="381">
        <v>46156</v>
      </c>
      <c r="AT659" s="381" t="str">
        <f/>
        <v/>
      </c>
      <c r="AU659" s="389"/>
      <c r="AV659" s="390" t="str">
        <f/>
        <v/>
      </c>
      <c r="AW659" s="57" t="str">
        <f/>
        <v/>
      </c>
      <c r="AX659" s="381"/>
      <c r="AY659" s="381" t="str">
        <f/>
        <v/>
      </c>
      <c r="AZ659" s="381"/>
      <c r="BA659" s="381" t="str">
        <f/>
        <v/>
      </c>
      <c r="BB659" s="385"/>
      <c r="BC659" s="390" t="str">
        <f/>
        <v/>
      </c>
      <c r="BD659" s="381" t="str">
        <f/>
        <v/>
      </c>
      <c r="BE659" s="381"/>
      <c r="BF659" s="381" t="str">
        <f/>
        <v/>
      </c>
      <c r="BG659" s="391"/>
      <c r="BH659" s="392"/>
      <c r="BI659" s="378"/>
    </row>
    <row r="660" ht="15.75" customHeight="1">
      <c r="A660" s="236"/>
      <c r="B660" s="236"/>
      <c r="C660" s="358"/>
      <c r="D660" s="379">
        <v>654</v>
      </c>
      <c r="E660" s="380" t="str">
        <f t="shared" si="163"/>
        <v>#REF!</v>
      </c>
      <c r="F660" s="57" t="str">
        <f t="shared" si="164"/>
        <v>#REF!</v>
      </c>
      <c r="G660" s="57" t="str">
        <f t="shared" si="165"/>
        <v>#REF!</v>
      </c>
      <c r="H660" s="381" t="str">
        <f t="shared" si="166"/>
        <v>#REF!</v>
      </c>
      <c r="I660" s="380" t="str">
        <f t="shared" si="167"/>
        <v>#REF!</v>
      </c>
      <c r="J660" s="396" t="str">
        <f t="shared" si="162"/>
        <v>#REF!</v>
      </c>
      <c r="K660" s="382" t="b">
        <v>0</v>
      </c>
      <c r="L660" s="364" t="str">
        <f t="shared" si="168"/>
        <v>#REF!</v>
      </c>
      <c r="M660" s="361" t="str">
        <f t="shared" si="169"/>
        <v>#REF!</v>
      </c>
      <c r="N660" s="361" t="b">
        <v>0</v>
      </c>
      <c r="O660" s="24" t="b">
        <v>0</v>
      </c>
      <c r="P660" s="365" t="str">
        <f t="shared" si="170"/>
        <v>#REF!</v>
      </c>
      <c r="Q660" s="383"/>
      <c r="R660" s="367"/>
      <c r="S660" s="384" t="str">
        <f/>
        <v/>
      </c>
      <c r="T660" s="385">
        <v>46031</v>
      </c>
      <c r="U660" s="386" t="str">
        <f/>
        <v/>
      </c>
      <c r="V660" s="385">
        <v>46205</v>
      </c>
      <c r="W660" s="387" t="str">
        <f/>
        <v/>
      </c>
      <c r="X660" s="381" t="str">
        <f/>
        <v/>
      </c>
      <c r="Y660" s="381"/>
      <c r="Z660" s="381">
        <v>46265</v>
      </c>
      <c r="AA660" s="388"/>
      <c r="AB660" s="381"/>
      <c r="AC660" s="381"/>
      <c r="AD660" s="381"/>
      <c r="AE660" s="388"/>
      <c r="AF660" s="381"/>
      <c r="AG660" s="381"/>
      <c r="AH660" s="389"/>
      <c r="AI660" s="386"/>
      <c r="AJ660" s="381"/>
      <c r="AK660" s="381"/>
      <c r="AL660" s="383"/>
      <c r="AM660" s="374"/>
      <c r="AN660" s="384">
        <v>46784</v>
      </c>
      <c r="AO660" s="381">
        <v>46857</v>
      </c>
      <c r="AP660" s="383"/>
      <c r="AQ660" s="374"/>
      <c r="AR660" s="384" t="str">
        <f/>
        <v/>
      </c>
      <c r="AS660" s="381">
        <v>46275</v>
      </c>
      <c r="AT660" s="381" t="str">
        <f/>
        <v/>
      </c>
      <c r="AU660" s="389"/>
      <c r="AV660" s="390" t="str">
        <f/>
        <v/>
      </c>
      <c r="AW660" s="57" t="str">
        <f/>
        <v/>
      </c>
      <c r="AX660" s="381"/>
      <c r="AY660" s="381" t="str">
        <f/>
        <v/>
      </c>
      <c r="AZ660" s="381"/>
      <c r="BA660" s="381" t="str">
        <f/>
        <v/>
      </c>
      <c r="BB660" s="385"/>
      <c r="BC660" s="390" t="str">
        <f/>
        <v/>
      </c>
      <c r="BD660" s="381" t="str">
        <f/>
        <v/>
      </c>
      <c r="BE660" s="381"/>
      <c r="BF660" s="381" t="str">
        <f/>
        <v/>
      </c>
      <c r="BG660" s="391"/>
      <c r="BH660" s="392"/>
      <c r="BI660" s="378"/>
    </row>
    <row r="661" ht="15.75" customHeight="1">
      <c r="A661" s="236"/>
      <c r="B661" s="236"/>
      <c r="C661" s="358"/>
      <c r="D661" s="379">
        <v>655</v>
      </c>
      <c r="E661" s="380" t="str">
        <f t="shared" si="163"/>
        <v>#REF!</v>
      </c>
      <c r="F661" s="57" t="str">
        <f t="shared" si="164"/>
        <v>#REF!</v>
      </c>
      <c r="G661" s="57" t="str">
        <f t="shared" si="165"/>
        <v>#REF!</v>
      </c>
      <c r="H661" s="381" t="str">
        <f t="shared" si="166"/>
        <v>#REF!</v>
      </c>
      <c r="I661" s="380" t="str">
        <f t="shared" si="167"/>
        <v>#REF!</v>
      </c>
      <c r="J661" s="396" t="str">
        <f t="shared" si="162"/>
        <v>#REF!</v>
      </c>
      <c r="K661" s="382" t="b">
        <v>1</v>
      </c>
      <c r="L661" s="364" t="str">
        <f t="shared" si="168"/>
        <v>#REF!</v>
      </c>
      <c r="M661" s="361" t="str">
        <f t="shared" si="169"/>
        <v>#REF!</v>
      </c>
      <c r="N661" s="361" t="b">
        <v>0</v>
      </c>
      <c r="O661" s="24" t="b">
        <v>0</v>
      </c>
      <c r="P661" s="365" t="str">
        <f t="shared" si="170"/>
        <v>#REF!</v>
      </c>
      <c r="Q661" s="383"/>
      <c r="R661" s="367"/>
      <c r="S661" s="384" t="str">
        <f/>
        <v/>
      </c>
      <c r="T661" s="385">
        <v>45658</v>
      </c>
      <c r="U661" s="386" t="str">
        <f/>
        <v/>
      </c>
      <c r="V661" s="385">
        <v>45841</v>
      </c>
      <c r="W661" s="387" t="str">
        <f/>
        <v/>
      </c>
      <c r="X661" s="381" t="str">
        <f/>
        <v/>
      </c>
      <c r="Y661" s="381"/>
      <c r="Z661" s="381">
        <v>45901</v>
      </c>
      <c r="AA661" s="388"/>
      <c r="AB661" s="381"/>
      <c r="AC661" s="381"/>
      <c r="AD661" s="381"/>
      <c r="AE661" s="388"/>
      <c r="AF661" s="381"/>
      <c r="AG661" s="381"/>
      <c r="AH661" s="389"/>
      <c r="AI661" s="386"/>
      <c r="AJ661" s="381"/>
      <c r="AK661" s="381"/>
      <c r="AL661" s="383"/>
      <c r="AM661" s="374"/>
      <c r="AN661" s="384">
        <v>46268</v>
      </c>
      <c r="AO661" s="381">
        <v>46343</v>
      </c>
      <c r="AP661" s="383"/>
      <c r="AQ661" s="374"/>
      <c r="AR661" s="384" t="str">
        <f/>
        <v/>
      </c>
      <c r="AS661" s="381">
        <v>45911</v>
      </c>
      <c r="AT661" s="381" t="str">
        <f/>
        <v/>
      </c>
      <c r="AU661" s="389"/>
      <c r="AV661" s="390" t="str">
        <f/>
        <v/>
      </c>
      <c r="AW661" s="57" t="str">
        <f/>
        <v/>
      </c>
      <c r="AX661" s="381"/>
      <c r="AY661" s="381" t="str">
        <f/>
        <v/>
      </c>
      <c r="AZ661" s="381"/>
      <c r="BA661" s="381" t="str">
        <f/>
        <v/>
      </c>
      <c r="BB661" s="385"/>
      <c r="BC661" s="390" t="str">
        <f/>
        <v/>
      </c>
      <c r="BD661" s="381" t="str">
        <f/>
        <v/>
      </c>
      <c r="BE661" s="381"/>
      <c r="BF661" s="381" t="str">
        <f/>
        <v/>
      </c>
      <c r="BG661" s="391"/>
      <c r="BH661" s="392"/>
      <c r="BI661" s="378"/>
    </row>
    <row r="662" ht="15.75" customHeight="1">
      <c r="A662" s="236"/>
      <c r="B662" s="236"/>
      <c r="C662" s="358"/>
      <c r="D662" s="379">
        <v>656</v>
      </c>
      <c r="E662" s="380" t="str">
        <f t="shared" si="163"/>
        <v>#REF!</v>
      </c>
      <c r="F662" s="57" t="str">
        <f t="shared" si="164"/>
        <v>#REF!</v>
      </c>
      <c r="G662" s="57" t="str">
        <f t="shared" si="165"/>
        <v>#REF!</v>
      </c>
      <c r="H662" s="381" t="str">
        <f t="shared" si="166"/>
        <v>#REF!</v>
      </c>
      <c r="I662" s="380" t="str">
        <f t="shared" si="167"/>
        <v>#REF!</v>
      </c>
      <c r="J662" s="396" t="str">
        <f t="shared" si="162"/>
        <v>#REF!</v>
      </c>
      <c r="K662" s="382" t="b">
        <v>0</v>
      </c>
      <c r="L662" s="364" t="str">
        <f t="shared" si="168"/>
        <v>#REF!</v>
      </c>
      <c r="M662" s="361" t="str">
        <f t="shared" si="169"/>
        <v>#REF!</v>
      </c>
      <c r="N662" s="361" t="b">
        <v>0</v>
      </c>
      <c r="O662" s="24" t="b">
        <v>0</v>
      </c>
      <c r="P662" s="365" t="str">
        <f t="shared" si="170"/>
        <v>#REF!</v>
      </c>
      <c r="Q662" s="383"/>
      <c r="R662" s="367"/>
      <c r="S662" s="384" t="str">
        <f/>
        <v/>
      </c>
      <c r="T662" s="385">
        <v>46023</v>
      </c>
      <c r="U662" s="386" t="str">
        <f/>
        <v/>
      </c>
      <c r="V662" s="385">
        <v>46206</v>
      </c>
      <c r="W662" s="387" t="str">
        <f/>
        <v/>
      </c>
      <c r="X662" s="381" t="str">
        <f/>
        <v/>
      </c>
      <c r="Y662" s="381"/>
      <c r="Z662" s="381">
        <v>46266</v>
      </c>
      <c r="AA662" s="388"/>
      <c r="AB662" s="381"/>
      <c r="AC662" s="381"/>
      <c r="AD662" s="381"/>
      <c r="AE662" s="388"/>
      <c r="AF662" s="381"/>
      <c r="AG662" s="381"/>
      <c r="AH662" s="389"/>
      <c r="AI662" s="386"/>
      <c r="AJ662" s="381"/>
      <c r="AK662" s="381"/>
      <c r="AL662" s="383"/>
      <c r="AM662" s="374"/>
      <c r="AN662" s="384">
        <v>46968</v>
      </c>
      <c r="AO662" s="381">
        <v>47043</v>
      </c>
      <c r="AP662" s="383"/>
      <c r="AQ662" s="374"/>
      <c r="AR662" s="384" t="str">
        <f/>
        <v/>
      </c>
      <c r="AS662" s="381">
        <v>46278</v>
      </c>
      <c r="AT662" s="381" t="str">
        <f/>
        <v/>
      </c>
      <c r="AU662" s="389"/>
      <c r="AV662" s="390" t="str">
        <f/>
        <v/>
      </c>
      <c r="AW662" s="57" t="str">
        <f/>
        <v/>
      </c>
      <c r="AX662" s="381"/>
      <c r="AY662" s="381" t="str">
        <f/>
        <v/>
      </c>
      <c r="AZ662" s="381"/>
      <c r="BA662" s="381" t="str">
        <f/>
        <v/>
      </c>
      <c r="BB662" s="385"/>
      <c r="BC662" s="390" t="str">
        <f/>
        <v/>
      </c>
      <c r="BD662" s="381" t="str">
        <f/>
        <v/>
      </c>
      <c r="BE662" s="381"/>
      <c r="BF662" s="381" t="str">
        <f/>
        <v/>
      </c>
      <c r="BG662" s="391"/>
      <c r="BH662" s="392"/>
      <c r="BI662" s="378"/>
    </row>
    <row r="663" ht="15.75" customHeight="1">
      <c r="A663" s="236"/>
      <c r="B663" s="236"/>
      <c r="C663" s="358"/>
      <c r="D663" s="379">
        <v>657</v>
      </c>
      <c r="E663" s="380" t="str">
        <f t="shared" si="163"/>
        <v>#REF!</v>
      </c>
      <c r="F663" s="57" t="str">
        <f t="shared" si="164"/>
        <v>#REF!</v>
      </c>
      <c r="G663" s="57" t="str">
        <f t="shared" si="165"/>
        <v>#REF!</v>
      </c>
      <c r="H663" s="381" t="str">
        <f t="shared" si="166"/>
        <v>#REF!</v>
      </c>
      <c r="I663" s="380" t="str">
        <f t="shared" si="167"/>
        <v>#REF!</v>
      </c>
      <c r="J663" s="396" t="str">
        <f t="shared" si="162"/>
        <v>#REF!</v>
      </c>
      <c r="K663" s="382" t="b">
        <v>0</v>
      </c>
      <c r="L663" s="364" t="str">
        <f t="shared" si="168"/>
        <v>#REF!</v>
      </c>
      <c r="M663" s="361" t="str">
        <f t="shared" si="169"/>
        <v>#REF!</v>
      </c>
      <c r="N663" s="361" t="b">
        <v>0</v>
      </c>
      <c r="O663" s="24" t="b">
        <v>0</v>
      </c>
      <c r="P663" s="365" t="str">
        <f t="shared" si="170"/>
        <v>#REF!</v>
      </c>
      <c r="Q663" s="383"/>
      <c r="R663" s="367"/>
      <c r="S663" s="384" t="str">
        <f/>
        <v/>
      </c>
      <c r="T663" s="385">
        <v>46023</v>
      </c>
      <c r="U663" s="386" t="str">
        <f/>
        <v/>
      </c>
      <c r="V663" s="385">
        <v>46206</v>
      </c>
      <c r="W663" s="387" t="str">
        <f/>
        <v/>
      </c>
      <c r="X663" s="381" t="str">
        <f/>
        <v/>
      </c>
      <c r="Y663" s="381"/>
      <c r="Z663" s="381">
        <v>46266</v>
      </c>
      <c r="AA663" s="388"/>
      <c r="AB663" s="381"/>
      <c r="AC663" s="381"/>
      <c r="AD663" s="381"/>
      <c r="AE663" s="388"/>
      <c r="AF663" s="381"/>
      <c r="AG663" s="381"/>
      <c r="AH663" s="389"/>
      <c r="AI663" s="386"/>
      <c r="AJ663" s="381"/>
      <c r="AK663" s="381"/>
      <c r="AL663" s="383"/>
      <c r="AM663" s="374"/>
      <c r="AN663" s="384">
        <v>46968</v>
      </c>
      <c r="AO663" s="381">
        <v>47043</v>
      </c>
      <c r="AP663" s="383"/>
      <c r="AQ663" s="374"/>
      <c r="AR663" s="384" t="str">
        <f/>
        <v/>
      </c>
      <c r="AS663" s="381">
        <v>46278</v>
      </c>
      <c r="AT663" s="381" t="str">
        <f/>
        <v/>
      </c>
      <c r="AU663" s="389"/>
      <c r="AV663" s="390" t="str">
        <f/>
        <v/>
      </c>
      <c r="AW663" s="57" t="str">
        <f/>
        <v/>
      </c>
      <c r="AX663" s="381"/>
      <c r="AY663" s="381" t="str">
        <f/>
        <v/>
      </c>
      <c r="AZ663" s="381"/>
      <c r="BA663" s="381" t="str">
        <f/>
        <v/>
      </c>
      <c r="BB663" s="385"/>
      <c r="BC663" s="390" t="str">
        <f/>
        <v/>
      </c>
      <c r="BD663" s="381" t="str">
        <f/>
        <v/>
      </c>
      <c r="BE663" s="381"/>
      <c r="BF663" s="381" t="str">
        <f/>
        <v/>
      </c>
      <c r="BG663" s="391"/>
      <c r="BH663" s="392"/>
      <c r="BI663" s="378"/>
    </row>
    <row r="664" ht="15.75" customHeight="1">
      <c r="A664" s="236"/>
      <c r="B664" s="236"/>
      <c r="C664" s="358"/>
      <c r="D664" s="379">
        <v>658</v>
      </c>
      <c r="E664" s="380" t="str">
        <f t="shared" si="163"/>
        <v>#REF!</v>
      </c>
      <c r="F664" s="57" t="str">
        <f t="shared" si="164"/>
        <v>#REF!</v>
      </c>
      <c r="G664" s="57" t="str">
        <f t="shared" si="165"/>
        <v>#REF!</v>
      </c>
      <c r="H664" s="381" t="str">
        <f t="shared" si="166"/>
        <v>#REF!</v>
      </c>
      <c r="I664" s="380" t="str">
        <f t="shared" si="167"/>
        <v>#REF!</v>
      </c>
      <c r="J664" s="396" t="str">
        <f t="shared" si="162"/>
        <v>#REF!</v>
      </c>
      <c r="K664" s="382" t="b">
        <v>1</v>
      </c>
      <c r="L664" s="364" t="str">
        <f t="shared" si="168"/>
        <v>#REF!</v>
      </c>
      <c r="M664" s="361" t="str">
        <f t="shared" si="169"/>
        <v>#REF!</v>
      </c>
      <c r="N664" s="361" t="b">
        <v>0</v>
      </c>
      <c r="O664" s="24" t="b">
        <v>0</v>
      </c>
      <c r="P664" s="365" t="str">
        <f t="shared" si="170"/>
        <v>#REF!</v>
      </c>
      <c r="Q664" s="383"/>
      <c r="R664" s="367"/>
      <c r="S664" s="384" t="str">
        <f/>
        <v/>
      </c>
      <c r="T664" s="385">
        <v>46398</v>
      </c>
      <c r="U664" s="386" t="str">
        <f/>
        <v/>
      </c>
      <c r="V664" s="385">
        <v>46573</v>
      </c>
      <c r="W664" s="387" t="str">
        <f/>
        <v/>
      </c>
      <c r="X664" s="381" t="str">
        <f/>
        <v/>
      </c>
      <c r="Y664" s="381"/>
      <c r="Z664" s="381">
        <v>46631</v>
      </c>
      <c r="AA664" s="388"/>
      <c r="AB664" s="381"/>
      <c r="AC664" s="381"/>
      <c r="AD664" s="381"/>
      <c r="AE664" s="388"/>
      <c r="AF664" s="381"/>
      <c r="AG664" s="381"/>
      <c r="AH664" s="389"/>
      <c r="AI664" s="386"/>
      <c r="AJ664" s="381"/>
      <c r="AK664" s="381"/>
      <c r="AL664" s="383"/>
      <c r="AM664" s="374"/>
      <c r="AN664" s="384">
        <v>46633</v>
      </c>
      <c r="AO664" s="381">
        <v>46708</v>
      </c>
      <c r="AP664" s="383"/>
      <c r="AQ664" s="374"/>
      <c r="AR664" s="384" t="str">
        <f/>
        <v/>
      </c>
      <c r="AS664" s="381">
        <v>46643</v>
      </c>
      <c r="AT664" s="381" t="str">
        <f/>
        <v/>
      </c>
      <c r="AU664" s="389"/>
      <c r="AV664" s="390" t="str">
        <f/>
        <v/>
      </c>
      <c r="AW664" s="57" t="str">
        <f/>
        <v/>
      </c>
      <c r="AX664" s="381"/>
      <c r="AY664" s="381" t="str">
        <f/>
        <v/>
      </c>
      <c r="AZ664" s="381"/>
      <c r="BA664" s="381" t="str">
        <f/>
        <v/>
      </c>
      <c r="BB664" s="385"/>
      <c r="BC664" s="390" t="str">
        <f/>
        <v/>
      </c>
      <c r="BD664" s="381" t="str">
        <f/>
        <v/>
      </c>
      <c r="BE664" s="381"/>
      <c r="BF664" s="381" t="str">
        <f/>
        <v/>
      </c>
      <c r="BG664" s="391"/>
      <c r="BH664" s="392"/>
      <c r="BI664" s="378"/>
    </row>
    <row r="665" ht="15.75" customHeight="1">
      <c r="A665" s="236"/>
      <c r="B665" s="236"/>
      <c r="C665" s="358"/>
      <c r="D665" s="379">
        <v>659</v>
      </c>
      <c r="E665" s="380" t="str">
        <f t="shared" si="163"/>
        <v>#REF!</v>
      </c>
      <c r="F665" s="57" t="str">
        <f t="shared" si="164"/>
        <v>#REF!</v>
      </c>
      <c r="G665" s="57" t="str">
        <f t="shared" si="165"/>
        <v>#REF!</v>
      </c>
      <c r="H665" s="381" t="str">
        <f t="shared" si="166"/>
        <v>#REF!</v>
      </c>
      <c r="I665" s="380" t="str">
        <f t="shared" si="167"/>
        <v>#REF!</v>
      </c>
      <c r="J665" s="396" t="str">
        <f t="shared" si="162"/>
        <v>#REF!</v>
      </c>
      <c r="K665" s="382" t="b">
        <v>0</v>
      </c>
      <c r="L665" s="364" t="str">
        <f t="shared" si="168"/>
        <v>#REF!</v>
      </c>
      <c r="M665" s="361" t="str">
        <f t="shared" si="169"/>
        <v>#REF!</v>
      </c>
      <c r="N665" s="361" t="b">
        <v>0</v>
      </c>
      <c r="O665" s="24" t="b">
        <v>0</v>
      </c>
      <c r="P665" s="365" t="str">
        <f t="shared" si="170"/>
        <v>#REF!</v>
      </c>
      <c r="Q665" s="383"/>
      <c r="R665" s="367"/>
      <c r="S665" s="384" t="str">
        <f/>
        <v/>
      </c>
      <c r="T665" s="385">
        <v>46054</v>
      </c>
      <c r="U665" s="386" t="str">
        <f/>
        <v/>
      </c>
      <c r="V665" s="385">
        <v>46238</v>
      </c>
      <c r="W665" s="387" t="str">
        <f/>
        <v/>
      </c>
      <c r="X665" s="381" t="str">
        <f/>
        <v/>
      </c>
      <c r="Y665" s="381"/>
      <c r="Z665" s="381">
        <v>46296</v>
      </c>
      <c r="AA665" s="388"/>
      <c r="AB665" s="381"/>
      <c r="AC665" s="381"/>
      <c r="AD665" s="381"/>
      <c r="AE665" s="388"/>
      <c r="AF665" s="381"/>
      <c r="AG665" s="381"/>
      <c r="AH665" s="389"/>
      <c r="AI665" s="386"/>
      <c r="AJ665" s="381"/>
      <c r="AK665" s="381"/>
      <c r="AL665" s="383"/>
      <c r="AM665" s="374"/>
      <c r="AN665" s="384">
        <v>46300</v>
      </c>
      <c r="AO665" s="381">
        <v>46373</v>
      </c>
      <c r="AP665" s="383"/>
      <c r="AQ665" s="374"/>
      <c r="AR665" s="384" t="str">
        <f/>
        <v/>
      </c>
      <c r="AS665" s="381">
        <v>46308</v>
      </c>
      <c r="AT665" s="381" t="str">
        <f/>
        <v/>
      </c>
      <c r="AU665" s="389"/>
      <c r="AV665" s="390" t="str">
        <f/>
        <v/>
      </c>
      <c r="AW665" s="57" t="str">
        <f/>
        <v/>
      </c>
      <c r="AX665" s="381"/>
      <c r="AY665" s="381" t="str">
        <f/>
        <v/>
      </c>
      <c r="AZ665" s="381"/>
      <c r="BA665" s="381" t="str">
        <f/>
        <v/>
      </c>
      <c r="BB665" s="385"/>
      <c r="BC665" s="390" t="str">
        <f/>
        <v/>
      </c>
      <c r="BD665" s="381" t="str">
        <f/>
        <v/>
      </c>
      <c r="BE665" s="381"/>
      <c r="BF665" s="381" t="str">
        <f/>
        <v/>
      </c>
      <c r="BG665" s="391"/>
      <c r="BH665" s="392"/>
      <c r="BI665" s="378"/>
    </row>
    <row r="666" ht="15.75" customHeight="1">
      <c r="A666" s="236"/>
      <c r="B666" s="236"/>
      <c r="C666" s="358"/>
      <c r="D666" s="379">
        <v>660</v>
      </c>
      <c r="E666" s="380" t="str">
        <f t="shared" si="163"/>
        <v>#REF!</v>
      </c>
      <c r="F666" s="57" t="str">
        <f t="shared" si="164"/>
        <v>#REF!</v>
      </c>
      <c r="G666" s="57" t="str">
        <f t="shared" si="165"/>
        <v>#REF!</v>
      </c>
      <c r="H666" s="381" t="str">
        <f t="shared" si="166"/>
        <v>#REF!</v>
      </c>
      <c r="I666" s="380" t="str">
        <f t="shared" si="167"/>
        <v>#REF!</v>
      </c>
      <c r="J666" s="396" t="str">
        <f t="shared" si="162"/>
        <v>#REF!</v>
      </c>
      <c r="K666" s="382" t="b">
        <v>0</v>
      </c>
      <c r="L666" s="364" t="str">
        <f t="shared" si="168"/>
        <v>#REF!</v>
      </c>
      <c r="M666" s="361" t="str">
        <f t="shared" si="169"/>
        <v>#REF!</v>
      </c>
      <c r="N666" s="361" t="b">
        <v>0</v>
      </c>
      <c r="O666" s="24" t="b">
        <v>0</v>
      </c>
      <c r="P666" s="365" t="str">
        <f t="shared" si="170"/>
        <v>#REF!</v>
      </c>
      <c r="Q666" s="383"/>
      <c r="R666" s="367"/>
      <c r="S666" s="384" t="str">
        <f/>
        <v/>
      </c>
      <c r="T666" s="385">
        <v>46054</v>
      </c>
      <c r="U666" s="386" t="str">
        <f/>
        <v/>
      </c>
      <c r="V666" s="385">
        <v>46238</v>
      </c>
      <c r="W666" s="387" t="str">
        <f/>
        <v/>
      </c>
      <c r="X666" s="381" t="str">
        <f/>
        <v/>
      </c>
      <c r="Y666" s="381"/>
      <c r="Z666" s="381">
        <v>46296</v>
      </c>
      <c r="AA666" s="388"/>
      <c r="AB666" s="381"/>
      <c r="AC666" s="381"/>
      <c r="AD666" s="381"/>
      <c r="AE666" s="388"/>
      <c r="AF666" s="381"/>
      <c r="AG666" s="381"/>
      <c r="AH666" s="389"/>
      <c r="AI666" s="386"/>
      <c r="AJ666" s="381"/>
      <c r="AK666" s="381"/>
      <c r="AL666" s="383"/>
      <c r="AM666" s="374"/>
      <c r="AN666" s="384">
        <v>46300</v>
      </c>
      <c r="AO666" s="381">
        <v>46373</v>
      </c>
      <c r="AP666" s="383"/>
      <c r="AQ666" s="374"/>
      <c r="AR666" s="384" t="str">
        <f/>
        <v/>
      </c>
      <c r="AS666" s="381">
        <v>46308</v>
      </c>
      <c r="AT666" s="381" t="str">
        <f/>
        <v/>
      </c>
      <c r="AU666" s="389"/>
      <c r="AV666" s="390" t="str">
        <f/>
        <v/>
      </c>
      <c r="AW666" s="57" t="str">
        <f/>
        <v/>
      </c>
      <c r="AX666" s="381"/>
      <c r="AY666" s="381" t="str">
        <f/>
        <v/>
      </c>
      <c r="AZ666" s="381"/>
      <c r="BA666" s="381" t="str">
        <f/>
        <v/>
      </c>
      <c r="BB666" s="385"/>
      <c r="BC666" s="390" t="str">
        <f/>
        <v/>
      </c>
      <c r="BD666" s="381" t="str">
        <f/>
        <v/>
      </c>
      <c r="BE666" s="381"/>
      <c r="BF666" s="381" t="str">
        <f/>
        <v/>
      </c>
      <c r="BG666" s="391"/>
      <c r="BH666" s="392"/>
      <c r="BI666" s="378"/>
    </row>
    <row r="667" ht="15.75" customHeight="1">
      <c r="A667" s="236"/>
      <c r="B667" s="236"/>
      <c r="C667" s="358"/>
      <c r="D667" s="379">
        <v>661</v>
      </c>
      <c r="E667" s="380" t="str">
        <f t="shared" si="163"/>
        <v>#REF!</v>
      </c>
      <c r="F667" s="57" t="str">
        <f t="shared" si="164"/>
        <v>#REF!</v>
      </c>
      <c r="G667" s="57" t="str">
        <f t="shared" si="165"/>
        <v>#REF!</v>
      </c>
      <c r="H667" s="381" t="str">
        <f t="shared" si="166"/>
        <v>#REF!</v>
      </c>
      <c r="I667" s="380" t="str">
        <f t="shared" si="167"/>
        <v>#REF!</v>
      </c>
      <c r="J667" s="396" t="str">
        <f t="shared" si="162"/>
        <v>#REF!</v>
      </c>
      <c r="K667" s="382" t="b">
        <v>0</v>
      </c>
      <c r="L667" s="364" t="str">
        <f t="shared" si="168"/>
        <v>#REF!</v>
      </c>
      <c r="M667" s="361" t="str">
        <f t="shared" si="169"/>
        <v>#REF!</v>
      </c>
      <c r="N667" s="361" t="b">
        <v>0</v>
      </c>
      <c r="O667" s="24" t="b">
        <v>0</v>
      </c>
      <c r="P667" s="365" t="str">
        <f t="shared" si="170"/>
        <v>#REF!</v>
      </c>
      <c r="Q667" s="383"/>
      <c r="R667" s="367"/>
      <c r="S667" s="384" t="str">
        <f/>
        <v/>
      </c>
      <c r="T667" s="385">
        <v>46266</v>
      </c>
      <c r="U667" s="386" t="str">
        <f/>
        <v/>
      </c>
      <c r="V667" s="385">
        <v>46450</v>
      </c>
      <c r="W667" s="387" t="str">
        <f/>
        <v/>
      </c>
      <c r="X667" s="381" t="str">
        <f/>
        <v/>
      </c>
      <c r="Y667" s="381"/>
      <c r="Z667" s="381">
        <v>46508</v>
      </c>
      <c r="AA667" s="388"/>
      <c r="AB667" s="381"/>
      <c r="AC667" s="381"/>
      <c r="AD667" s="381"/>
      <c r="AE667" s="388"/>
      <c r="AF667" s="381"/>
      <c r="AG667" s="381"/>
      <c r="AH667" s="389"/>
      <c r="AI667" s="386"/>
      <c r="AJ667" s="381"/>
      <c r="AK667" s="381"/>
      <c r="AL667" s="383"/>
      <c r="AM667" s="374"/>
      <c r="AN667" s="384">
        <v>46755</v>
      </c>
      <c r="AO667" s="381">
        <v>46828</v>
      </c>
      <c r="AP667" s="383"/>
      <c r="AQ667" s="374"/>
      <c r="AR667" s="384" t="str">
        <f/>
        <v/>
      </c>
      <c r="AS667" s="381">
        <v>46520</v>
      </c>
      <c r="AT667" s="381" t="str">
        <f/>
        <v/>
      </c>
      <c r="AU667" s="389"/>
      <c r="AV667" s="390" t="str">
        <f/>
        <v/>
      </c>
      <c r="AW667" s="57" t="str">
        <f/>
        <v/>
      </c>
      <c r="AX667" s="381"/>
      <c r="AY667" s="381" t="str">
        <f/>
        <v/>
      </c>
      <c r="AZ667" s="381"/>
      <c r="BA667" s="381" t="str">
        <f/>
        <v/>
      </c>
      <c r="BB667" s="385"/>
      <c r="BC667" s="390" t="str">
        <f/>
        <v/>
      </c>
      <c r="BD667" s="381" t="str">
        <f/>
        <v/>
      </c>
      <c r="BE667" s="381"/>
      <c r="BF667" s="381" t="str">
        <f/>
        <v/>
      </c>
      <c r="BG667" s="391"/>
      <c r="BH667" s="392"/>
      <c r="BI667" s="378"/>
    </row>
    <row r="668" ht="15.75" customHeight="1">
      <c r="A668" s="236"/>
      <c r="B668" s="236"/>
      <c r="C668" s="358"/>
      <c r="D668" s="379">
        <v>662</v>
      </c>
      <c r="E668" s="380" t="str">
        <f t="shared" si="163"/>
        <v>#REF!</v>
      </c>
      <c r="F668" s="57" t="str">
        <f t="shared" si="164"/>
        <v>#REF!</v>
      </c>
      <c r="G668" s="57" t="str">
        <f t="shared" si="165"/>
        <v>#REF!</v>
      </c>
      <c r="H668" s="381" t="str">
        <f t="shared" si="166"/>
        <v>#REF!</v>
      </c>
      <c r="I668" s="380" t="str">
        <f t="shared" si="167"/>
        <v>#REF!</v>
      </c>
      <c r="J668" s="396" t="str">
        <f t="shared" si="162"/>
        <v>#REF!</v>
      </c>
      <c r="K668" s="382" t="b">
        <v>0</v>
      </c>
      <c r="L668" s="364" t="str">
        <f t="shared" si="168"/>
        <v>#REF!</v>
      </c>
      <c r="M668" s="361" t="str">
        <f t="shared" si="169"/>
        <v>#REF!</v>
      </c>
      <c r="N668" s="361" t="b">
        <v>0</v>
      </c>
      <c r="O668" s="24" t="b">
        <v>0</v>
      </c>
      <c r="P668" s="365" t="str">
        <f t="shared" si="170"/>
        <v>#REF!</v>
      </c>
      <c r="Q668" s="383"/>
      <c r="R668" s="367"/>
      <c r="S668" s="384" t="str">
        <f/>
        <v/>
      </c>
      <c r="T668" s="385">
        <v>46419</v>
      </c>
      <c r="U668" s="386" t="str">
        <f/>
        <v/>
      </c>
      <c r="V668" s="385">
        <v>46603</v>
      </c>
      <c r="W668" s="387" t="str">
        <f/>
        <v/>
      </c>
      <c r="X668" s="381" t="str">
        <f/>
        <v/>
      </c>
      <c r="Y668" s="381"/>
      <c r="Z668" s="381">
        <v>46661</v>
      </c>
      <c r="AA668" s="388"/>
      <c r="AB668" s="381"/>
      <c r="AC668" s="381"/>
      <c r="AD668" s="381"/>
      <c r="AE668" s="388"/>
      <c r="AF668" s="381"/>
      <c r="AG668" s="381"/>
      <c r="AH668" s="389"/>
      <c r="AI668" s="386"/>
      <c r="AJ668" s="381"/>
      <c r="AK668" s="381"/>
      <c r="AL668" s="383"/>
      <c r="AM668" s="374"/>
      <c r="AN668" s="384">
        <v>46968</v>
      </c>
      <c r="AO668" s="381">
        <v>47043</v>
      </c>
      <c r="AP668" s="383"/>
      <c r="AQ668" s="374"/>
      <c r="AR668" s="384" t="str">
        <f/>
        <v/>
      </c>
      <c r="AS668" s="381">
        <v>46673</v>
      </c>
      <c r="AT668" s="381" t="str">
        <f/>
        <v/>
      </c>
      <c r="AU668" s="389"/>
      <c r="AV668" s="390" t="str">
        <f/>
        <v/>
      </c>
      <c r="AW668" s="57" t="str">
        <f/>
        <v/>
      </c>
      <c r="AX668" s="381"/>
      <c r="AY668" s="381" t="str">
        <f/>
        <v/>
      </c>
      <c r="AZ668" s="381"/>
      <c r="BA668" s="381" t="str">
        <f/>
        <v/>
      </c>
      <c r="BB668" s="385"/>
      <c r="BC668" s="390" t="str">
        <f/>
        <v/>
      </c>
      <c r="BD668" s="381" t="str">
        <f/>
        <v/>
      </c>
      <c r="BE668" s="381"/>
      <c r="BF668" s="381" t="str">
        <f/>
        <v/>
      </c>
      <c r="BG668" s="391"/>
      <c r="BH668" s="392"/>
      <c r="BI668" s="378"/>
    </row>
    <row r="669" ht="15.75" customHeight="1">
      <c r="A669" s="236"/>
      <c r="B669" s="236"/>
      <c r="C669" s="358"/>
      <c r="D669" s="379">
        <v>663</v>
      </c>
      <c r="E669" s="380" t="str">
        <f t="shared" si="163"/>
        <v>#REF!</v>
      </c>
      <c r="F669" s="57" t="str">
        <f t="shared" si="164"/>
        <v>#REF!</v>
      </c>
      <c r="G669" s="57" t="str">
        <f t="shared" si="165"/>
        <v>#REF!</v>
      </c>
      <c r="H669" s="381" t="str">
        <f t="shared" si="166"/>
        <v>#REF!</v>
      </c>
      <c r="I669" s="380" t="str">
        <f t="shared" si="167"/>
        <v>#REF!</v>
      </c>
      <c r="J669" s="396" t="str">
        <f t="shared" si="162"/>
        <v>#REF!</v>
      </c>
      <c r="K669" s="382" t="b">
        <v>1</v>
      </c>
      <c r="L669" s="364" t="str">
        <f t="shared" si="168"/>
        <v>#REF!</v>
      </c>
      <c r="M669" s="361" t="str">
        <f t="shared" si="169"/>
        <v>#REF!</v>
      </c>
      <c r="N669" s="361" t="b">
        <v>0</v>
      </c>
      <c r="O669" s="24" t="b">
        <v>0</v>
      </c>
      <c r="P669" s="365" t="str">
        <f t="shared" si="170"/>
        <v>#REF!</v>
      </c>
      <c r="Q669" s="383"/>
      <c r="R669" s="367"/>
      <c r="S669" s="384" t="str">
        <f/>
        <v/>
      </c>
      <c r="T669" s="385">
        <v>47088</v>
      </c>
      <c r="U669" s="386" t="str">
        <f/>
        <v/>
      </c>
      <c r="V669" s="385">
        <v>47273</v>
      </c>
      <c r="W669" s="387" t="str">
        <f/>
        <v/>
      </c>
      <c r="X669" s="381" t="str">
        <f/>
        <v/>
      </c>
      <c r="Y669" s="381"/>
      <c r="Z669" s="381">
        <v>47331</v>
      </c>
      <c r="AA669" s="388"/>
      <c r="AB669" s="381"/>
      <c r="AC669" s="381"/>
      <c r="AD669" s="381"/>
      <c r="AE669" s="388"/>
      <c r="AF669" s="381"/>
      <c r="AG669" s="381"/>
      <c r="AH669" s="389"/>
      <c r="AI669" s="386"/>
      <c r="AJ669" s="381"/>
      <c r="AK669" s="381"/>
      <c r="AL669" s="383"/>
      <c r="AM669" s="374"/>
      <c r="AN669" s="384">
        <v>47609</v>
      </c>
      <c r="AO669" s="381">
        <v>47682</v>
      </c>
      <c r="AP669" s="383"/>
      <c r="AQ669" s="374"/>
      <c r="AR669" s="384" t="str">
        <f/>
        <v/>
      </c>
      <c r="AS669" s="381">
        <v>47343</v>
      </c>
      <c r="AT669" s="381" t="str">
        <f/>
        <v/>
      </c>
      <c r="AU669" s="389"/>
      <c r="AV669" s="390" t="str">
        <f/>
        <v/>
      </c>
      <c r="AW669" s="57" t="str">
        <f/>
        <v/>
      </c>
      <c r="AX669" s="381"/>
      <c r="AY669" s="381" t="str">
        <f/>
        <v/>
      </c>
      <c r="AZ669" s="381"/>
      <c r="BA669" s="381" t="str">
        <f/>
        <v/>
      </c>
      <c r="BB669" s="385"/>
      <c r="BC669" s="390" t="str">
        <f/>
        <v/>
      </c>
      <c r="BD669" s="381" t="str">
        <f/>
        <v/>
      </c>
      <c r="BE669" s="381"/>
      <c r="BF669" s="381" t="str">
        <f/>
        <v/>
      </c>
      <c r="BG669" s="391"/>
      <c r="BH669" s="392"/>
      <c r="BI669" s="378"/>
    </row>
    <row r="670" ht="15.75" customHeight="1">
      <c r="A670" s="236"/>
      <c r="B670" s="236"/>
      <c r="C670" s="358"/>
      <c r="D670" s="379">
        <v>664</v>
      </c>
      <c r="E670" s="380" t="str">
        <f t="shared" si="163"/>
        <v>#REF!</v>
      </c>
      <c r="F670" s="57" t="str">
        <f t="shared" si="164"/>
        <v>#REF!</v>
      </c>
      <c r="G670" s="57" t="str">
        <f t="shared" si="165"/>
        <v>#REF!</v>
      </c>
      <c r="H670" s="381" t="str">
        <f t="shared" si="166"/>
        <v>#REF!</v>
      </c>
      <c r="I670" s="380" t="str">
        <f t="shared" si="167"/>
        <v>#REF!</v>
      </c>
      <c r="J670" s="396" t="str">
        <f t="shared" si="162"/>
        <v>#REF!</v>
      </c>
      <c r="K670" s="382" t="b">
        <v>0</v>
      </c>
      <c r="L670" s="364" t="str">
        <f t="shared" si="168"/>
        <v>#REF!</v>
      </c>
      <c r="M670" s="361" t="str">
        <f t="shared" si="169"/>
        <v>#REF!</v>
      </c>
      <c r="N670" s="361" t="b">
        <v>0</v>
      </c>
      <c r="O670" s="24" t="b">
        <v>0</v>
      </c>
      <c r="P670" s="365" t="str">
        <f t="shared" si="170"/>
        <v>#REF!</v>
      </c>
      <c r="Q670" s="383"/>
      <c r="R670" s="367"/>
      <c r="S670" s="384" t="str">
        <f/>
        <v/>
      </c>
      <c r="T670" s="385">
        <v>47088</v>
      </c>
      <c r="U670" s="386" t="str">
        <f/>
        <v/>
      </c>
      <c r="V670" s="385">
        <v>47273</v>
      </c>
      <c r="W670" s="387" t="str">
        <f/>
        <v/>
      </c>
      <c r="X670" s="381" t="str">
        <f/>
        <v/>
      </c>
      <c r="Y670" s="381"/>
      <c r="Z670" s="381">
        <v>47331</v>
      </c>
      <c r="AA670" s="388"/>
      <c r="AB670" s="381"/>
      <c r="AC670" s="381"/>
      <c r="AD670" s="381"/>
      <c r="AE670" s="388"/>
      <c r="AF670" s="381"/>
      <c r="AG670" s="381"/>
      <c r="AH670" s="389"/>
      <c r="AI670" s="386"/>
      <c r="AJ670" s="381"/>
      <c r="AK670" s="381"/>
      <c r="AL670" s="383"/>
      <c r="AM670" s="374"/>
      <c r="AN670" s="384">
        <v>48064</v>
      </c>
      <c r="AO670" s="381">
        <v>48137</v>
      </c>
      <c r="AP670" s="383"/>
      <c r="AQ670" s="374"/>
      <c r="AR670" s="384" t="str">
        <f/>
        <v/>
      </c>
      <c r="AS670" s="381">
        <v>47343</v>
      </c>
      <c r="AT670" s="381" t="str">
        <f/>
        <v/>
      </c>
      <c r="AU670" s="389"/>
      <c r="AV670" s="390" t="str">
        <f/>
        <v/>
      </c>
      <c r="AW670" s="57" t="str">
        <f/>
        <v/>
      </c>
      <c r="AX670" s="381"/>
      <c r="AY670" s="381" t="str">
        <f/>
        <v/>
      </c>
      <c r="AZ670" s="381"/>
      <c r="BA670" s="381" t="str">
        <f/>
        <v/>
      </c>
      <c r="BB670" s="385"/>
      <c r="BC670" s="390" t="str">
        <f/>
        <v/>
      </c>
      <c r="BD670" s="381" t="str">
        <f/>
        <v/>
      </c>
      <c r="BE670" s="381"/>
      <c r="BF670" s="381" t="str">
        <f/>
        <v/>
      </c>
      <c r="BG670" s="391"/>
      <c r="BH670" s="392"/>
      <c r="BI670" s="378"/>
    </row>
    <row r="671" ht="15.75" customHeight="1">
      <c r="A671" s="236"/>
      <c r="B671" s="236"/>
      <c r="C671" s="358"/>
      <c r="D671" s="379">
        <v>665</v>
      </c>
      <c r="E671" s="380" t="str">
        <f t="shared" si="163"/>
        <v>#REF!</v>
      </c>
      <c r="F671" s="57" t="str">
        <f t="shared" si="164"/>
        <v>#REF!</v>
      </c>
      <c r="G671" s="57" t="str">
        <f t="shared" si="165"/>
        <v>#REF!</v>
      </c>
      <c r="H671" s="381" t="str">
        <f t="shared" si="166"/>
        <v>#REF!</v>
      </c>
      <c r="I671" s="380" t="str">
        <f t="shared" si="167"/>
        <v>#REF!</v>
      </c>
      <c r="J671" s="396" t="str">
        <f t="shared" si="162"/>
        <v>#REF!</v>
      </c>
      <c r="K671" s="382" t="b">
        <v>0</v>
      </c>
      <c r="L671" s="364" t="str">
        <f t="shared" si="168"/>
        <v>#REF!</v>
      </c>
      <c r="M671" s="361" t="str">
        <f t="shared" si="169"/>
        <v>#REF!</v>
      </c>
      <c r="N671" s="361" t="b">
        <v>0</v>
      </c>
      <c r="O671" s="24" t="b">
        <v>0</v>
      </c>
      <c r="P671" s="365" t="str">
        <f t="shared" si="170"/>
        <v>#REF!</v>
      </c>
      <c r="Q671" s="383"/>
      <c r="R671" s="367"/>
      <c r="S671" s="384" t="str">
        <f/>
        <v/>
      </c>
      <c r="T671" s="385">
        <v>47088</v>
      </c>
      <c r="U671" s="386" t="str">
        <f/>
        <v/>
      </c>
      <c r="V671" s="385">
        <v>47273</v>
      </c>
      <c r="W671" s="387" t="str">
        <f/>
        <v/>
      </c>
      <c r="X671" s="381" t="str">
        <f/>
        <v/>
      </c>
      <c r="Y671" s="381"/>
      <c r="Z671" s="381">
        <v>47331</v>
      </c>
      <c r="AA671" s="388"/>
      <c r="AB671" s="381"/>
      <c r="AC671" s="381"/>
      <c r="AD671" s="381"/>
      <c r="AE671" s="388"/>
      <c r="AF671" s="381"/>
      <c r="AG671" s="381"/>
      <c r="AH671" s="389"/>
      <c r="AI671" s="386"/>
      <c r="AJ671" s="381"/>
      <c r="AK671" s="381"/>
      <c r="AL671" s="383"/>
      <c r="AM671" s="374"/>
      <c r="AN671" s="384">
        <v>48064</v>
      </c>
      <c r="AO671" s="381">
        <v>48137</v>
      </c>
      <c r="AP671" s="383"/>
      <c r="AQ671" s="374"/>
      <c r="AR671" s="384" t="str">
        <f/>
        <v/>
      </c>
      <c r="AS671" s="381">
        <v>47343</v>
      </c>
      <c r="AT671" s="381" t="str">
        <f/>
        <v/>
      </c>
      <c r="AU671" s="389"/>
      <c r="AV671" s="390" t="str">
        <f/>
        <v/>
      </c>
      <c r="AW671" s="57" t="str">
        <f/>
        <v/>
      </c>
      <c r="AX671" s="381"/>
      <c r="AY671" s="381" t="str">
        <f/>
        <v/>
      </c>
      <c r="AZ671" s="381"/>
      <c r="BA671" s="381" t="str">
        <f/>
        <v/>
      </c>
      <c r="BB671" s="385"/>
      <c r="BC671" s="390" t="str">
        <f/>
        <v/>
      </c>
      <c r="BD671" s="381" t="str">
        <f/>
        <v/>
      </c>
      <c r="BE671" s="381"/>
      <c r="BF671" s="381" t="str">
        <f/>
        <v/>
      </c>
      <c r="BG671" s="391"/>
      <c r="BH671" s="392"/>
      <c r="BI671" s="378"/>
    </row>
    <row r="672" ht="15.75" customHeight="1">
      <c r="A672" s="236"/>
      <c r="B672" s="236"/>
      <c r="C672" s="358"/>
      <c r="D672" s="379">
        <v>666</v>
      </c>
      <c r="E672" s="380" t="str">
        <f t="shared" si="163"/>
        <v>#REF!</v>
      </c>
      <c r="F672" s="57" t="str">
        <f t="shared" si="164"/>
        <v>#REF!</v>
      </c>
      <c r="G672" s="57" t="str">
        <f t="shared" si="165"/>
        <v>#REF!</v>
      </c>
      <c r="H672" s="381" t="str">
        <f t="shared" si="166"/>
        <v>#REF!</v>
      </c>
      <c r="I672" s="380" t="str">
        <f t="shared" si="167"/>
        <v>#REF!</v>
      </c>
      <c r="J672" s="396" t="str">
        <f t="shared" ref="J672:J735" si="171">VLOOKUP(D96,'Свод объектов'!$D$3:$L1101,9,0)</f>
        <v>#REF!</v>
      </c>
      <c r="K672" s="382" t="b">
        <v>0</v>
      </c>
      <c r="L672" s="364" t="str">
        <f t="shared" si="168"/>
        <v>#REF!</v>
      </c>
      <c r="M672" s="361" t="str">
        <f t="shared" si="169"/>
        <v>#REF!</v>
      </c>
      <c r="N672" s="361" t="b">
        <v>0</v>
      </c>
      <c r="O672" s="24" t="b">
        <v>0</v>
      </c>
      <c r="P672" s="365" t="str">
        <f t="shared" si="170"/>
        <v>#REF!</v>
      </c>
      <c r="Q672" s="383"/>
      <c r="R672" s="367"/>
      <c r="S672" s="384" t="str">
        <f/>
        <v/>
      </c>
      <c r="T672" s="385">
        <v>47604</v>
      </c>
      <c r="U672" s="386" t="str">
        <f/>
        <v/>
      </c>
      <c r="V672" s="385">
        <v>47791</v>
      </c>
      <c r="W672" s="387" t="str">
        <f/>
        <v/>
      </c>
      <c r="X672" s="381" t="str">
        <f/>
        <v/>
      </c>
      <c r="Y672" s="381"/>
      <c r="Z672" s="381">
        <v>47849</v>
      </c>
      <c r="AA672" s="388"/>
      <c r="AB672" s="381"/>
      <c r="AC672" s="381"/>
      <c r="AD672" s="381"/>
      <c r="AE672" s="388"/>
      <c r="AF672" s="381"/>
      <c r="AG672" s="381"/>
      <c r="AH672" s="389"/>
      <c r="AI672" s="386"/>
      <c r="AJ672" s="381"/>
      <c r="AK672" s="381"/>
      <c r="AL672" s="383"/>
      <c r="AM672" s="374"/>
      <c r="AN672" s="384">
        <v>47849</v>
      </c>
      <c r="AO672" s="381">
        <v>47924</v>
      </c>
      <c r="AP672" s="383"/>
      <c r="AQ672" s="374"/>
      <c r="AR672" s="384" t="str">
        <f/>
        <v/>
      </c>
      <c r="AS672" s="381">
        <v>47861</v>
      </c>
      <c r="AT672" s="381" t="str">
        <f/>
        <v/>
      </c>
      <c r="AU672" s="389"/>
      <c r="AV672" s="390" t="str">
        <f/>
        <v/>
      </c>
      <c r="AW672" s="57" t="str">
        <f/>
        <v/>
      </c>
      <c r="AX672" s="381"/>
      <c r="AY672" s="381" t="str">
        <f/>
        <v/>
      </c>
      <c r="AZ672" s="381"/>
      <c r="BA672" s="381" t="str">
        <f/>
        <v/>
      </c>
      <c r="BB672" s="385"/>
      <c r="BC672" s="390" t="str">
        <f/>
        <v/>
      </c>
      <c r="BD672" s="381" t="str">
        <f/>
        <v/>
      </c>
      <c r="BE672" s="381"/>
      <c r="BF672" s="381" t="str">
        <f/>
        <v/>
      </c>
      <c r="BG672" s="391"/>
      <c r="BH672" s="392"/>
      <c r="BI672" s="378"/>
    </row>
    <row r="673" ht="15.75" customHeight="1">
      <c r="A673" s="236"/>
      <c r="B673" s="236"/>
      <c r="C673" s="358"/>
      <c r="D673" s="379">
        <v>667</v>
      </c>
      <c r="E673" s="380" t="str">
        <f t="shared" si="163"/>
        <v>#REF!</v>
      </c>
      <c r="F673" s="57" t="str">
        <f t="shared" si="164"/>
        <v>#REF!</v>
      </c>
      <c r="G673" s="57" t="str">
        <f t="shared" si="165"/>
        <v>#REF!</v>
      </c>
      <c r="H673" s="381" t="str">
        <f t="shared" si="166"/>
        <v>#REF!</v>
      </c>
      <c r="I673" s="380" t="str">
        <f t="shared" si="167"/>
        <v>#REF!</v>
      </c>
      <c r="J673" s="396" t="str">
        <f t="shared" si="171"/>
        <v>#REF!</v>
      </c>
      <c r="K673" s="382" t="b">
        <v>0</v>
      </c>
      <c r="L673" s="364" t="str">
        <f t="shared" si="168"/>
        <v>#REF!</v>
      </c>
      <c r="M673" s="361" t="str">
        <f t="shared" si="169"/>
        <v>#REF!</v>
      </c>
      <c r="N673" s="361" t="b">
        <v>0</v>
      </c>
      <c r="O673" s="24" t="b">
        <v>0</v>
      </c>
      <c r="P673" s="365" t="str">
        <f t="shared" si="170"/>
        <v>#REF!</v>
      </c>
      <c r="Q673" s="383"/>
      <c r="R673" s="367"/>
      <c r="S673" s="384" t="str">
        <f/>
        <v/>
      </c>
      <c r="T673" s="385">
        <v>44474</v>
      </c>
      <c r="U673" s="386" t="str">
        <f/>
        <v/>
      </c>
      <c r="V673" s="385">
        <v>44742</v>
      </c>
      <c r="W673" s="387" t="str">
        <f/>
        <v/>
      </c>
      <c r="X673" s="381" t="str">
        <f/>
        <v/>
      </c>
      <c r="Y673" s="381"/>
      <c r="Z673" s="381">
        <v>44711</v>
      </c>
      <c r="AA673" s="380" t="s">
        <v>475</v>
      </c>
      <c r="AB673" s="381"/>
      <c r="AC673" s="381"/>
      <c r="AD673" s="381"/>
      <c r="AE673" s="380" t="s">
        <v>533</v>
      </c>
      <c r="AF673" s="381"/>
      <c r="AG673" s="381"/>
      <c r="AH673" s="389"/>
      <c r="AI673" s="386"/>
      <c r="AJ673" s="381"/>
      <c r="AK673" s="381"/>
      <c r="AL673" s="383"/>
      <c r="AM673" s="374"/>
      <c r="AN673" s="384">
        <v>45399</v>
      </c>
      <c r="AO673" s="381">
        <v>45474</v>
      </c>
      <c r="AP673" s="383"/>
      <c r="AQ673" s="374"/>
      <c r="AR673" s="384" t="str">
        <f/>
        <v/>
      </c>
      <c r="AS673" s="381">
        <v>44726</v>
      </c>
      <c r="AT673" s="381" t="str">
        <f/>
        <v/>
      </c>
      <c r="AU673" s="389"/>
      <c r="AV673" s="390" t="str">
        <f/>
        <v/>
      </c>
      <c r="AW673" s="57" t="str">
        <f/>
        <v/>
      </c>
      <c r="AX673" s="381"/>
      <c r="AY673" s="381" t="str">
        <f/>
        <v/>
      </c>
      <c r="AZ673" s="381"/>
      <c r="BA673" s="381" t="str">
        <f/>
        <v/>
      </c>
      <c r="BB673" s="385"/>
      <c r="BC673" s="390" t="str">
        <f/>
        <v/>
      </c>
      <c r="BD673" s="381" t="str">
        <f/>
        <v/>
      </c>
      <c r="BE673" s="381"/>
      <c r="BF673" s="381" t="str">
        <f/>
        <v/>
      </c>
      <c r="BG673" s="391"/>
      <c r="BH673" s="392"/>
      <c r="BI673" s="378"/>
    </row>
    <row r="674" ht="15.75" customHeight="1">
      <c r="A674" s="236"/>
      <c r="B674" s="236"/>
      <c r="C674" s="358"/>
      <c r="D674" s="379">
        <v>668</v>
      </c>
      <c r="E674" s="380" t="str">
        <f t="shared" si="163"/>
        <v>#REF!</v>
      </c>
      <c r="F674" s="57" t="str">
        <f t="shared" si="164"/>
        <v>#REF!</v>
      </c>
      <c r="G674" s="57" t="str">
        <f t="shared" si="165"/>
        <v>#REF!</v>
      </c>
      <c r="H674" s="381" t="str">
        <f t="shared" si="166"/>
        <v>#REF!</v>
      </c>
      <c r="I674" s="380" t="str">
        <f t="shared" si="167"/>
        <v>#REF!</v>
      </c>
      <c r="J674" s="396" t="str">
        <f t="shared" si="171"/>
        <v>#REF!</v>
      </c>
      <c r="K674" s="382" t="b">
        <v>0</v>
      </c>
      <c r="L674" s="364" t="str">
        <f t="shared" si="168"/>
        <v>#REF!</v>
      </c>
      <c r="M674" s="361" t="str">
        <f t="shared" si="169"/>
        <v>#REF!</v>
      </c>
      <c r="N674" s="361" t="b">
        <v>0</v>
      </c>
      <c r="O674" s="24" t="b">
        <v>0</v>
      </c>
      <c r="P674" s="365" t="str">
        <f t="shared" si="170"/>
        <v>#REF!</v>
      </c>
      <c r="Q674" s="383"/>
      <c r="R674" s="367"/>
      <c r="S674" s="384" t="str">
        <f/>
        <v/>
      </c>
      <c r="T674" s="385">
        <v>45078</v>
      </c>
      <c r="U674" s="386" t="str">
        <f/>
        <v/>
      </c>
      <c r="V674" s="385">
        <v>45265</v>
      </c>
      <c r="W674" s="387" t="str">
        <f/>
        <v/>
      </c>
      <c r="X674" s="381" t="str">
        <f/>
        <v/>
      </c>
      <c r="Y674" s="381"/>
      <c r="Z674" s="381">
        <v>45323</v>
      </c>
      <c r="AA674" s="388"/>
      <c r="AB674" s="381"/>
      <c r="AC674" s="381"/>
      <c r="AD674" s="381"/>
      <c r="AE674" s="388"/>
      <c r="AF674" s="381"/>
      <c r="AG674" s="381"/>
      <c r="AH674" s="389"/>
      <c r="AI674" s="386"/>
      <c r="AJ674" s="381"/>
      <c r="AK674" s="381"/>
      <c r="AL674" s="383"/>
      <c r="AM674" s="374"/>
      <c r="AN674" s="384">
        <v>46023</v>
      </c>
      <c r="AO674" s="381">
        <v>46098</v>
      </c>
      <c r="AP674" s="383"/>
      <c r="AQ674" s="374"/>
      <c r="AR674" s="384" t="str">
        <f/>
        <v/>
      </c>
      <c r="AS674" s="381">
        <v>45335</v>
      </c>
      <c r="AT674" s="381" t="str">
        <f/>
        <v/>
      </c>
      <c r="AU674" s="389"/>
      <c r="AV674" s="390" t="str">
        <f/>
        <v/>
      </c>
      <c r="AW674" s="57" t="str">
        <f/>
        <v/>
      </c>
      <c r="AX674" s="381"/>
      <c r="AY674" s="381" t="str">
        <f/>
        <v/>
      </c>
      <c r="AZ674" s="381"/>
      <c r="BA674" s="381" t="str">
        <f/>
        <v/>
      </c>
      <c r="BB674" s="385"/>
      <c r="BC674" s="390" t="str">
        <f/>
        <v/>
      </c>
      <c r="BD674" s="381" t="str">
        <f/>
        <v/>
      </c>
      <c r="BE674" s="381"/>
      <c r="BF674" s="381" t="str">
        <f/>
        <v/>
      </c>
      <c r="BG674" s="391"/>
      <c r="BH674" s="392"/>
      <c r="BI674" s="378"/>
    </row>
    <row r="675" ht="15.75" customHeight="1">
      <c r="A675" s="236"/>
      <c r="B675" s="236"/>
      <c r="C675" s="358"/>
      <c r="D675" s="379">
        <v>669</v>
      </c>
      <c r="E675" s="380" t="str">
        <f t="shared" si="163"/>
        <v>#REF!</v>
      </c>
      <c r="F675" s="57" t="str">
        <f t="shared" si="164"/>
        <v>#REF!</v>
      </c>
      <c r="G675" s="57" t="str">
        <f t="shared" si="165"/>
        <v>#REF!</v>
      </c>
      <c r="H675" s="381" t="str">
        <f t="shared" si="166"/>
        <v>#REF!</v>
      </c>
      <c r="I675" s="380" t="str">
        <f t="shared" si="167"/>
        <v>#REF!</v>
      </c>
      <c r="J675" s="396" t="str">
        <f t="shared" si="171"/>
        <v>#REF!</v>
      </c>
      <c r="K675" s="382" t="b">
        <v>0</v>
      </c>
      <c r="L675" s="364" t="str">
        <f t="shared" si="168"/>
        <v>#REF!</v>
      </c>
      <c r="M675" s="361" t="str">
        <f t="shared" si="169"/>
        <v>#REF!</v>
      </c>
      <c r="N675" s="361" t="b">
        <v>0</v>
      </c>
      <c r="O675" s="24" t="b">
        <v>0</v>
      </c>
      <c r="P675" s="365" t="str">
        <f t="shared" si="170"/>
        <v>#REF!</v>
      </c>
      <c r="Q675" s="383"/>
      <c r="R675" s="367"/>
      <c r="S675" s="384" t="str">
        <f/>
        <v/>
      </c>
      <c r="T675" s="385">
        <v>45078</v>
      </c>
      <c r="U675" s="386" t="str">
        <f/>
        <v/>
      </c>
      <c r="V675" s="385">
        <v>45265</v>
      </c>
      <c r="W675" s="387" t="str">
        <f/>
        <v/>
      </c>
      <c r="X675" s="381" t="str">
        <f/>
        <v/>
      </c>
      <c r="Y675" s="381"/>
      <c r="Z675" s="381">
        <v>45323</v>
      </c>
      <c r="AA675" s="388"/>
      <c r="AB675" s="381"/>
      <c r="AC675" s="381"/>
      <c r="AD675" s="381"/>
      <c r="AE675" s="388"/>
      <c r="AF675" s="381"/>
      <c r="AG675" s="381"/>
      <c r="AH675" s="389"/>
      <c r="AI675" s="386"/>
      <c r="AJ675" s="381"/>
      <c r="AK675" s="381"/>
      <c r="AL675" s="383"/>
      <c r="AM675" s="374"/>
      <c r="AN675" s="384">
        <v>46237</v>
      </c>
      <c r="AO675" s="381">
        <v>46310</v>
      </c>
      <c r="AP675" s="383"/>
      <c r="AQ675" s="374"/>
      <c r="AR675" s="384" t="str">
        <f/>
        <v/>
      </c>
      <c r="AS675" s="381">
        <v>45335</v>
      </c>
      <c r="AT675" s="381" t="str">
        <f/>
        <v/>
      </c>
      <c r="AU675" s="389"/>
      <c r="AV675" s="390" t="str">
        <f/>
        <v/>
      </c>
      <c r="AW675" s="57" t="str">
        <f/>
        <v/>
      </c>
      <c r="AX675" s="381"/>
      <c r="AY675" s="381" t="str">
        <f/>
        <v/>
      </c>
      <c r="AZ675" s="381"/>
      <c r="BA675" s="381" t="str">
        <f/>
        <v/>
      </c>
      <c r="BB675" s="385"/>
      <c r="BC675" s="390" t="str">
        <f/>
        <v/>
      </c>
      <c r="BD675" s="381" t="str">
        <f/>
        <v/>
      </c>
      <c r="BE675" s="381"/>
      <c r="BF675" s="381" t="str">
        <f/>
        <v/>
      </c>
      <c r="BG675" s="391"/>
      <c r="BH675" s="392"/>
      <c r="BI675" s="378"/>
    </row>
    <row r="676" ht="15.75" customHeight="1">
      <c r="A676" s="236"/>
      <c r="B676" s="236"/>
      <c r="C676" s="358"/>
      <c r="D676" s="379">
        <v>670</v>
      </c>
      <c r="E676" s="380" t="str">
        <f t="shared" si="163"/>
        <v>#REF!</v>
      </c>
      <c r="F676" s="57" t="str">
        <f t="shared" si="164"/>
        <v>#REF!</v>
      </c>
      <c r="G676" s="57" t="str">
        <f t="shared" si="165"/>
        <v>#REF!</v>
      </c>
      <c r="H676" s="381" t="str">
        <f t="shared" si="166"/>
        <v>#REF!</v>
      </c>
      <c r="I676" s="380" t="str">
        <f t="shared" si="167"/>
        <v>#REF!</v>
      </c>
      <c r="J676" s="396" t="str">
        <f t="shared" si="171"/>
        <v>#REF!</v>
      </c>
      <c r="K676" s="382" t="b">
        <v>0</v>
      </c>
      <c r="L676" s="364" t="str">
        <f t="shared" si="168"/>
        <v>#REF!</v>
      </c>
      <c r="M676" s="361" t="str">
        <f t="shared" si="169"/>
        <v>#REF!</v>
      </c>
      <c r="N676" s="361" t="b">
        <v>0</v>
      </c>
      <c r="O676" s="24" t="b">
        <v>0</v>
      </c>
      <c r="P676" s="365" t="str">
        <f t="shared" si="170"/>
        <v>#REF!</v>
      </c>
      <c r="Q676" s="383"/>
      <c r="R676" s="367"/>
      <c r="S676" s="384" t="str">
        <f/>
        <v/>
      </c>
      <c r="T676" s="385">
        <v>45383</v>
      </c>
      <c r="U676" s="386" t="str">
        <f/>
        <v/>
      </c>
      <c r="V676" s="385">
        <v>45568</v>
      </c>
      <c r="W676" s="387" t="str">
        <f/>
        <v/>
      </c>
      <c r="X676" s="381" t="str">
        <f/>
        <v/>
      </c>
      <c r="Y676" s="381"/>
      <c r="Z676" s="381">
        <v>45627</v>
      </c>
      <c r="AA676" s="388"/>
      <c r="AB676" s="381"/>
      <c r="AC676" s="381"/>
      <c r="AD676" s="381"/>
      <c r="AE676" s="388"/>
      <c r="AF676" s="381"/>
      <c r="AG676" s="381"/>
      <c r="AH676" s="389"/>
      <c r="AI676" s="386"/>
      <c r="AJ676" s="381"/>
      <c r="AK676" s="381"/>
      <c r="AL676" s="383"/>
      <c r="AM676" s="374"/>
      <c r="AN676" s="384">
        <v>46300</v>
      </c>
      <c r="AO676" s="381">
        <v>46373</v>
      </c>
      <c r="AP676" s="383"/>
      <c r="AQ676" s="374"/>
      <c r="AR676" s="384" t="str">
        <f/>
        <v/>
      </c>
      <c r="AS676" s="381">
        <v>45638</v>
      </c>
      <c r="AT676" s="381" t="str">
        <f/>
        <v/>
      </c>
      <c r="AU676" s="389"/>
      <c r="AV676" s="390" t="str">
        <f/>
        <v/>
      </c>
      <c r="AW676" s="57" t="str">
        <f/>
        <v/>
      </c>
      <c r="AX676" s="381"/>
      <c r="AY676" s="381" t="str">
        <f/>
        <v/>
      </c>
      <c r="AZ676" s="381"/>
      <c r="BA676" s="381" t="str">
        <f/>
        <v/>
      </c>
      <c r="BB676" s="385"/>
      <c r="BC676" s="390" t="str">
        <f/>
        <v/>
      </c>
      <c r="BD676" s="381" t="str">
        <f/>
        <v/>
      </c>
      <c r="BE676" s="381"/>
      <c r="BF676" s="381" t="str">
        <f/>
        <v/>
      </c>
      <c r="BG676" s="391"/>
      <c r="BH676" s="392"/>
      <c r="BI676" s="378"/>
    </row>
    <row r="677" ht="15.75" customHeight="1">
      <c r="A677" s="236"/>
      <c r="B677" s="236"/>
      <c r="C677" s="358"/>
      <c r="D677" s="379">
        <v>671</v>
      </c>
      <c r="E677" s="380" t="str">
        <f t="shared" si="163"/>
        <v>#REF!</v>
      </c>
      <c r="F677" s="57" t="str">
        <f t="shared" si="164"/>
        <v>#REF!</v>
      </c>
      <c r="G677" s="57" t="str">
        <f t="shared" si="165"/>
        <v>#REF!</v>
      </c>
      <c r="H677" s="381" t="str">
        <f t="shared" si="166"/>
        <v>#REF!</v>
      </c>
      <c r="I677" s="380" t="str">
        <f t="shared" si="167"/>
        <v>#REF!</v>
      </c>
      <c r="J677" s="396" t="str">
        <f t="shared" si="171"/>
        <v>#REF!</v>
      </c>
      <c r="K677" s="382" t="b">
        <v>0</v>
      </c>
      <c r="L677" s="364" t="str">
        <f t="shared" si="168"/>
        <v>#REF!</v>
      </c>
      <c r="M677" s="361" t="str">
        <f t="shared" si="169"/>
        <v>#REF!</v>
      </c>
      <c r="N677" s="361" t="b">
        <v>0</v>
      </c>
      <c r="O677" s="24" t="b">
        <v>0</v>
      </c>
      <c r="P677" s="365" t="str">
        <f t="shared" si="170"/>
        <v>#REF!</v>
      </c>
      <c r="Q677" s="383"/>
      <c r="R677" s="367"/>
      <c r="S677" s="384" t="str">
        <f/>
        <v/>
      </c>
      <c r="T677" s="385">
        <v>45383</v>
      </c>
      <c r="U677" s="386" t="str">
        <f/>
        <v/>
      </c>
      <c r="V677" s="385">
        <v>45568</v>
      </c>
      <c r="W677" s="387" t="str">
        <f/>
        <v/>
      </c>
      <c r="X677" s="381" t="str">
        <f/>
        <v/>
      </c>
      <c r="Y677" s="381"/>
      <c r="Z677" s="381">
        <v>45627</v>
      </c>
      <c r="AA677" s="388"/>
      <c r="AB677" s="381"/>
      <c r="AC677" s="381"/>
      <c r="AD677" s="381"/>
      <c r="AE677" s="388"/>
      <c r="AF677" s="381"/>
      <c r="AG677" s="381"/>
      <c r="AH677" s="389"/>
      <c r="AI677" s="386"/>
      <c r="AJ677" s="381"/>
      <c r="AK677" s="381"/>
      <c r="AL677" s="383"/>
      <c r="AM677" s="374"/>
      <c r="AN677" s="384">
        <v>46300</v>
      </c>
      <c r="AO677" s="381">
        <v>46373</v>
      </c>
      <c r="AP677" s="383"/>
      <c r="AQ677" s="374"/>
      <c r="AR677" s="384" t="str">
        <f/>
        <v/>
      </c>
      <c r="AS677" s="381">
        <v>45638</v>
      </c>
      <c r="AT677" s="381" t="str">
        <f/>
        <v/>
      </c>
      <c r="AU677" s="389"/>
      <c r="AV677" s="390" t="str">
        <f/>
        <v/>
      </c>
      <c r="AW677" s="57" t="str">
        <f/>
        <v/>
      </c>
      <c r="AX677" s="381"/>
      <c r="AY677" s="381" t="str">
        <f/>
        <v/>
      </c>
      <c r="AZ677" s="381"/>
      <c r="BA677" s="381" t="str">
        <f/>
        <v/>
      </c>
      <c r="BB677" s="385"/>
      <c r="BC677" s="390" t="str">
        <f/>
        <v/>
      </c>
      <c r="BD677" s="381" t="str">
        <f/>
        <v/>
      </c>
      <c r="BE677" s="381"/>
      <c r="BF677" s="381" t="str">
        <f/>
        <v/>
      </c>
      <c r="BG677" s="391"/>
      <c r="BH677" s="392"/>
      <c r="BI677" s="378"/>
    </row>
    <row r="678" ht="15.75" customHeight="1">
      <c r="A678" s="236"/>
      <c r="B678" s="236"/>
      <c r="C678" s="358"/>
      <c r="D678" s="379">
        <v>672</v>
      </c>
      <c r="E678" s="380" t="str">
        <f t="shared" si="163"/>
        <v>#REF!</v>
      </c>
      <c r="F678" s="57" t="str">
        <f t="shared" si="164"/>
        <v>#REF!</v>
      </c>
      <c r="G678" s="57" t="str">
        <f t="shared" si="165"/>
        <v>#REF!</v>
      </c>
      <c r="H678" s="381" t="str">
        <f t="shared" si="166"/>
        <v>#REF!</v>
      </c>
      <c r="I678" s="380" t="str">
        <f t="shared" si="167"/>
        <v>#REF!</v>
      </c>
      <c r="J678" s="396" t="str">
        <f t="shared" si="171"/>
        <v>#REF!</v>
      </c>
      <c r="K678" s="382" t="b">
        <v>0</v>
      </c>
      <c r="L678" s="364" t="str">
        <f t="shared" si="168"/>
        <v>#REF!</v>
      </c>
      <c r="M678" s="361" t="str">
        <f t="shared" si="169"/>
        <v>#REF!</v>
      </c>
      <c r="N678" s="361" t="b">
        <v>0</v>
      </c>
      <c r="O678" s="24" t="b">
        <v>0</v>
      </c>
      <c r="P678" s="365" t="str">
        <f t="shared" si="170"/>
        <v>#REF!</v>
      </c>
      <c r="Q678" s="383"/>
      <c r="R678" s="367"/>
      <c r="S678" s="384" t="str">
        <f/>
        <v/>
      </c>
      <c r="T678" s="385">
        <v>44531</v>
      </c>
      <c r="U678" s="386" t="str">
        <f/>
        <v/>
      </c>
      <c r="V678" s="385">
        <v>44837</v>
      </c>
      <c r="W678" s="387" t="str">
        <f/>
        <v/>
      </c>
      <c r="X678" s="381" t="str">
        <f/>
        <v/>
      </c>
      <c r="Y678" s="381">
        <v>44896</v>
      </c>
      <c r="Z678" s="381">
        <v>44896</v>
      </c>
      <c r="AA678" s="388"/>
      <c r="AB678" s="381"/>
      <c r="AC678" s="381"/>
      <c r="AD678" s="381"/>
      <c r="AE678" s="388"/>
      <c r="AF678" s="381"/>
      <c r="AG678" s="381"/>
      <c r="AH678" s="389"/>
      <c r="AI678" s="386"/>
      <c r="AJ678" s="381"/>
      <c r="AK678" s="381"/>
      <c r="AL678" s="383"/>
      <c r="AM678" s="374"/>
      <c r="AN678" s="384">
        <v>44928</v>
      </c>
      <c r="AO678" s="381">
        <v>45001</v>
      </c>
      <c r="AP678" s="383"/>
      <c r="AQ678" s="374"/>
      <c r="AR678" s="384" t="str">
        <f/>
        <v/>
      </c>
      <c r="AS678" s="381">
        <v>44908</v>
      </c>
      <c r="AT678" s="381" t="str">
        <f/>
        <v/>
      </c>
      <c r="AU678" s="389"/>
      <c r="AV678" s="390" t="str">
        <f/>
        <v/>
      </c>
      <c r="AW678" s="57" t="str">
        <f/>
        <v/>
      </c>
      <c r="AX678" s="381"/>
      <c r="AY678" s="381" t="str">
        <f/>
        <v/>
      </c>
      <c r="AZ678" s="381"/>
      <c r="BA678" s="381" t="str">
        <f/>
        <v/>
      </c>
      <c r="BB678" s="385"/>
      <c r="BC678" s="390" t="str">
        <f/>
        <v/>
      </c>
      <c r="BD678" s="381" t="str">
        <f/>
        <v/>
      </c>
      <c r="BE678" s="381"/>
      <c r="BF678" s="381" t="str">
        <f/>
        <v/>
      </c>
      <c r="BG678" s="391"/>
      <c r="BH678" s="392"/>
      <c r="BI678" s="378"/>
    </row>
    <row r="679" ht="15.75" customHeight="1">
      <c r="A679" s="236"/>
      <c r="B679" s="236"/>
      <c r="C679" s="358"/>
      <c r="D679" s="379">
        <v>673</v>
      </c>
      <c r="E679" s="380" t="str">
        <f t="shared" si="163"/>
        <v>#REF!</v>
      </c>
      <c r="F679" s="57" t="str">
        <f t="shared" si="164"/>
        <v>#REF!</v>
      </c>
      <c r="G679" s="57" t="str">
        <f t="shared" si="165"/>
        <v>#REF!</v>
      </c>
      <c r="H679" s="381" t="str">
        <f t="shared" si="166"/>
        <v>#REF!</v>
      </c>
      <c r="I679" s="380" t="str">
        <f t="shared" si="167"/>
        <v>#REF!</v>
      </c>
      <c r="J679" s="396" t="str">
        <f t="shared" si="171"/>
        <v>#REF!</v>
      </c>
      <c r="K679" s="382" t="b">
        <v>0</v>
      </c>
      <c r="L679" s="364" t="str">
        <f t="shared" si="168"/>
        <v>#REF!</v>
      </c>
      <c r="M679" s="361" t="str">
        <f t="shared" si="169"/>
        <v>#REF!</v>
      </c>
      <c r="N679" s="361" t="b">
        <v>0</v>
      </c>
      <c r="O679" s="24" t="b">
        <v>0</v>
      </c>
      <c r="P679" s="365" t="str">
        <f t="shared" si="170"/>
        <v>#REF!</v>
      </c>
      <c r="Q679" s="383"/>
      <c r="R679" s="367"/>
      <c r="S679" s="384" t="str">
        <f/>
        <v/>
      </c>
      <c r="T679" s="385">
        <v>44621</v>
      </c>
      <c r="U679" s="386" t="str">
        <f/>
        <v/>
      </c>
      <c r="V679" s="385">
        <v>44771</v>
      </c>
      <c r="W679" s="387" t="str">
        <f/>
        <v/>
      </c>
      <c r="X679" s="381" t="str">
        <f/>
        <v/>
      </c>
      <c r="Y679" s="381">
        <v>44805</v>
      </c>
      <c r="Z679" s="381">
        <v>44805</v>
      </c>
      <c r="AA679" s="388"/>
      <c r="AB679" s="381"/>
      <c r="AC679" s="381"/>
      <c r="AD679" s="381"/>
      <c r="AE679" s="388"/>
      <c r="AF679" s="381"/>
      <c r="AG679" s="381"/>
      <c r="AH679" s="389"/>
      <c r="AI679" s="386"/>
      <c r="AJ679" s="381"/>
      <c r="AK679" s="381"/>
      <c r="AL679" s="383"/>
      <c r="AM679" s="374"/>
      <c r="AN679" s="384">
        <v>44809</v>
      </c>
      <c r="AO679" s="381">
        <v>44882</v>
      </c>
      <c r="AP679" s="383"/>
      <c r="AQ679" s="374"/>
      <c r="AR679" s="384" t="str">
        <f/>
        <v/>
      </c>
      <c r="AS679" s="381">
        <v>44817</v>
      </c>
      <c r="AT679" s="381" t="str">
        <f/>
        <v/>
      </c>
      <c r="AU679" s="389"/>
      <c r="AV679" s="390" t="str">
        <f/>
        <v/>
      </c>
      <c r="AW679" s="57" t="str">
        <f/>
        <v/>
      </c>
      <c r="AX679" s="381"/>
      <c r="AY679" s="381" t="str">
        <f/>
        <v/>
      </c>
      <c r="AZ679" s="381"/>
      <c r="BA679" s="381" t="str">
        <f/>
        <v/>
      </c>
      <c r="BB679" s="385"/>
      <c r="BC679" s="390" t="str">
        <f/>
        <v/>
      </c>
      <c r="BD679" s="381" t="str">
        <f/>
        <v/>
      </c>
      <c r="BE679" s="381"/>
      <c r="BF679" s="381" t="str">
        <f/>
        <v/>
      </c>
      <c r="BG679" s="391"/>
      <c r="BH679" s="392"/>
      <c r="BI679" s="378"/>
    </row>
    <row r="680" ht="15.75" customHeight="1">
      <c r="A680" s="236"/>
      <c r="B680" s="236"/>
      <c r="C680" s="358"/>
      <c r="D680" s="379">
        <v>674</v>
      </c>
      <c r="E680" s="380" t="str">
        <f t="shared" si="163"/>
        <v>#REF!</v>
      </c>
      <c r="F680" s="57" t="str">
        <f t="shared" si="164"/>
        <v>#REF!</v>
      </c>
      <c r="G680" s="57" t="str">
        <f t="shared" si="165"/>
        <v>#REF!</v>
      </c>
      <c r="H680" s="381" t="str">
        <f t="shared" si="166"/>
        <v>#REF!</v>
      </c>
      <c r="I680" s="380" t="str">
        <f t="shared" si="167"/>
        <v>#REF!</v>
      </c>
      <c r="J680" s="396" t="str">
        <f t="shared" si="171"/>
        <v>#REF!</v>
      </c>
      <c r="K680" s="382" t="b">
        <v>0</v>
      </c>
      <c r="L680" s="364" t="str">
        <f t="shared" si="168"/>
        <v>#REF!</v>
      </c>
      <c r="M680" s="361" t="str">
        <f t="shared" si="169"/>
        <v>#REF!</v>
      </c>
      <c r="N680" s="361" t="b">
        <v>0</v>
      </c>
      <c r="O680" s="24" t="b">
        <v>0</v>
      </c>
      <c r="P680" s="365" t="str">
        <f t="shared" si="170"/>
        <v>#REF!</v>
      </c>
      <c r="Q680" s="383"/>
      <c r="R680" s="367"/>
      <c r="S680" s="384" t="str">
        <f/>
        <v/>
      </c>
      <c r="T680" s="385">
        <v>45078</v>
      </c>
      <c r="U680" s="386" t="str">
        <f/>
        <v/>
      </c>
      <c r="V680" s="385">
        <v>45203</v>
      </c>
      <c r="W680" s="387" t="str">
        <f/>
        <v/>
      </c>
      <c r="X680" s="381" t="str">
        <f/>
        <v/>
      </c>
      <c r="Y680" s="381"/>
      <c r="Z680" s="381">
        <v>45261</v>
      </c>
      <c r="AA680" s="388"/>
      <c r="AB680" s="381"/>
      <c r="AC680" s="381"/>
      <c r="AD680" s="381"/>
      <c r="AE680" s="388"/>
      <c r="AF680" s="381"/>
      <c r="AG680" s="381"/>
      <c r="AH680" s="389"/>
      <c r="AI680" s="386"/>
      <c r="AJ680" s="381"/>
      <c r="AK680" s="381"/>
      <c r="AL680" s="383"/>
      <c r="AM680" s="374"/>
      <c r="AN680" s="384">
        <v>45264</v>
      </c>
      <c r="AO680" s="381">
        <v>45337</v>
      </c>
      <c r="AP680" s="383"/>
      <c r="AQ680" s="374"/>
      <c r="AR680" s="384" t="str">
        <f/>
        <v/>
      </c>
      <c r="AS680" s="381">
        <v>45273</v>
      </c>
      <c r="AT680" s="381" t="str">
        <f/>
        <v/>
      </c>
      <c r="AU680" s="389"/>
      <c r="AV680" s="390" t="str">
        <f/>
        <v/>
      </c>
      <c r="AW680" s="57" t="str">
        <f/>
        <v/>
      </c>
      <c r="AX680" s="381"/>
      <c r="AY680" s="381" t="str">
        <f/>
        <v/>
      </c>
      <c r="AZ680" s="381"/>
      <c r="BA680" s="381" t="str">
        <f/>
        <v/>
      </c>
      <c r="BB680" s="385"/>
      <c r="BC680" s="390" t="str">
        <f/>
        <v/>
      </c>
      <c r="BD680" s="381" t="str">
        <f/>
        <v/>
      </c>
      <c r="BE680" s="381"/>
      <c r="BF680" s="381" t="str">
        <f/>
        <v/>
      </c>
      <c r="BG680" s="391"/>
      <c r="BH680" s="392"/>
      <c r="BI680" s="378"/>
    </row>
    <row r="681" ht="15.75" customHeight="1">
      <c r="A681" s="236"/>
      <c r="B681" s="236"/>
      <c r="C681" s="358"/>
      <c r="D681" s="379">
        <v>675</v>
      </c>
      <c r="E681" s="380" t="str">
        <f t="shared" si="163"/>
        <v>#REF!</v>
      </c>
      <c r="F681" s="57" t="str">
        <f t="shared" si="164"/>
        <v>#REF!</v>
      </c>
      <c r="G681" s="57" t="str">
        <f t="shared" si="165"/>
        <v>#REF!</v>
      </c>
      <c r="H681" s="381" t="str">
        <f t="shared" si="166"/>
        <v>#REF!</v>
      </c>
      <c r="I681" s="380" t="str">
        <f t="shared" si="167"/>
        <v>#REF!</v>
      </c>
      <c r="J681" s="396" t="str">
        <f t="shared" si="171"/>
        <v>#REF!</v>
      </c>
      <c r="K681" s="382" t="b">
        <v>0</v>
      </c>
      <c r="L681" s="364" t="str">
        <f t="shared" si="168"/>
        <v>#REF!</v>
      </c>
      <c r="M681" s="361" t="str">
        <f t="shared" si="169"/>
        <v>#REF!</v>
      </c>
      <c r="N681" s="361" t="b">
        <v>0</v>
      </c>
      <c r="O681" s="24" t="b">
        <v>0</v>
      </c>
      <c r="P681" s="365" t="str">
        <f t="shared" si="170"/>
        <v>#REF!</v>
      </c>
      <c r="Q681" s="383"/>
      <c r="R681" s="367"/>
      <c r="S681" s="384" t="str">
        <f/>
        <v/>
      </c>
      <c r="T681" s="385">
        <v>46113</v>
      </c>
      <c r="U681" s="386" t="str">
        <f/>
        <v/>
      </c>
      <c r="V681" s="385">
        <v>46297</v>
      </c>
      <c r="W681" s="387" t="str">
        <f/>
        <v/>
      </c>
      <c r="X681" s="381" t="str">
        <f/>
        <v/>
      </c>
      <c r="Y681" s="381"/>
      <c r="Z681" s="381">
        <v>46357</v>
      </c>
      <c r="AA681" s="388"/>
      <c r="AB681" s="381"/>
      <c r="AC681" s="381"/>
      <c r="AD681" s="381"/>
      <c r="AE681" s="388"/>
      <c r="AF681" s="381"/>
      <c r="AG681" s="381"/>
      <c r="AH681" s="389"/>
      <c r="AI681" s="386"/>
      <c r="AJ681" s="381"/>
      <c r="AK681" s="381"/>
      <c r="AL681" s="383"/>
      <c r="AM681" s="374"/>
      <c r="AN681" s="384">
        <v>47030</v>
      </c>
      <c r="AO681" s="381">
        <v>47105</v>
      </c>
      <c r="AP681" s="383"/>
      <c r="AQ681" s="374"/>
      <c r="AR681" s="384" t="str">
        <f/>
        <v/>
      </c>
      <c r="AS681" s="381">
        <v>46369</v>
      </c>
      <c r="AT681" s="381" t="str">
        <f/>
        <v/>
      </c>
      <c r="AU681" s="389"/>
      <c r="AV681" s="390" t="str">
        <f/>
        <v/>
      </c>
      <c r="AW681" s="57" t="str">
        <f/>
        <v/>
      </c>
      <c r="AX681" s="381"/>
      <c r="AY681" s="381" t="str">
        <f/>
        <v/>
      </c>
      <c r="AZ681" s="381"/>
      <c r="BA681" s="381" t="str">
        <f/>
        <v/>
      </c>
      <c r="BB681" s="385"/>
      <c r="BC681" s="390" t="str">
        <f/>
        <v/>
      </c>
      <c r="BD681" s="381" t="str">
        <f/>
        <v/>
      </c>
      <c r="BE681" s="381"/>
      <c r="BF681" s="381" t="str">
        <f/>
        <v/>
      </c>
      <c r="BG681" s="391"/>
      <c r="BH681" s="392"/>
      <c r="BI681" s="378"/>
    </row>
    <row r="682" ht="15.75" customHeight="1">
      <c r="A682" s="236"/>
      <c r="B682" s="236"/>
      <c r="C682" s="358"/>
      <c r="D682" s="379">
        <v>676</v>
      </c>
      <c r="E682" s="380" t="str">
        <f t="shared" si="163"/>
        <v>#REF!</v>
      </c>
      <c r="F682" s="57" t="str">
        <f t="shared" si="164"/>
        <v>#REF!</v>
      </c>
      <c r="G682" s="57" t="str">
        <f t="shared" si="165"/>
        <v>#REF!</v>
      </c>
      <c r="H682" s="381" t="str">
        <f t="shared" si="166"/>
        <v>#REF!</v>
      </c>
      <c r="I682" s="380" t="str">
        <f t="shared" si="167"/>
        <v>#REF!</v>
      </c>
      <c r="J682" s="396" t="str">
        <f t="shared" si="171"/>
        <v>#REF!</v>
      </c>
      <c r="K682" s="382" t="b">
        <v>0</v>
      </c>
      <c r="L682" s="364" t="str">
        <f t="shared" si="168"/>
        <v>#REF!</v>
      </c>
      <c r="M682" s="361" t="str">
        <f t="shared" si="169"/>
        <v>#REF!</v>
      </c>
      <c r="N682" s="361" t="b">
        <v>0</v>
      </c>
      <c r="O682" s="24" t="b">
        <v>0</v>
      </c>
      <c r="P682" s="365" t="str">
        <f t="shared" si="170"/>
        <v>#REF!</v>
      </c>
      <c r="Q682" s="383"/>
      <c r="R682" s="367"/>
      <c r="S682" s="384" t="str">
        <f/>
        <v/>
      </c>
      <c r="T682" s="385">
        <v>46327</v>
      </c>
      <c r="U682" s="386" t="str">
        <f/>
        <v/>
      </c>
      <c r="V682" s="385">
        <v>46511</v>
      </c>
      <c r="W682" s="387" t="str">
        <f/>
        <v/>
      </c>
      <c r="X682" s="381" t="str">
        <f/>
        <v/>
      </c>
      <c r="Y682" s="381"/>
      <c r="Z682" s="381">
        <v>46569</v>
      </c>
      <c r="AA682" s="388"/>
      <c r="AB682" s="381"/>
      <c r="AC682" s="381"/>
      <c r="AD682" s="381"/>
      <c r="AE682" s="388"/>
      <c r="AF682" s="381"/>
      <c r="AG682" s="381"/>
      <c r="AH682" s="389"/>
      <c r="AI682" s="386"/>
      <c r="AJ682" s="381"/>
      <c r="AK682" s="381"/>
      <c r="AL682" s="383"/>
      <c r="AM682" s="374"/>
      <c r="AN682" s="384">
        <v>47760</v>
      </c>
      <c r="AO682" s="381">
        <v>47835</v>
      </c>
      <c r="AP682" s="383"/>
      <c r="AQ682" s="374"/>
      <c r="AR682" s="384" t="str">
        <f/>
        <v/>
      </c>
      <c r="AS682" s="381">
        <v>46581</v>
      </c>
      <c r="AT682" s="381" t="str">
        <f/>
        <v/>
      </c>
      <c r="AU682" s="389"/>
      <c r="AV682" s="390" t="str">
        <f/>
        <v/>
      </c>
      <c r="AW682" s="57" t="str">
        <f/>
        <v/>
      </c>
      <c r="AX682" s="381"/>
      <c r="AY682" s="381" t="str">
        <f/>
        <v/>
      </c>
      <c r="AZ682" s="381"/>
      <c r="BA682" s="381" t="str">
        <f/>
        <v/>
      </c>
      <c r="BB682" s="385"/>
      <c r="BC682" s="390" t="str">
        <f/>
        <v/>
      </c>
      <c r="BD682" s="381" t="str">
        <f/>
        <v/>
      </c>
      <c r="BE682" s="381"/>
      <c r="BF682" s="381" t="str">
        <f/>
        <v/>
      </c>
      <c r="BG682" s="391"/>
      <c r="BH682" s="392"/>
      <c r="BI682" s="378"/>
    </row>
    <row r="683" ht="15.75" customHeight="1">
      <c r="A683" s="236"/>
      <c r="B683" s="236"/>
      <c r="C683" s="358"/>
      <c r="D683" s="379">
        <v>677</v>
      </c>
      <c r="E683" s="380" t="str">
        <f t="shared" si="163"/>
        <v>#REF!</v>
      </c>
      <c r="F683" s="57" t="str">
        <f t="shared" si="164"/>
        <v>#REF!</v>
      </c>
      <c r="G683" s="57" t="str">
        <f t="shared" si="165"/>
        <v>#REF!</v>
      </c>
      <c r="H683" s="381" t="str">
        <f t="shared" si="166"/>
        <v>#REF!</v>
      </c>
      <c r="I683" s="380" t="str">
        <f t="shared" si="167"/>
        <v>#REF!</v>
      </c>
      <c r="J683" s="396" t="str">
        <f t="shared" si="171"/>
        <v>#REF!</v>
      </c>
      <c r="K683" s="382" t="b">
        <v>0</v>
      </c>
      <c r="L683" s="364" t="str">
        <f t="shared" si="168"/>
        <v>#REF!</v>
      </c>
      <c r="M683" s="361" t="str">
        <f t="shared" si="169"/>
        <v>#REF!</v>
      </c>
      <c r="N683" s="361" t="b">
        <v>0</v>
      </c>
      <c r="O683" s="24" t="b">
        <v>0</v>
      </c>
      <c r="P683" s="365" t="str">
        <f t="shared" si="170"/>
        <v>#REF!</v>
      </c>
      <c r="Q683" s="383"/>
      <c r="R683" s="367"/>
      <c r="S683" s="384" t="str">
        <f/>
        <v/>
      </c>
      <c r="T683" s="385">
        <v>46844</v>
      </c>
      <c r="U683" s="386" t="str">
        <f/>
        <v/>
      </c>
      <c r="V683" s="385">
        <v>47030</v>
      </c>
      <c r="W683" s="387" t="str">
        <f/>
        <v/>
      </c>
      <c r="X683" s="381" t="str">
        <f/>
        <v/>
      </c>
      <c r="Y683" s="381"/>
      <c r="Z683" s="381">
        <v>47088</v>
      </c>
      <c r="AA683" s="388"/>
      <c r="AB683" s="381"/>
      <c r="AC683" s="381"/>
      <c r="AD683" s="381"/>
      <c r="AE683" s="388"/>
      <c r="AF683" s="381"/>
      <c r="AG683" s="381"/>
      <c r="AH683" s="389"/>
      <c r="AI683" s="386"/>
      <c r="AJ683" s="381"/>
      <c r="AK683" s="381"/>
      <c r="AL683" s="383"/>
      <c r="AM683" s="374"/>
      <c r="AN683" s="384">
        <v>48094</v>
      </c>
      <c r="AO683" s="381">
        <v>48169</v>
      </c>
      <c r="AP683" s="383"/>
      <c r="AQ683" s="374"/>
      <c r="AR683" s="384" t="str">
        <f/>
        <v/>
      </c>
      <c r="AS683" s="381">
        <v>47100</v>
      </c>
      <c r="AT683" s="381" t="str">
        <f/>
        <v/>
      </c>
      <c r="AU683" s="389"/>
      <c r="AV683" s="390" t="str">
        <f/>
        <v/>
      </c>
      <c r="AW683" s="57" t="str">
        <f/>
        <v/>
      </c>
      <c r="AX683" s="381"/>
      <c r="AY683" s="381" t="str">
        <f/>
        <v/>
      </c>
      <c r="AZ683" s="381"/>
      <c r="BA683" s="381" t="str">
        <f/>
        <v/>
      </c>
      <c r="BB683" s="385"/>
      <c r="BC683" s="390" t="str">
        <f/>
        <v/>
      </c>
      <c r="BD683" s="381" t="str">
        <f/>
        <v/>
      </c>
      <c r="BE683" s="381"/>
      <c r="BF683" s="381" t="str">
        <f/>
        <v/>
      </c>
      <c r="BG683" s="391"/>
      <c r="BH683" s="392"/>
      <c r="BI683" s="378"/>
    </row>
    <row r="684" ht="15.75" customHeight="1">
      <c r="A684" s="236"/>
      <c r="B684" s="236"/>
      <c r="C684" s="358"/>
      <c r="D684" s="379">
        <v>678</v>
      </c>
      <c r="E684" s="380" t="str">
        <f t="shared" si="163"/>
        <v>#REF!</v>
      </c>
      <c r="F684" s="57" t="str">
        <f t="shared" si="164"/>
        <v>#REF!</v>
      </c>
      <c r="G684" s="57" t="str">
        <f t="shared" si="165"/>
        <v>#REF!</v>
      </c>
      <c r="H684" s="381" t="str">
        <f t="shared" si="166"/>
        <v>#REF!</v>
      </c>
      <c r="I684" s="380" t="str">
        <f t="shared" si="167"/>
        <v>#REF!</v>
      </c>
      <c r="J684" s="396" t="str">
        <f t="shared" si="171"/>
        <v>#REF!</v>
      </c>
      <c r="K684" s="382" t="b">
        <v>0</v>
      </c>
      <c r="L684" s="364" t="str">
        <f t="shared" si="168"/>
        <v>#REF!</v>
      </c>
      <c r="M684" s="361" t="str">
        <f t="shared" si="169"/>
        <v>#REF!</v>
      </c>
      <c r="N684" s="361" t="b">
        <v>0</v>
      </c>
      <c r="O684" s="24" t="b">
        <v>0</v>
      </c>
      <c r="P684" s="365" t="str">
        <f t="shared" si="170"/>
        <v>#REF!</v>
      </c>
      <c r="Q684" s="383"/>
      <c r="R684" s="367"/>
      <c r="S684" s="384" t="str">
        <f/>
        <v/>
      </c>
      <c r="T684" s="385">
        <v>46844</v>
      </c>
      <c r="U684" s="386" t="str">
        <f/>
        <v/>
      </c>
      <c r="V684" s="385">
        <v>47030</v>
      </c>
      <c r="W684" s="387" t="str">
        <f/>
        <v/>
      </c>
      <c r="X684" s="381" t="str">
        <f/>
        <v/>
      </c>
      <c r="Y684" s="381"/>
      <c r="Z684" s="381">
        <v>47088</v>
      </c>
      <c r="AA684" s="388"/>
      <c r="AB684" s="381"/>
      <c r="AC684" s="381"/>
      <c r="AD684" s="381"/>
      <c r="AE684" s="388"/>
      <c r="AF684" s="381"/>
      <c r="AG684" s="381"/>
      <c r="AH684" s="389"/>
      <c r="AI684" s="386"/>
      <c r="AJ684" s="381"/>
      <c r="AK684" s="381"/>
      <c r="AL684" s="383"/>
      <c r="AM684" s="374"/>
      <c r="AN684" s="384">
        <v>48064</v>
      </c>
      <c r="AO684" s="381">
        <v>48137</v>
      </c>
      <c r="AP684" s="383"/>
      <c r="AQ684" s="374"/>
      <c r="AR684" s="384" t="str">
        <f/>
        <v/>
      </c>
      <c r="AS684" s="381">
        <v>47100</v>
      </c>
      <c r="AT684" s="381" t="str">
        <f/>
        <v/>
      </c>
      <c r="AU684" s="389"/>
      <c r="AV684" s="390" t="str">
        <f/>
        <v/>
      </c>
      <c r="AW684" s="57" t="str">
        <f/>
        <v/>
      </c>
      <c r="AX684" s="381"/>
      <c r="AY684" s="381" t="str">
        <f/>
        <v/>
      </c>
      <c r="AZ684" s="381"/>
      <c r="BA684" s="381" t="str">
        <f/>
        <v/>
      </c>
      <c r="BB684" s="385"/>
      <c r="BC684" s="390" t="str">
        <f/>
        <v/>
      </c>
      <c r="BD684" s="381" t="str">
        <f/>
        <v/>
      </c>
      <c r="BE684" s="381"/>
      <c r="BF684" s="381" t="str">
        <f/>
        <v/>
      </c>
      <c r="BG684" s="391"/>
      <c r="BH684" s="392"/>
      <c r="BI684" s="378"/>
    </row>
    <row r="685" ht="15.75" customHeight="1">
      <c r="A685" s="236"/>
      <c r="B685" s="236"/>
      <c r="C685" s="358"/>
      <c r="D685" s="379">
        <v>679</v>
      </c>
      <c r="E685" s="380" t="str">
        <f t="shared" si="163"/>
        <v>#REF!</v>
      </c>
      <c r="F685" s="57" t="str">
        <f t="shared" si="164"/>
        <v>#REF!</v>
      </c>
      <c r="G685" s="57" t="str">
        <f t="shared" si="165"/>
        <v>#REF!</v>
      </c>
      <c r="H685" s="381" t="str">
        <f t="shared" si="166"/>
        <v>#REF!</v>
      </c>
      <c r="I685" s="380" t="str">
        <f t="shared" si="167"/>
        <v>#REF!</v>
      </c>
      <c r="J685" s="396" t="str">
        <f t="shared" si="171"/>
        <v>#REF!</v>
      </c>
      <c r="K685" s="382" t="b">
        <v>0</v>
      </c>
      <c r="L685" s="364" t="str">
        <f t="shared" si="168"/>
        <v>#REF!</v>
      </c>
      <c r="M685" s="361" t="str">
        <f t="shared" si="169"/>
        <v>#REF!</v>
      </c>
      <c r="N685" s="361" t="b">
        <v>0</v>
      </c>
      <c r="O685" s="24" t="b">
        <v>0</v>
      </c>
      <c r="P685" s="365" t="str">
        <f t="shared" si="170"/>
        <v>#REF!</v>
      </c>
      <c r="Q685" s="383"/>
      <c r="R685" s="367"/>
      <c r="S685" s="384" t="str">
        <f/>
        <v/>
      </c>
      <c r="T685" s="385">
        <v>46844</v>
      </c>
      <c r="U685" s="386" t="str">
        <f/>
        <v/>
      </c>
      <c r="V685" s="385">
        <v>47030</v>
      </c>
      <c r="W685" s="387" t="str">
        <f/>
        <v/>
      </c>
      <c r="X685" s="381" t="str">
        <f/>
        <v/>
      </c>
      <c r="Y685" s="381"/>
      <c r="Z685" s="381">
        <v>47088</v>
      </c>
      <c r="AA685" s="388"/>
      <c r="AB685" s="381"/>
      <c r="AC685" s="381"/>
      <c r="AD685" s="381"/>
      <c r="AE685" s="388"/>
      <c r="AF685" s="381"/>
      <c r="AG685" s="381"/>
      <c r="AH685" s="389"/>
      <c r="AI685" s="386"/>
      <c r="AJ685" s="381"/>
      <c r="AK685" s="381"/>
      <c r="AL685" s="383"/>
      <c r="AM685" s="374"/>
      <c r="AN685" s="384">
        <v>47729</v>
      </c>
      <c r="AO685" s="381">
        <v>47802</v>
      </c>
      <c r="AP685" s="383"/>
      <c r="AQ685" s="374"/>
      <c r="AR685" s="384" t="str">
        <f/>
        <v/>
      </c>
      <c r="AS685" s="381">
        <v>47100</v>
      </c>
      <c r="AT685" s="381" t="str">
        <f/>
        <v/>
      </c>
      <c r="AU685" s="389"/>
      <c r="AV685" s="390" t="str">
        <f/>
        <v/>
      </c>
      <c r="AW685" s="57" t="str">
        <f/>
        <v/>
      </c>
      <c r="AX685" s="381"/>
      <c r="AY685" s="381" t="str">
        <f/>
        <v/>
      </c>
      <c r="AZ685" s="381"/>
      <c r="BA685" s="381" t="str">
        <f/>
        <v/>
      </c>
      <c r="BB685" s="385"/>
      <c r="BC685" s="390" t="str">
        <f/>
        <v/>
      </c>
      <c r="BD685" s="381" t="str">
        <f/>
        <v/>
      </c>
      <c r="BE685" s="381"/>
      <c r="BF685" s="381" t="str">
        <f/>
        <v/>
      </c>
      <c r="BG685" s="391"/>
      <c r="BH685" s="392"/>
      <c r="BI685" s="378"/>
    </row>
    <row r="686" ht="15.75" customHeight="1">
      <c r="A686" s="236"/>
      <c r="B686" s="236"/>
      <c r="C686" s="358"/>
      <c r="D686" s="379">
        <v>680</v>
      </c>
      <c r="E686" s="380" t="str">
        <f t="shared" si="163"/>
        <v>#REF!</v>
      </c>
      <c r="F686" s="57" t="str">
        <f t="shared" si="164"/>
        <v>#REF!</v>
      </c>
      <c r="G686" s="57" t="str">
        <f t="shared" si="165"/>
        <v>#REF!</v>
      </c>
      <c r="H686" s="381" t="str">
        <f t="shared" si="166"/>
        <v>#REF!</v>
      </c>
      <c r="I686" s="380" t="str">
        <f t="shared" si="167"/>
        <v>#REF!</v>
      </c>
      <c r="J686" s="396" t="str">
        <f t="shared" si="171"/>
        <v>#REF!</v>
      </c>
      <c r="K686" s="382" t="b">
        <v>0</v>
      </c>
      <c r="L686" s="364" t="str">
        <f t="shared" si="168"/>
        <v>#REF!</v>
      </c>
      <c r="M686" s="361" t="str">
        <f t="shared" si="169"/>
        <v>#REF!</v>
      </c>
      <c r="N686" s="361" t="b">
        <v>0</v>
      </c>
      <c r="O686" s="24" t="b">
        <v>0</v>
      </c>
      <c r="P686" s="365" t="str">
        <f t="shared" si="170"/>
        <v>#REF!</v>
      </c>
      <c r="Q686" s="383"/>
      <c r="R686" s="367"/>
      <c r="S686" s="384" t="str">
        <f/>
        <v/>
      </c>
      <c r="T686" s="385">
        <v>46844</v>
      </c>
      <c r="U686" s="386" t="str">
        <f/>
        <v/>
      </c>
      <c r="V686" s="385">
        <v>47030</v>
      </c>
      <c r="W686" s="387" t="str">
        <f/>
        <v/>
      </c>
      <c r="X686" s="381" t="str">
        <f/>
        <v/>
      </c>
      <c r="Y686" s="381"/>
      <c r="Z686" s="381">
        <v>47088</v>
      </c>
      <c r="AA686" s="388"/>
      <c r="AB686" s="381"/>
      <c r="AC686" s="381"/>
      <c r="AD686" s="381"/>
      <c r="AE686" s="388"/>
      <c r="AF686" s="381"/>
      <c r="AG686" s="381"/>
      <c r="AH686" s="389"/>
      <c r="AI686" s="386"/>
      <c r="AJ686" s="381"/>
      <c r="AK686" s="381"/>
      <c r="AL686" s="383"/>
      <c r="AM686" s="374"/>
      <c r="AN686" s="384">
        <v>47819</v>
      </c>
      <c r="AO686" s="381">
        <v>47892</v>
      </c>
      <c r="AP686" s="383"/>
      <c r="AQ686" s="374"/>
      <c r="AR686" s="384" t="str">
        <f/>
        <v/>
      </c>
      <c r="AS686" s="381">
        <v>47100</v>
      </c>
      <c r="AT686" s="381" t="str">
        <f/>
        <v/>
      </c>
      <c r="AU686" s="389"/>
      <c r="AV686" s="390" t="str">
        <f/>
        <v/>
      </c>
      <c r="AW686" s="57" t="str">
        <f/>
        <v/>
      </c>
      <c r="AX686" s="381"/>
      <c r="AY686" s="381" t="str">
        <f/>
        <v/>
      </c>
      <c r="AZ686" s="381"/>
      <c r="BA686" s="381" t="str">
        <f/>
        <v/>
      </c>
      <c r="BB686" s="385"/>
      <c r="BC686" s="390" t="str">
        <f/>
        <v/>
      </c>
      <c r="BD686" s="381" t="str">
        <f/>
        <v/>
      </c>
      <c r="BE686" s="381"/>
      <c r="BF686" s="381" t="str">
        <f/>
        <v/>
      </c>
      <c r="BG686" s="391"/>
      <c r="BH686" s="392"/>
      <c r="BI686" s="378"/>
    </row>
    <row r="687" ht="15.75" customHeight="1">
      <c r="A687" s="236"/>
      <c r="B687" s="236"/>
      <c r="C687" s="358"/>
      <c r="D687" s="379">
        <v>681</v>
      </c>
      <c r="E687" s="380" t="str">
        <f t="shared" si="163"/>
        <v>#REF!</v>
      </c>
      <c r="F687" s="57" t="str">
        <f t="shared" si="164"/>
        <v>#REF!</v>
      </c>
      <c r="G687" s="57" t="str">
        <f t="shared" si="165"/>
        <v>#REF!</v>
      </c>
      <c r="H687" s="381" t="str">
        <f t="shared" si="166"/>
        <v>#REF!</v>
      </c>
      <c r="I687" s="380" t="str">
        <f t="shared" si="167"/>
        <v>#REF!</v>
      </c>
      <c r="J687" s="396" t="str">
        <f t="shared" si="171"/>
        <v>#REF!</v>
      </c>
      <c r="K687" s="382" t="b">
        <v>0</v>
      </c>
      <c r="L687" s="364" t="str">
        <f t="shared" si="168"/>
        <v>#REF!</v>
      </c>
      <c r="M687" s="361" t="str">
        <f t="shared" si="169"/>
        <v>#REF!</v>
      </c>
      <c r="N687" s="361" t="b">
        <v>0</v>
      </c>
      <c r="O687" s="24" t="b">
        <v>0</v>
      </c>
      <c r="P687" s="365" t="str">
        <f t="shared" si="170"/>
        <v>#REF!</v>
      </c>
      <c r="Q687" s="383"/>
      <c r="R687" s="367"/>
      <c r="S687" s="384" t="str">
        <f/>
        <v/>
      </c>
      <c r="T687" s="385">
        <v>46296</v>
      </c>
      <c r="U687" s="386" t="str">
        <f/>
        <v/>
      </c>
      <c r="V687" s="385">
        <v>46479</v>
      </c>
      <c r="W687" s="387" t="str">
        <f/>
        <v/>
      </c>
      <c r="X687" s="381" t="str">
        <f/>
        <v/>
      </c>
      <c r="Y687" s="381"/>
      <c r="Z687" s="381">
        <v>46539</v>
      </c>
      <c r="AA687" s="388"/>
      <c r="AB687" s="381"/>
      <c r="AC687" s="381"/>
      <c r="AD687" s="381"/>
      <c r="AE687" s="388"/>
      <c r="AF687" s="381"/>
      <c r="AG687" s="381"/>
      <c r="AH687" s="389"/>
      <c r="AI687" s="386"/>
      <c r="AJ687" s="381"/>
      <c r="AK687" s="381"/>
      <c r="AL687" s="383"/>
      <c r="AM687" s="374"/>
      <c r="AN687" s="384">
        <v>46724</v>
      </c>
      <c r="AO687" s="381">
        <v>46799</v>
      </c>
      <c r="AP687" s="383"/>
      <c r="AQ687" s="374"/>
      <c r="AR687" s="384" t="str">
        <f/>
        <v/>
      </c>
      <c r="AS687" s="381">
        <v>46551</v>
      </c>
      <c r="AT687" s="381" t="str">
        <f/>
        <v/>
      </c>
      <c r="AU687" s="389"/>
      <c r="AV687" s="390" t="str">
        <f/>
        <v/>
      </c>
      <c r="AW687" s="57" t="str">
        <f/>
        <v/>
      </c>
      <c r="AX687" s="381"/>
      <c r="AY687" s="381" t="str">
        <f/>
        <v/>
      </c>
      <c r="AZ687" s="381"/>
      <c r="BA687" s="381" t="str">
        <f/>
        <v/>
      </c>
      <c r="BB687" s="385"/>
      <c r="BC687" s="390" t="str">
        <f/>
        <v/>
      </c>
      <c r="BD687" s="381" t="str">
        <f/>
        <v/>
      </c>
      <c r="BE687" s="381"/>
      <c r="BF687" s="381" t="str">
        <f/>
        <v/>
      </c>
      <c r="BG687" s="391"/>
      <c r="BH687" s="392"/>
      <c r="BI687" s="378"/>
    </row>
    <row r="688" ht="15.75" customHeight="1">
      <c r="A688" s="236"/>
      <c r="B688" s="236"/>
      <c r="C688" s="358"/>
      <c r="D688" s="379">
        <v>682</v>
      </c>
      <c r="E688" s="380" t="str">
        <f t="shared" si="163"/>
        <v>#REF!</v>
      </c>
      <c r="F688" s="57" t="str">
        <f t="shared" si="164"/>
        <v>#REF!</v>
      </c>
      <c r="G688" s="57" t="str">
        <f t="shared" si="165"/>
        <v>#REF!</v>
      </c>
      <c r="H688" s="381" t="str">
        <f t="shared" si="166"/>
        <v>#REF!</v>
      </c>
      <c r="I688" s="380" t="str">
        <f t="shared" si="167"/>
        <v>#REF!</v>
      </c>
      <c r="J688" s="396" t="str">
        <f t="shared" si="171"/>
        <v>#REF!</v>
      </c>
      <c r="K688" s="382" t="b">
        <v>1</v>
      </c>
      <c r="L688" s="364" t="str">
        <f t="shared" si="168"/>
        <v>#REF!</v>
      </c>
      <c r="M688" s="361" t="str">
        <f t="shared" si="169"/>
        <v>#REF!</v>
      </c>
      <c r="N688" s="361" t="b">
        <v>0</v>
      </c>
      <c r="O688" s="24" t="b">
        <v>0</v>
      </c>
      <c r="P688" s="365" t="str">
        <f t="shared" si="170"/>
        <v>#REF!</v>
      </c>
      <c r="Q688" s="383"/>
      <c r="R688" s="367"/>
      <c r="S688" s="384" t="str">
        <f/>
        <v/>
      </c>
      <c r="T688" s="385">
        <v>46296</v>
      </c>
      <c r="U688" s="386" t="str">
        <f/>
        <v/>
      </c>
      <c r="V688" s="385">
        <v>46479</v>
      </c>
      <c r="W688" s="387" t="str">
        <f/>
        <v/>
      </c>
      <c r="X688" s="381" t="str">
        <f/>
        <v/>
      </c>
      <c r="Y688" s="381"/>
      <c r="Z688" s="381">
        <v>46539</v>
      </c>
      <c r="AA688" s="388"/>
      <c r="AB688" s="381"/>
      <c r="AC688" s="381"/>
      <c r="AD688" s="381"/>
      <c r="AE688" s="388"/>
      <c r="AF688" s="381"/>
      <c r="AG688" s="381"/>
      <c r="AH688" s="389"/>
      <c r="AI688" s="386"/>
      <c r="AJ688" s="381"/>
      <c r="AK688" s="381"/>
      <c r="AL688" s="383"/>
      <c r="AM688" s="374"/>
      <c r="AN688" s="384">
        <v>46724</v>
      </c>
      <c r="AO688" s="381">
        <v>46799</v>
      </c>
      <c r="AP688" s="383"/>
      <c r="AQ688" s="374"/>
      <c r="AR688" s="384" t="str">
        <f/>
        <v/>
      </c>
      <c r="AS688" s="381">
        <v>46551</v>
      </c>
      <c r="AT688" s="381" t="str">
        <f/>
        <v/>
      </c>
      <c r="AU688" s="389"/>
      <c r="AV688" s="390" t="str">
        <f/>
        <v/>
      </c>
      <c r="AW688" s="57" t="str">
        <f/>
        <v/>
      </c>
      <c r="AX688" s="381"/>
      <c r="AY688" s="381" t="str">
        <f/>
        <v/>
      </c>
      <c r="AZ688" s="381"/>
      <c r="BA688" s="381" t="str">
        <f/>
        <v/>
      </c>
      <c r="BB688" s="385"/>
      <c r="BC688" s="390" t="str">
        <f/>
        <v/>
      </c>
      <c r="BD688" s="381" t="str">
        <f/>
        <v/>
      </c>
      <c r="BE688" s="381"/>
      <c r="BF688" s="381" t="str">
        <f/>
        <v/>
      </c>
      <c r="BG688" s="391"/>
      <c r="BH688" s="392"/>
      <c r="BI688" s="378"/>
    </row>
    <row r="689" ht="15.75" customHeight="1">
      <c r="A689" s="236"/>
      <c r="B689" s="236"/>
      <c r="C689" s="358"/>
      <c r="D689" s="379">
        <v>683</v>
      </c>
      <c r="E689" s="380" t="str">
        <f t="shared" si="163"/>
        <v>#REF!</v>
      </c>
      <c r="F689" s="57" t="str">
        <f t="shared" si="164"/>
        <v>#REF!</v>
      </c>
      <c r="G689" s="57" t="str">
        <f t="shared" si="165"/>
        <v>#REF!</v>
      </c>
      <c r="H689" s="381" t="str">
        <f t="shared" si="166"/>
        <v>#REF!</v>
      </c>
      <c r="I689" s="380" t="str">
        <f t="shared" si="167"/>
        <v>#REF!</v>
      </c>
      <c r="J689" s="396" t="str">
        <f t="shared" si="171"/>
        <v>#REF!</v>
      </c>
      <c r="K689" s="382" t="b">
        <v>0</v>
      </c>
      <c r="L689" s="364" t="str">
        <f t="shared" si="168"/>
        <v>#REF!</v>
      </c>
      <c r="M689" s="361" t="str">
        <f t="shared" si="169"/>
        <v>#REF!</v>
      </c>
      <c r="N689" s="361" t="b">
        <v>0</v>
      </c>
      <c r="O689" s="24" t="b">
        <v>0</v>
      </c>
      <c r="P689" s="365" t="str">
        <f t="shared" si="170"/>
        <v>#REF!</v>
      </c>
      <c r="Q689" s="383"/>
      <c r="R689" s="367"/>
      <c r="S689" s="384" t="str">
        <f/>
        <v/>
      </c>
      <c r="T689" s="385">
        <v>47128</v>
      </c>
      <c r="U689" s="386" t="str">
        <f/>
        <v/>
      </c>
      <c r="V689" s="385">
        <v>47311</v>
      </c>
      <c r="W689" s="387" t="str">
        <f/>
        <v/>
      </c>
      <c r="X689" s="381" t="str">
        <f/>
        <v/>
      </c>
      <c r="Y689" s="381"/>
      <c r="Z689" s="381">
        <v>47371</v>
      </c>
      <c r="AA689" s="388"/>
      <c r="AB689" s="381"/>
      <c r="AC689" s="381"/>
      <c r="AD689" s="381"/>
      <c r="AE689" s="388"/>
      <c r="AF689" s="381"/>
      <c r="AG689" s="381"/>
      <c r="AH689" s="389"/>
      <c r="AI689" s="386"/>
      <c r="AJ689" s="381"/>
      <c r="AK689" s="381"/>
      <c r="AL689" s="383"/>
      <c r="AM689" s="374"/>
      <c r="AN689" s="384">
        <v>47637</v>
      </c>
      <c r="AO689" s="381">
        <v>47710</v>
      </c>
      <c r="AP689" s="383"/>
      <c r="AQ689" s="374"/>
      <c r="AR689" s="384" t="str">
        <f/>
        <v/>
      </c>
      <c r="AS689" s="381">
        <v>47381</v>
      </c>
      <c r="AT689" s="381" t="str">
        <f/>
        <v/>
      </c>
      <c r="AU689" s="389"/>
      <c r="AV689" s="390" t="str">
        <f/>
        <v/>
      </c>
      <c r="AW689" s="57" t="str">
        <f/>
        <v/>
      </c>
      <c r="AX689" s="381"/>
      <c r="AY689" s="381" t="str">
        <f/>
        <v/>
      </c>
      <c r="AZ689" s="381"/>
      <c r="BA689" s="381" t="str">
        <f/>
        <v/>
      </c>
      <c r="BB689" s="385"/>
      <c r="BC689" s="390" t="str">
        <f/>
        <v/>
      </c>
      <c r="BD689" s="381" t="str">
        <f/>
        <v/>
      </c>
      <c r="BE689" s="381"/>
      <c r="BF689" s="381" t="str">
        <f/>
        <v/>
      </c>
      <c r="BG689" s="391"/>
      <c r="BH689" s="392"/>
      <c r="BI689" s="378"/>
    </row>
    <row r="690" ht="15.75" customHeight="1">
      <c r="A690" s="236"/>
      <c r="B690" s="236"/>
      <c r="C690" s="358"/>
      <c r="D690" s="379">
        <v>684</v>
      </c>
      <c r="E690" s="380" t="str">
        <f t="shared" si="163"/>
        <v>#REF!</v>
      </c>
      <c r="F690" s="57" t="str">
        <f t="shared" si="164"/>
        <v>#REF!</v>
      </c>
      <c r="G690" s="57" t="str">
        <f t="shared" si="165"/>
        <v>#REF!</v>
      </c>
      <c r="H690" s="381" t="str">
        <f t="shared" si="166"/>
        <v>#REF!</v>
      </c>
      <c r="I690" s="380" t="str">
        <f t="shared" si="167"/>
        <v>#REF!</v>
      </c>
      <c r="J690" s="396" t="str">
        <f t="shared" si="171"/>
        <v>#REF!</v>
      </c>
      <c r="K690" s="382" t="b">
        <v>0</v>
      </c>
      <c r="L690" s="364" t="str">
        <f t="shared" si="168"/>
        <v>#REF!</v>
      </c>
      <c r="M690" s="361" t="str">
        <f t="shared" si="169"/>
        <v>#REF!</v>
      </c>
      <c r="N690" s="361" t="b">
        <v>0</v>
      </c>
      <c r="O690" s="24" t="b">
        <v>0</v>
      </c>
      <c r="P690" s="365" t="str">
        <f t="shared" si="170"/>
        <v>#REF!</v>
      </c>
      <c r="Q690" s="383"/>
      <c r="R690" s="367"/>
      <c r="S690" s="384" t="str">
        <f/>
        <v/>
      </c>
      <c r="T690" s="385">
        <v>47128</v>
      </c>
      <c r="U690" s="386" t="str">
        <f/>
        <v/>
      </c>
      <c r="V690" s="385">
        <v>47311</v>
      </c>
      <c r="W690" s="387" t="str">
        <f/>
        <v/>
      </c>
      <c r="X690" s="381" t="str">
        <f/>
        <v/>
      </c>
      <c r="Y690" s="381"/>
      <c r="Z690" s="381">
        <v>47371</v>
      </c>
      <c r="AA690" s="388"/>
      <c r="AB690" s="381"/>
      <c r="AC690" s="381"/>
      <c r="AD690" s="381"/>
      <c r="AE690" s="388"/>
      <c r="AF690" s="381"/>
      <c r="AG690" s="381"/>
      <c r="AH690" s="389"/>
      <c r="AI690" s="386"/>
      <c r="AJ690" s="381"/>
      <c r="AK690" s="381"/>
      <c r="AL690" s="383"/>
      <c r="AM690" s="374"/>
      <c r="AN690" s="384">
        <v>47819</v>
      </c>
      <c r="AO690" s="381">
        <v>47892</v>
      </c>
      <c r="AP690" s="383"/>
      <c r="AQ690" s="374"/>
      <c r="AR690" s="384" t="str">
        <f/>
        <v/>
      </c>
      <c r="AS690" s="381">
        <v>47381</v>
      </c>
      <c r="AT690" s="381" t="str">
        <f/>
        <v/>
      </c>
      <c r="AU690" s="389"/>
      <c r="AV690" s="390" t="str">
        <f/>
        <v/>
      </c>
      <c r="AW690" s="57" t="str">
        <f/>
        <v/>
      </c>
      <c r="AX690" s="381"/>
      <c r="AY690" s="381" t="str">
        <f/>
        <v/>
      </c>
      <c r="AZ690" s="381"/>
      <c r="BA690" s="381" t="str">
        <f/>
        <v/>
      </c>
      <c r="BB690" s="385"/>
      <c r="BC690" s="390" t="str">
        <f/>
        <v/>
      </c>
      <c r="BD690" s="381" t="str">
        <f/>
        <v/>
      </c>
      <c r="BE690" s="381"/>
      <c r="BF690" s="381" t="str">
        <f/>
        <v/>
      </c>
      <c r="BG690" s="391"/>
      <c r="BH690" s="392"/>
      <c r="BI690" s="378"/>
    </row>
    <row r="691" ht="15.75" customHeight="1">
      <c r="A691" s="236"/>
      <c r="B691" s="236"/>
      <c r="C691" s="358"/>
      <c r="D691" s="379">
        <v>685</v>
      </c>
      <c r="E691" s="380" t="str">
        <f t="shared" si="163"/>
        <v>#REF!</v>
      </c>
      <c r="F691" s="57" t="str">
        <f t="shared" si="164"/>
        <v>#REF!</v>
      </c>
      <c r="G691" s="57" t="str">
        <f t="shared" si="165"/>
        <v>#REF!</v>
      </c>
      <c r="H691" s="381" t="str">
        <f t="shared" si="166"/>
        <v>#REF!</v>
      </c>
      <c r="I691" s="380" t="str">
        <f t="shared" si="167"/>
        <v>#REF!</v>
      </c>
      <c r="J691" s="396" t="str">
        <f t="shared" si="171"/>
        <v>#REF!</v>
      </c>
      <c r="K691" s="382" t="b">
        <v>0</v>
      </c>
      <c r="L691" s="364" t="str">
        <f t="shared" si="168"/>
        <v>#REF!</v>
      </c>
      <c r="M691" s="361" t="str">
        <f t="shared" si="169"/>
        <v>#REF!</v>
      </c>
      <c r="N691" s="361" t="b">
        <v>0</v>
      </c>
      <c r="O691" s="24" t="b">
        <v>0</v>
      </c>
      <c r="P691" s="365" t="str">
        <f t="shared" si="170"/>
        <v>#REF!</v>
      </c>
      <c r="Q691" s="383"/>
      <c r="R691" s="367"/>
      <c r="S691" s="384" t="str">
        <f/>
        <v/>
      </c>
      <c r="T691" s="385">
        <v>47128</v>
      </c>
      <c r="U691" s="386" t="str">
        <f/>
        <v/>
      </c>
      <c r="V691" s="385">
        <v>47311</v>
      </c>
      <c r="W691" s="387" t="str">
        <f/>
        <v/>
      </c>
      <c r="X691" s="381" t="str">
        <f/>
        <v/>
      </c>
      <c r="Y691" s="381"/>
      <c r="Z691" s="381">
        <v>47371</v>
      </c>
      <c r="AA691" s="388"/>
      <c r="AB691" s="381"/>
      <c r="AC691" s="381"/>
      <c r="AD691" s="381"/>
      <c r="AE691" s="388"/>
      <c r="AF691" s="381"/>
      <c r="AG691" s="381"/>
      <c r="AH691" s="389"/>
      <c r="AI691" s="386"/>
      <c r="AJ691" s="381"/>
      <c r="AK691" s="381"/>
      <c r="AL691" s="383"/>
      <c r="AM691" s="374"/>
      <c r="AN691" s="384">
        <v>47760</v>
      </c>
      <c r="AO691" s="381">
        <v>47835</v>
      </c>
      <c r="AP691" s="383"/>
      <c r="AQ691" s="374"/>
      <c r="AR691" s="384" t="str">
        <f/>
        <v/>
      </c>
      <c r="AS691" s="381">
        <v>47381</v>
      </c>
      <c r="AT691" s="381" t="str">
        <f/>
        <v/>
      </c>
      <c r="AU691" s="389"/>
      <c r="AV691" s="390" t="str">
        <f/>
        <v/>
      </c>
      <c r="AW691" s="57" t="str">
        <f/>
        <v/>
      </c>
      <c r="AX691" s="381"/>
      <c r="AY691" s="381" t="str">
        <f/>
        <v/>
      </c>
      <c r="AZ691" s="381"/>
      <c r="BA691" s="381" t="str">
        <f/>
        <v/>
      </c>
      <c r="BB691" s="385"/>
      <c r="BC691" s="390" t="str">
        <f/>
        <v/>
      </c>
      <c r="BD691" s="381" t="str">
        <f/>
        <v/>
      </c>
      <c r="BE691" s="381"/>
      <c r="BF691" s="381" t="str">
        <f/>
        <v/>
      </c>
      <c r="BG691" s="391"/>
      <c r="BH691" s="392"/>
      <c r="BI691" s="378"/>
    </row>
    <row r="692" ht="15.75" customHeight="1">
      <c r="A692" s="236"/>
      <c r="B692" s="236"/>
      <c r="C692" s="358"/>
      <c r="D692" s="379">
        <v>686</v>
      </c>
      <c r="E692" s="380" t="str">
        <f t="shared" si="163"/>
        <v>#REF!</v>
      </c>
      <c r="F692" s="57" t="str">
        <f t="shared" si="164"/>
        <v>#REF!</v>
      </c>
      <c r="G692" s="57" t="str">
        <f t="shared" si="165"/>
        <v>#REF!</v>
      </c>
      <c r="H692" s="381" t="str">
        <f t="shared" si="166"/>
        <v>#REF!</v>
      </c>
      <c r="I692" s="380" t="str">
        <f t="shared" si="167"/>
        <v>#REF!</v>
      </c>
      <c r="J692" s="396" t="str">
        <f t="shared" si="171"/>
        <v>#REF!</v>
      </c>
      <c r="K692" s="382" t="b">
        <v>0</v>
      </c>
      <c r="L692" s="364" t="str">
        <f t="shared" si="168"/>
        <v>#REF!</v>
      </c>
      <c r="M692" s="361" t="str">
        <f t="shared" si="169"/>
        <v>#REF!</v>
      </c>
      <c r="N692" s="361" t="b">
        <v>0</v>
      </c>
      <c r="O692" s="24" t="b">
        <v>0</v>
      </c>
      <c r="P692" s="365" t="str">
        <f t="shared" si="170"/>
        <v>#REF!</v>
      </c>
      <c r="Q692" s="383"/>
      <c r="R692" s="367"/>
      <c r="S692" s="384" t="str">
        <f/>
        <v/>
      </c>
      <c r="T692" s="385">
        <v>47128</v>
      </c>
      <c r="U692" s="386" t="str">
        <f/>
        <v/>
      </c>
      <c r="V692" s="385">
        <v>47311</v>
      </c>
      <c r="W692" s="387" t="str">
        <f/>
        <v/>
      </c>
      <c r="X692" s="381" t="str">
        <f/>
        <v/>
      </c>
      <c r="Y692" s="381"/>
      <c r="Z692" s="381">
        <v>47371</v>
      </c>
      <c r="AA692" s="388"/>
      <c r="AB692" s="381"/>
      <c r="AC692" s="381"/>
      <c r="AD692" s="381"/>
      <c r="AE692" s="388"/>
      <c r="AF692" s="381"/>
      <c r="AG692" s="381"/>
      <c r="AH692" s="389"/>
      <c r="AI692" s="386"/>
      <c r="AJ692" s="381"/>
      <c r="AK692" s="381"/>
      <c r="AL692" s="383"/>
      <c r="AM692" s="374"/>
      <c r="AN692" s="384">
        <v>47788</v>
      </c>
      <c r="AO692" s="381">
        <v>47863</v>
      </c>
      <c r="AP692" s="383"/>
      <c r="AQ692" s="374"/>
      <c r="AR692" s="384" t="str">
        <f/>
        <v/>
      </c>
      <c r="AS692" s="381">
        <v>47381</v>
      </c>
      <c r="AT692" s="381" t="str">
        <f/>
        <v/>
      </c>
      <c r="AU692" s="389"/>
      <c r="AV692" s="390" t="str">
        <f/>
        <v/>
      </c>
      <c r="AW692" s="57" t="str">
        <f/>
        <v/>
      </c>
      <c r="AX692" s="381"/>
      <c r="AY692" s="381" t="str">
        <f/>
        <v/>
      </c>
      <c r="AZ692" s="381"/>
      <c r="BA692" s="381" t="str">
        <f/>
        <v/>
      </c>
      <c r="BB692" s="385"/>
      <c r="BC692" s="390" t="str">
        <f/>
        <v/>
      </c>
      <c r="BD692" s="381" t="str">
        <f/>
        <v/>
      </c>
      <c r="BE692" s="381"/>
      <c r="BF692" s="381" t="str">
        <f/>
        <v/>
      </c>
      <c r="BG692" s="391"/>
      <c r="BH692" s="392"/>
      <c r="BI692" s="378"/>
    </row>
    <row r="693" ht="15.75" customHeight="1">
      <c r="A693" s="236"/>
      <c r="B693" s="236"/>
      <c r="C693" s="358"/>
      <c r="D693" s="379">
        <v>687</v>
      </c>
      <c r="E693" s="380" t="str">
        <f t="shared" si="163"/>
        <v>#REF!</v>
      </c>
      <c r="F693" s="57" t="str">
        <f t="shared" si="164"/>
        <v>#REF!</v>
      </c>
      <c r="G693" s="57" t="str">
        <f t="shared" si="165"/>
        <v>#REF!</v>
      </c>
      <c r="H693" s="381" t="str">
        <f t="shared" si="166"/>
        <v>#REF!</v>
      </c>
      <c r="I693" s="380" t="str">
        <f t="shared" si="167"/>
        <v>#REF!</v>
      </c>
      <c r="J693" s="396" t="str">
        <f t="shared" si="171"/>
        <v>#REF!</v>
      </c>
      <c r="K693" s="382" t="b">
        <v>0</v>
      </c>
      <c r="L693" s="364" t="str">
        <f t="shared" si="168"/>
        <v>#REF!</v>
      </c>
      <c r="M693" s="361" t="str">
        <f t="shared" si="169"/>
        <v>#REF!</v>
      </c>
      <c r="N693" s="361" t="b">
        <v>0</v>
      </c>
      <c r="O693" s="24" t="b">
        <v>0</v>
      </c>
      <c r="P693" s="365" t="str">
        <f t="shared" si="170"/>
        <v>#REF!</v>
      </c>
      <c r="Q693" s="383"/>
      <c r="R693" s="367"/>
      <c r="S693" s="384" t="str">
        <f/>
        <v/>
      </c>
      <c r="T693" s="385">
        <v>47128</v>
      </c>
      <c r="U693" s="386" t="str">
        <f/>
        <v/>
      </c>
      <c r="V693" s="385">
        <v>47311</v>
      </c>
      <c r="W693" s="387" t="str">
        <f/>
        <v/>
      </c>
      <c r="X693" s="381" t="str">
        <f/>
        <v/>
      </c>
      <c r="Y693" s="381"/>
      <c r="Z693" s="381">
        <v>47371</v>
      </c>
      <c r="AA693" s="388"/>
      <c r="AB693" s="381"/>
      <c r="AC693" s="381"/>
      <c r="AD693" s="381"/>
      <c r="AE693" s="388"/>
      <c r="AF693" s="381"/>
      <c r="AG693" s="381"/>
      <c r="AH693" s="389"/>
      <c r="AI693" s="386"/>
      <c r="AJ693" s="381"/>
      <c r="AK693" s="381"/>
      <c r="AL693" s="383"/>
      <c r="AM693" s="374"/>
      <c r="AN693" s="384">
        <v>47849</v>
      </c>
      <c r="AO693" s="381">
        <v>47924</v>
      </c>
      <c r="AP693" s="383"/>
      <c r="AQ693" s="374"/>
      <c r="AR693" s="384" t="str">
        <f/>
        <v/>
      </c>
      <c r="AS693" s="381">
        <v>47381</v>
      </c>
      <c r="AT693" s="381" t="str">
        <f/>
        <v/>
      </c>
      <c r="AU693" s="389"/>
      <c r="AV693" s="390" t="str">
        <f/>
        <v/>
      </c>
      <c r="AW693" s="57" t="str">
        <f/>
        <v/>
      </c>
      <c r="AX693" s="381"/>
      <c r="AY693" s="381" t="str">
        <f/>
        <v/>
      </c>
      <c r="AZ693" s="381"/>
      <c r="BA693" s="381" t="str">
        <f/>
        <v/>
      </c>
      <c r="BB693" s="385"/>
      <c r="BC693" s="390" t="str">
        <f/>
        <v/>
      </c>
      <c r="BD693" s="381" t="str">
        <f/>
        <v/>
      </c>
      <c r="BE693" s="381"/>
      <c r="BF693" s="381" t="str">
        <f/>
        <v/>
      </c>
      <c r="BG693" s="391"/>
      <c r="BH693" s="392"/>
      <c r="BI693" s="378"/>
    </row>
    <row r="694" ht="15.75" customHeight="1">
      <c r="A694" s="236"/>
      <c r="B694" s="236"/>
      <c r="C694" s="358"/>
      <c r="D694" s="379">
        <v>688</v>
      </c>
      <c r="E694" s="380" t="str">
        <f t="shared" si="163"/>
        <v>#REF!</v>
      </c>
      <c r="F694" s="57" t="str">
        <f t="shared" si="164"/>
        <v>#REF!</v>
      </c>
      <c r="G694" s="57" t="str">
        <f t="shared" si="165"/>
        <v>#REF!</v>
      </c>
      <c r="H694" s="381" t="str">
        <f t="shared" si="166"/>
        <v>#REF!</v>
      </c>
      <c r="I694" s="380" t="str">
        <f t="shared" si="167"/>
        <v>#REF!</v>
      </c>
      <c r="J694" s="396" t="str">
        <f t="shared" si="171"/>
        <v>#REF!</v>
      </c>
      <c r="K694" s="382" t="b">
        <v>0</v>
      </c>
      <c r="L694" s="364" t="str">
        <f t="shared" si="168"/>
        <v>#REF!</v>
      </c>
      <c r="M694" s="361" t="str">
        <f t="shared" si="169"/>
        <v>#REF!</v>
      </c>
      <c r="N694" s="361" t="b">
        <v>0</v>
      </c>
      <c r="O694" s="24" t="b">
        <v>0</v>
      </c>
      <c r="P694" s="365" t="str">
        <f t="shared" si="170"/>
        <v>#REF!</v>
      </c>
      <c r="Q694" s="383"/>
      <c r="R694" s="367"/>
      <c r="S694" s="384" t="str">
        <f/>
        <v/>
      </c>
      <c r="T694" s="385">
        <v>47128</v>
      </c>
      <c r="U694" s="386" t="str">
        <f/>
        <v/>
      </c>
      <c r="V694" s="385">
        <v>47311</v>
      </c>
      <c r="W694" s="387" t="str">
        <f/>
        <v/>
      </c>
      <c r="X694" s="381" t="str">
        <f/>
        <v/>
      </c>
      <c r="Y694" s="381"/>
      <c r="Z694" s="381">
        <v>47371</v>
      </c>
      <c r="AA694" s="388"/>
      <c r="AB694" s="381"/>
      <c r="AC694" s="381"/>
      <c r="AD694" s="381"/>
      <c r="AE694" s="388"/>
      <c r="AF694" s="381"/>
      <c r="AG694" s="381"/>
      <c r="AH694" s="389"/>
      <c r="AI694" s="386"/>
      <c r="AJ694" s="381"/>
      <c r="AK694" s="381"/>
      <c r="AL694" s="383"/>
      <c r="AM694" s="374"/>
      <c r="AN694" s="384">
        <v>47819</v>
      </c>
      <c r="AO694" s="381">
        <v>47892</v>
      </c>
      <c r="AP694" s="383"/>
      <c r="AQ694" s="374"/>
      <c r="AR694" s="384" t="str">
        <f/>
        <v/>
      </c>
      <c r="AS694" s="381">
        <v>47381</v>
      </c>
      <c r="AT694" s="381" t="str">
        <f/>
        <v/>
      </c>
      <c r="AU694" s="389"/>
      <c r="AV694" s="390" t="str">
        <f/>
        <v/>
      </c>
      <c r="AW694" s="57" t="str">
        <f/>
        <v/>
      </c>
      <c r="AX694" s="381"/>
      <c r="AY694" s="381" t="str">
        <f/>
        <v/>
      </c>
      <c r="AZ694" s="381"/>
      <c r="BA694" s="381" t="str">
        <f/>
        <v/>
      </c>
      <c r="BB694" s="385"/>
      <c r="BC694" s="390" t="str">
        <f/>
        <v/>
      </c>
      <c r="BD694" s="381" t="str">
        <f/>
        <v/>
      </c>
      <c r="BE694" s="381"/>
      <c r="BF694" s="381" t="str">
        <f/>
        <v/>
      </c>
      <c r="BG694" s="391"/>
      <c r="BH694" s="392"/>
      <c r="BI694" s="378"/>
    </row>
    <row r="695" ht="15.75" customHeight="1">
      <c r="A695" s="236"/>
      <c r="B695" s="236"/>
      <c r="C695" s="358"/>
      <c r="D695" s="379">
        <v>689</v>
      </c>
      <c r="E695" s="380" t="str">
        <f t="shared" si="163"/>
        <v>#REF!</v>
      </c>
      <c r="F695" s="57" t="str">
        <f t="shared" si="164"/>
        <v>#REF!</v>
      </c>
      <c r="G695" s="57" t="str">
        <f t="shared" si="165"/>
        <v>#REF!</v>
      </c>
      <c r="H695" s="381" t="str">
        <f t="shared" si="166"/>
        <v>#REF!</v>
      </c>
      <c r="I695" s="380" t="str">
        <f t="shared" si="167"/>
        <v>#REF!</v>
      </c>
      <c r="J695" s="396" t="str">
        <f t="shared" si="171"/>
        <v>#REF!</v>
      </c>
      <c r="K695" s="382" t="b">
        <v>0</v>
      </c>
      <c r="L695" s="364" t="str">
        <f t="shared" si="168"/>
        <v>#REF!</v>
      </c>
      <c r="M695" s="361" t="str">
        <f t="shared" si="169"/>
        <v>#REF!</v>
      </c>
      <c r="N695" s="361" t="b">
        <v>0</v>
      </c>
      <c r="O695" s="24" t="b">
        <v>0</v>
      </c>
      <c r="P695" s="365" t="str">
        <f t="shared" si="170"/>
        <v>#REF!</v>
      </c>
      <c r="Q695" s="383"/>
      <c r="R695" s="367"/>
      <c r="S695" s="384" t="str">
        <f/>
        <v/>
      </c>
      <c r="T695" s="385">
        <v>47128</v>
      </c>
      <c r="U695" s="386" t="str">
        <f/>
        <v/>
      </c>
      <c r="V695" s="385">
        <v>47311</v>
      </c>
      <c r="W695" s="387" t="str">
        <f/>
        <v/>
      </c>
      <c r="X695" s="381" t="str">
        <f/>
        <v/>
      </c>
      <c r="Y695" s="381"/>
      <c r="Z695" s="381">
        <v>47371</v>
      </c>
      <c r="AA695" s="388"/>
      <c r="AB695" s="381"/>
      <c r="AC695" s="381"/>
      <c r="AD695" s="381"/>
      <c r="AE695" s="388"/>
      <c r="AF695" s="381"/>
      <c r="AG695" s="381"/>
      <c r="AH695" s="389"/>
      <c r="AI695" s="386"/>
      <c r="AJ695" s="381"/>
      <c r="AK695" s="381"/>
      <c r="AL695" s="383"/>
      <c r="AM695" s="374"/>
      <c r="AN695" s="384">
        <v>47849</v>
      </c>
      <c r="AO695" s="381">
        <v>47924</v>
      </c>
      <c r="AP695" s="383"/>
      <c r="AQ695" s="374"/>
      <c r="AR695" s="384" t="str">
        <f/>
        <v/>
      </c>
      <c r="AS695" s="381">
        <v>47381</v>
      </c>
      <c r="AT695" s="381" t="str">
        <f/>
        <v/>
      </c>
      <c r="AU695" s="389"/>
      <c r="AV695" s="390" t="str">
        <f/>
        <v/>
      </c>
      <c r="AW695" s="57" t="str">
        <f/>
        <v/>
      </c>
      <c r="AX695" s="381"/>
      <c r="AY695" s="381" t="str">
        <f/>
        <v/>
      </c>
      <c r="AZ695" s="381"/>
      <c r="BA695" s="381" t="str">
        <f/>
        <v/>
      </c>
      <c r="BB695" s="385"/>
      <c r="BC695" s="390" t="str">
        <f/>
        <v/>
      </c>
      <c r="BD695" s="381" t="str">
        <f/>
        <v/>
      </c>
      <c r="BE695" s="381"/>
      <c r="BF695" s="381" t="str">
        <f/>
        <v/>
      </c>
      <c r="BG695" s="391"/>
      <c r="BH695" s="392"/>
      <c r="BI695" s="378"/>
    </row>
    <row r="696" ht="15.75" customHeight="1">
      <c r="A696" s="236"/>
      <c r="B696" s="236"/>
      <c r="C696" s="358"/>
      <c r="D696" s="379">
        <v>690</v>
      </c>
      <c r="E696" s="380" t="str">
        <f t="shared" si="163"/>
        <v>#REF!</v>
      </c>
      <c r="F696" s="57" t="str">
        <f t="shared" si="164"/>
        <v>#REF!</v>
      </c>
      <c r="G696" s="57" t="str">
        <f t="shared" si="165"/>
        <v>#REF!</v>
      </c>
      <c r="H696" s="381" t="str">
        <f t="shared" si="166"/>
        <v>#REF!</v>
      </c>
      <c r="I696" s="380" t="str">
        <f t="shared" si="167"/>
        <v>#REF!</v>
      </c>
      <c r="J696" s="396" t="str">
        <f t="shared" si="171"/>
        <v>#REF!</v>
      </c>
      <c r="K696" s="382" t="b">
        <v>0</v>
      </c>
      <c r="L696" s="364" t="str">
        <f t="shared" si="168"/>
        <v>#REF!</v>
      </c>
      <c r="M696" s="361" t="str">
        <f t="shared" si="169"/>
        <v>#REF!</v>
      </c>
      <c r="N696" s="361" t="b">
        <v>0</v>
      </c>
      <c r="O696" s="24" t="b">
        <v>0</v>
      </c>
      <c r="P696" s="365" t="str">
        <f t="shared" si="170"/>
        <v>#REF!</v>
      </c>
      <c r="Q696" s="383"/>
      <c r="R696" s="367"/>
      <c r="S696" s="384" t="str">
        <f/>
        <v/>
      </c>
      <c r="T696" s="385">
        <v>47128</v>
      </c>
      <c r="U696" s="386" t="str">
        <f/>
        <v/>
      </c>
      <c r="V696" s="385">
        <v>47311</v>
      </c>
      <c r="W696" s="387" t="str">
        <f/>
        <v/>
      </c>
      <c r="X696" s="381" t="str">
        <f/>
        <v/>
      </c>
      <c r="Y696" s="381"/>
      <c r="Z696" s="381">
        <v>47371</v>
      </c>
      <c r="AA696" s="388"/>
      <c r="AB696" s="381"/>
      <c r="AC696" s="381"/>
      <c r="AD696" s="381"/>
      <c r="AE696" s="388"/>
      <c r="AF696" s="381"/>
      <c r="AG696" s="381"/>
      <c r="AH696" s="389"/>
      <c r="AI696" s="386"/>
      <c r="AJ696" s="381"/>
      <c r="AK696" s="381"/>
      <c r="AL696" s="383"/>
      <c r="AM696" s="374"/>
      <c r="AN696" s="384">
        <v>48185</v>
      </c>
      <c r="AO696" s="381">
        <v>48260</v>
      </c>
      <c r="AP696" s="383"/>
      <c r="AQ696" s="374"/>
      <c r="AR696" s="384" t="str">
        <f/>
        <v/>
      </c>
      <c r="AS696" s="381">
        <v>47381</v>
      </c>
      <c r="AT696" s="381" t="str">
        <f/>
        <v/>
      </c>
      <c r="AU696" s="389"/>
      <c r="AV696" s="390" t="str">
        <f/>
        <v/>
      </c>
      <c r="AW696" s="57" t="str">
        <f/>
        <v/>
      </c>
      <c r="AX696" s="381"/>
      <c r="AY696" s="381" t="str">
        <f/>
        <v/>
      </c>
      <c r="AZ696" s="381"/>
      <c r="BA696" s="381" t="str">
        <f/>
        <v/>
      </c>
      <c r="BB696" s="385"/>
      <c r="BC696" s="390" t="str">
        <f/>
        <v/>
      </c>
      <c r="BD696" s="381" t="str">
        <f/>
        <v/>
      </c>
      <c r="BE696" s="381"/>
      <c r="BF696" s="381" t="str">
        <f/>
        <v/>
      </c>
      <c r="BG696" s="391"/>
      <c r="BH696" s="392"/>
      <c r="BI696" s="378"/>
    </row>
    <row r="697" ht="15.75" customHeight="1">
      <c r="A697" s="236"/>
      <c r="B697" s="236"/>
      <c r="C697" s="358"/>
      <c r="D697" s="379">
        <v>691</v>
      </c>
      <c r="E697" s="380" t="str">
        <f t="shared" si="163"/>
        <v>#REF!</v>
      </c>
      <c r="F697" s="57" t="str">
        <f t="shared" si="164"/>
        <v>#REF!</v>
      </c>
      <c r="G697" s="57" t="str">
        <f t="shared" si="165"/>
        <v>#REF!</v>
      </c>
      <c r="H697" s="381" t="str">
        <f t="shared" si="166"/>
        <v>#REF!</v>
      </c>
      <c r="I697" s="380" t="str">
        <f t="shared" si="167"/>
        <v>#REF!</v>
      </c>
      <c r="J697" s="396" t="str">
        <f t="shared" si="171"/>
        <v>#REF!</v>
      </c>
      <c r="K697" s="382" t="b">
        <v>1</v>
      </c>
      <c r="L697" s="364" t="str">
        <f t="shared" si="168"/>
        <v>#REF!</v>
      </c>
      <c r="M697" s="361" t="str">
        <f t="shared" si="169"/>
        <v>#REF!</v>
      </c>
      <c r="N697" s="361" t="b">
        <v>0</v>
      </c>
      <c r="O697" s="24" t="b">
        <v>0</v>
      </c>
      <c r="P697" s="365" t="str">
        <f t="shared" si="170"/>
        <v>#REF!</v>
      </c>
      <c r="Q697" s="383"/>
      <c r="R697" s="367"/>
      <c r="S697" s="384" t="str">
        <f/>
        <v/>
      </c>
      <c r="T697" s="385">
        <v>47392</v>
      </c>
      <c r="U697" s="386" t="str">
        <f/>
        <v/>
      </c>
      <c r="V697" s="385">
        <v>47577</v>
      </c>
      <c r="W697" s="387" t="str">
        <f/>
        <v/>
      </c>
      <c r="X697" s="381" t="str">
        <f/>
        <v/>
      </c>
      <c r="Y697" s="381"/>
      <c r="Z697" s="381">
        <v>47635</v>
      </c>
      <c r="AA697" s="388"/>
      <c r="AB697" s="381"/>
      <c r="AC697" s="381"/>
      <c r="AD697" s="381"/>
      <c r="AE697" s="388"/>
      <c r="AF697" s="381"/>
      <c r="AG697" s="381"/>
      <c r="AH697" s="389"/>
      <c r="AI697" s="386"/>
      <c r="AJ697" s="381"/>
      <c r="AK697" s="381"/>
      <c r="AL697" s="383"/>
      <c r="AM697" s="374"/>
      <c r="AN697" s="384">
        <v>47849</v>
      </c>
      <c r="AO697" s="381">
        <v>47924</v>
      </c>
      <c r="AP697" s="383"/>
      <c r="AQ697" s="374"/>
      <c r="AR697" s="384" t="str">
        <f/>
        <v/>
      </c>
      <c r="AS697" s="381">
        <v>47647</v>
      </c>
      <c r="AT697" s="381" t="str">
        <f/>
        <v/>
      </c>
      <c r="AU697" s="389"/>
      <c r="AV697" s="390" t="str">
        <f/>
        <v/>
      </c>
      <c r="AW697" s="57" t="str">
        <f/>
        <v/>
      </c>
      <c r="AX697" s="381"/>
      <c r="AY697" s="381" t="str">
        <f/>
        <v/>
      </c>
      <c r="AZ697" s="381"/>
      <c r="BA697" s="381" t="str">
        <f/>
        <v/>
      </c>
      <c r="BB697" s="385"/>
      <c r="BC697" s="390" t="str">
        <f/>
        <v/>
      </c>
      <c r="BD697" s="381" t="str">
        <f/>
        <v/>
      </c>
      <c r="BE697" s="381"/>
      <c r="BF697" s="381" t="str">
        <f/>
        <v/>
      </c>
      <c r="BG697" s="391"/>
      <c r="BH697" s="392"/>
      <c r="BI697" s="378"/>
    </row>
    <row r="698" ht="15.75" customHeight="1">
      <c r="A698" s="236"/>
      <c r="B698" s="236"/>
      <c r="C698" s="358"/>
      <c r="D698" s="379">
        <v>692</v>
      </c>
      <c r="E698" s="380" t="str">
        <f t="shared" si="163"/>
        <v>#REF!</v>
      </c>
      <c r="F698" s="57" t="str">
        <f t="shared" si="164"/>
        <v>#REF!</v>
      </c>
      <c r="G698" s="57" t="str">
        <f t="shared" si="165"/>
        <v>#REF!</v>
      </c>
      <c r="H698" s="381" t="str">
        <f t="shared" si="166"/>
        <v>#REF!</v>
      </c>
      <c r="I698" s="380" t="str">
        <f t="shared" si="167"/>
        <v>#REF!</v>
      </c>
      <c r="J698" s="396" t="str">
        <f t="shared" si="171"/>
        <v>#REF!</v>
      </c>
      <c r="K698" s="382" t="b">
        <v>1</v>
      </c>
      <c r="L698" s="364" t="str">
        <f t="shared" si="168"/>
        <v>#REF!</v>
      </c>
      <c r="M698" s="361" t="str">
        <f t="shared" si="169"/>
        <v>#REF!</v>
      </c>
      <c r="N698" s="361" t="b">
        <v>0</v>
      </c>
      <c r="O698" s="24" t="b">
        <v>0</v>
      </c>
      <c r="P698" s="365" t="str">
        <f t="shared" si="170"/>
        <v>#REF!</v>
      </c>
      <c r="Q698" s="383"/>
      <c r="R698" s="367"/>
      <c r="S698" s="384" t="str">
        <f/>
        <v/>
      </c>
      <c r="T698" s="385">
        <v>47392</v>
      </c>
      <c r="U698" s="386" t="str">
        <f/>
        <v/>
      </c>
      <c r="V698" s="385">
        <v>47577</v>
      </c>
      <c r="W698" s="387" t="str">
        <f/>
        <v/>
      </c>
      <c r="X698" s="381" t="str">
        <f/>
        <v/>
      </c>
      <c r="Y698" s="381"/>
      <c r="Z698" s="381">
        <v>47635</v>
      </c>
      <c r="AA698" s="388"/>
      <c r="AB698" s="381"/>
      <c r="AC698" s="381"/>
      <c r="AD698" s="381"/>
      <c r="AE698" s="388"/>
      <c r="AF698" s="381"/>
      <c r="AG698" s="381"/>
      <c r="AH698" s="389"/>
      <c r="AI698" s="386"/>
      <c r="AJ698" s="381"/>
      <c r="AK698" s="381"/>
      <c r="AL698" s="383"/>
      <c r="AM698" s="374"/>
      <c r="AN698" s="384">
        <v>47819</v>
      </c>
      <c r="AO698" s="381">
        <v>47892</v>
      </c>
      <c r="AP698" s="383"/>
      <c r="AQ698" s="374"/>
      <c r="AR698" s="384" t="str">
        <f/>
        <v/>
      </c>
      <c r="AS698" s="381">
        <v>47647</v>
      </c>
      <c r="AT698" s="381" t="str">
        <f/>
        <v/>
      </c>
      <c r="AU698" s="389"/>
      <c r="AV698" s="390" t="str">
        <f/>
        <v/>
      </c>
      <c r="AW698" s="57" t="str">
        <f/>
        <v/>
      </c>
      <c r="AX698" s="381"/>
      <c r="AY698" s="381" t="str">
        <f/>
        <v/>
      </c>
      <c r="AZ698" s="381"/>
      <c r="BA698" s="381" t="str">
        <f/>
        <v/>
      </c>
      <c r="BB698" s="385"/>
      <c r="BC698" s="390" t="str">
        <f/>
        <v/>
      </c>
      <c r="BD698" s="381" t="str">
        <f/>
        <v/>
      </c>
      <c r="BE698" s="381"/>
      <c r="BF698" s="381" t="str">
        <f/>
        <v/>
      </c>
      <c r="BG698" s="391"/>
      <c r="BH698" s="392"/>
      <c r="BI698" s="378"/>
    </row>
    <row r="699" ht="15.75" customHeight="1">
      <c r="A699" s="236"/>
      <c r="B699" s="236"/>
      <c r="C699" s="358"/>
      <c r="D699" s="379">
        <v>693</v>
      </c>
      <c r="E699" s="380" t="str">
        <f t="shared" si="163"/>
        <v>#REF!</v>
      </c>
      <c r="F699" s="57" t="str">
        <f t="shared" si="164"/>
        <v>#REF!</v>
      </c>
      <c r="G699" s="57" t="str">
        <f t="shared" si="165"/>
        <v>#REF!</v>
      </c>
      <c r="H699" s="381" t="str">
        <f t="shared" si="166"/>
        <v>#REF!</v>
      </c>
      <c r="I699" s="380" t="str">
        <f t="shared" si="167"/>
        <v>#REF!</v>
      </c>
      <c r="J699" s="396" t="str">
        <f t="shared" si="171"/>
        <v>#REF!</v>
      </c>
      <c r="K699" s="382" t="b">
        <v>1</v>
      </c>
      <c r="L699" s="364" t="str">
        <f t="shared" si="168"/>
        <v>#REF!</v>
      </c>
      <c r="M699" s="361" t="str">
        <f t="shared" si="169"/>
        <v>#REF!</v>
      </c>
      <c r="N699" s="361" t="b">
        <v>0</v>
      </c>
      <c r="O699" s="24" t="b">
        <v>0</v>
      </c>
      <c r="P699" s="365" t="str">
        <f t="shared" si="170"/>
        <v>#REF!</v>
      </c>
      <c r="Q699" s="383"/>
      <c r="R699" s="367"/>
      <c r="S699" s="384" t="str">
        <f/>
        <v/>
      </c>
      <c r="T699" s="385">
        <v>47392</v>
      </c>
      <c r="U699" s="386" t="str">
        <f/>
        <v/>
      </c>
      <c r="V699" s="385">
        <v>47577</v>
      </c>
      <c r="W699" s="387" t="str">
        <f/>
        <v/>
      </c>
      <c r="X699" s="381" t="str">
        <f/>
        <v/>
      </c>
      <c r="Y699" s="381"/>
      <c r="Z699" s="381">
        <v>47635</v>
      </c>
      <c r="AA699" s="388"/>
      <c r="AB699" s="381"/>
      <c r="AC699" s="381"/>
      <c r="AD699" s="381"/>
      <c r="AE699" s="388"/>
      <c r="AF699" s="381"/>
      <c r="AG699" s="381"/>
      <c r="AH699" s="389"/>
      <c r="AI699" s="386"/>
      <c r="AJ699" s="381"/>
      <c r="AK699" s="381"/>
      <c r="AL699" s="383"/>
      <c r="AM699" s="374"/>
      <c r="AN699" s="384">
        <v>47849</v>
      </c>
      <c r="AO699" s="381">
        <v>47924</v>
      </c>
      <c r="AP699" s="383"/>
      <c r="AQ699" s="374"/>
      <c r="AR699" s="384" t="str">
        <f/>
        <v/>
      </c>
      <c r="AS699" s="381">
        <v>47647</v>
      </c>
      <c r="AT699" s="381" t="str">
        <f/>
        <v/>
      </c>
      <c r="AU699" s="389"/>
      <c r="AV699" s="390" t="str">
        <f/>
        <v/>
      </c>
      <c r="AW699" s="57" t="str">
        <f/>
        <v/>
      </c>
      <c r="AX699" s="381"/>
      <c r="AY699" s="381" t="str">
        <f/>
        <v/>
      </c>
      <c r="AZ699" s="381"/>
      <c r="BA699" s="381" t="str">
        <f/>
        <v/>
      </c>
      <c r="BB699" s="385"/>
      <c r="BC699" s="390" t="str">
        <f/>
        <v/>
      </c>
      <c r="BD699" s="381" t="str">
        <f/>
        <v/>
      </c>
      <c r="BE699" s="381"/>
      <c r="BF699" s="381" t="str">
        <f/>
        <v/>
      </c>
      <c r="BG699" s="391"/>
      <c r="BH699" s="392"/>
      <c r="BI699" s="378"/>
    </row>
    <row r="700" ht="15.75" customHeight="1">
      <c r="A700" s="236"/>
      <c r="B700" s="236"/>
      <c r="C700" s="358"/>
      <c r="D700" s="379">
        <v>694</v>
      </c>
      <c r="E700" s="380" t="str">
        <f t="shared" si="163"/>
        <v>#REF!</v>
      </c>
      <c r="F700" s="57" t="str">
        <f t="shared" si="164"/>
        <v>#REF!</v>
      </c>
      <c r="G700" s="57" t="str">
        <f t="shared" si="165"/>
        <v>#REF!</v>
      </c>
      <c r="H700" s="381" t="str">
        <f t="shared" si="166"/>
        <v>#REF!</v>
      </c>
      <c r="I700" s="380" t="str">
        <f t="shared" si="167"/>
        <v>#REF!</v>
      </c>
      <c r="J700" s="396" t="str">
        <f t="shared" si="171"/>
        <v>#REF!</v>
      </c>
      <c r="K700" s="382" t="b">
        <v>1</v>
      </c>
      <c r="L700" s="364" t="str">
        <f t="shared" si="168"/>
        <v>#REF!</v>
      </c>
      <c r="M700" s="361" t="str">
        <f t="shared" si="169"/>
        <v>#REF!</v>
      </c>
      <c r="N700" s="361" t="b">
        <v>0</v>
      </c>
      <c r="O700" s="24" t="b">
        <v>0</v>
      </c>
      <c r="P700" s="365" t="str">
        <f t="shared" si="170"/>
        <v>#REF!</v>
      </c>
      <c r="Q700" s="383"/>
      <c r="R700" s="367"/>
      <c r="S700" s="384" t="str">
        <f/>
        <v/>
      </c>
      <c r="T700" s="385">
        <v>47392</v>
      </c>
      <c r="U700" s="386" t="str">
        <f/>
        <v/>
      </c>
      <c r="V700" s="385">
        <v>47577</v>
      </c>
      <c r="W700" s="387" t="str">
        <f/>
        <v/>
      </c>
      <c r="X700" s="381" t="str">
        <f/>
        <v/>
      </c>
      <c r="Y700" s="381"/>
      <c r="Z700" s="381">
        <v>47635</v>
      </c>
      <c r="AA700" s="388"/>
      <c r="AB700" s="381"/>
      <c r="AC700" s="381"/>
      <c r="AD700" s="381"/>
      <c r="AE700" s="388"/>
      <c r="AF700" s="381"/>
      <c r="AG700" s="381"/>
      <c r="AH700" s="389"/>
      <c r="AI700" s="386"/>
      <c r="AJ700" s="381"/>
      <c r="AK700" s="381"/>
      <c r="AL700" s="383"/>
      <c r="AM700" s="374"/>
      <c r="AN700" s="384">
        <v>47819</v>
      </c>
      <c r="AO700" s="381">
        <v>47892</v>
      </c>
      <c r="AP700" s="383"/>
      <c r="AQ700" s="374"/>
      <c r="AR700" s="384" t="str">
        <f/>
        <v/>
      </c>
      <c r="AS700" s="381">
        <v>47647</v>
      </c>
      <c r="AT700" s="381" t="str">
        <f/>
        <v/>
      </c>
      <c r="AU700" s="389"/>
      <c r="AV700" s="390" t="str">
        <f/>
        <v/>
      </c>
      <c r="AW700" s="57" t="str">
        <f/>
        <v/>
      </c>
      <c r="AX700" s="381"/>
      <c r="AY700" s="381" t="str">
        <f/>
        <v/>
      </c>
      <c r="AZ700" s="381"/>
      <c r="BA700" s="381" t="str">
        <f/>
        <v/>
      </c>
      <c r="BB700" s="385"/>
      <c r="BC700" s="390" t="str">
        <f/>
        <v/>
      </c>
      <c r="BD700" s="381" t="str">
        <f/>
        <v/>
      </c>
      <c r="BE700" s="381"/>
      <c r="BF700" s="381" t="str">
        <f/>
        <v/>
      </c>
      <c r="BG700" s="391"/>
      <c r="BH700" s="392"/>
      <c r="BI700" s="378"/>
    </row>
    <row r="701" ht="15.75" customHeight="1">
      <c r="A701" s="236"/>
      <c r="B701" s="236"/>
      <c r="C701" s="358"/>
      <c r="D701" s="379">
        <v>695</v>
      </c>
      <c r="E701" s="380" t="str">
        <f t="shared" si="163"/>
        <v>#REF!</v>
      </c>
      <c r="F701" s="57" t="str">
        <f t="shared" si="164"/>
        <v>#REF!</v>
      </c>
      <c r="G701" s="57" t="str">
        <f t="shared" si="165"/>
        <v>#REF!</v>
      </c>
      <c r="H701" s="381" t="str">
        <f t="shared" si="166"/>
        <v>#REF!</v>
      </c>
      <c r="I701" s="380" t="str">
        <f t="shared" si="167"/>
        <v>#REF!</v>
      </c>
      <c r="J701" s="396" t="str">
        <f t="shared" si="171"/>
        <v>#REF!</v>
      </c>
      <c r="K701" s="382" t="b">
        <v>1</v>
      </c>
      <c r="L701" s="364" t="str">
        <f t="shared" si="168"/>
        <v>#REF!</v>
      </c>
      <c r="M701" s="361" t="str">
        <f t="shared" si="169"/>
        <v>#REF!</v>
      </c>
      <c r="N701" s="361" t="b">
        <v>0</v>
      </c>
      <c r="O701" s="24" t="b">
        <v>0</v>
      </c>
      <c r="P701" s="365" t="str">
        <f t="shared" si="170"/>
        <v>#REF!</v>
      </c>
      <c r="Q701" s="383"/>
      <c r="R701" s="367"/>
      <c r="S701" s="384" t="str">
        <f/>
        <v/>
      </c>
      <c r="T701" s="385">
        <v>47392</v>
      </c>
      <c r="U701" s="386" t="str">
        <f/>
        <v/>
      </c>
      <c r="V701" s="385">
        <v>47577</v>
      </c>
      <c r="W701" s="387" t="str">
        <f/>
        <v/>
      </c>
      <c r="X701" s="381" t="str">
        <f/>
        <v/>
      </c>
      <c r="Y701" s="381"/>
      <c r="Z701" s="381">
        <v>47635</v>
      </c>
      <c r="AA701" s="388"/>
      <c r="AB701" s="381"/>
      <c r="AC701" s="381"/>
      <c r="AD701" s="381"/>
      <c r="AE701" s="388"/>
      <c r="AF701" s="381"/>
      <c r="AG701" s="381"/>
      <c r="AH701" s="389"/>
      <c r="AI701" s="386"/>
      <c r="AJ701" s="381"/>
      <c r="AK701" s="381"/>
      <c r="AL701" s="383"/>
      <c r="AM701" s="374"/>
      <c r="AN701" s="384">
        <v>48309</v>
      </c>
      <c r="AO701" s="381">
        <v>48382</v>
      </c>
      <c r="AP701" s="383"/>
      <c r="AQ701" s="374"/>
      <c r="AR701" s="384" t="str">
        <f/>
        <v/>
      </c>
      <c r="AS701" s="381">
        <v>47647</v>
      </c>
      <c r="AT701" s="381" t="str">
        <f/>
        <v/>
      </c>
      <c r="AU701" s="389"/>
      <c r="AV701" s="390" t="str">
        <f/>
        <v/>
      </c>
      <c r="AW701" s="57" t="str">
        <f/>
        <v/>
      </c>
      <c r="AX701" s="381"/>
      <c r="AY701" s="381" t="str">
        <f/>
        <v/>
      </c>
      <c r="AZ701" s="381"/>
      <c r="BA701" s="381" t="str">
        <f/>
        <v/>
      </c>
      <c r="BB701" s="385"/>
      <c r="BC701" s="390" t="str">
        <f/>
        <v/>
      </c>
      <c r="BD701" s="381" t="str">
        <f/>
        <v/>
      </c>
      <c r="BE701" s="381"/>
      <c r="BF701" s="381" t="str">
        <f/>
        <v/>
      </c>
      <c r="BG701" s="391"/>
      <c r="BH701" s="392"/>
      <c r="BI701" s="378"/>
    </row>
    <row r="702" ht="15.75" customHeight="1">
      <c r="A702" s="236"/>
      <c r="B702" s="236"/>
      <c r="C702" s="358"/>
      <c r="D702" s="379">
        <v>696</v>
      </c>
      <c r="E702" s="380" t="str">
        <f t="shared" si="163"/>
        <v>#REF!</v>
      </c>
      <c r="F702" s="57" t="str">
        <f t="shared" si="164"/>
        <v>#REF!</v>
      </c>
      <c r="G702" s="57" t="str">
        <f t="shared" si="165"/>
        <v>#REF!</v>
      </c>
      <c r="H702" s="381" t="str">
        <f t="shared" si="166"/>
        <v>#REF!</v>
      </c>
      <c r="I702" s="380" t="str">
        <f t="shared" si="167"/>
        <v>#REF!</v>
      </c>
      <c r="J702" s="396" t="str">
        <f t="shared" si="171"/>
        <v>#REF!</v>
      </c>
      <c r="K702" s="382" t="b">
        <v>0</v>
      </c>
      <c r="L702" s="364" t="str">
        <f t="shared" si="168"/>
        <v>#REF!</v>
      </c>
      <c r="M702" s="361" t="str">
        <f t="shared" si="169"/>
        <v>#REF!</v>
      </c>
      <c r="N702" s="361" t="b">
        <v>0</v>
      </c>
      <c r="O702" s="24" t="b">
        <v>0</v>
      </c>
      <c r="P702" s="365" t="str">
        <f t="shared" si="170"/>
        <v>#REF!</v>
      </c>
      <c r="Q702" s="383"/>
      <c r="R702" s="367"/>
      <c r="S702" s="384" t="str">
        <f/>
        <v/>
      </c>
      <c r="T702" s="385">
        <v>47423</v>
      </c>
      <c r="U702" s="386" t="str">
        <f/>
        <v/>
      </c>
      <c r="V702" s="385">
        <v>47605</v>
      </c>
      <c r="W702" s="387" t="str">
        <f/>
        <v/>
      </c>
      <c r="X702" s="381" t="str">
        <f/>
        <v/>
      </c>
      <c r="Y702" s="381"/>
      <c r="Z702" s="381">
        <v>47665</v>
      </c>
      <c r="AA702" s="388"/>
      <c r="AB702" s="381"/>
      <c r="AC702" s="381"/>
      <c r="AD702" s="381"/>
      <c r="AE702" s="388"/>
      <c r="AF702" s="381"/>
      <c r="AG702" s="381"/>
      <c r="AH702" s="389"/>
      <c r="AI702" s="386"/>
      <c r="AJ702" s="381"/>
      <c r="AK702" s="381"/>
      <c r="AL702" s="383"/>
      <c r="AM702" s="374"/>
      <c r="AN702" s="384">
        <v>47668</v>
      </c>
      <c r="AO702" s="381">
        <v>47743</v>
      </c>
      <c r="AP702" s="383"/>
      <c r="AQ702" s="374"/>
      <c r="AR702" s="384" t="str">
        <f/>
        <v/>
      </c>
      <c r="AS702" s="381">
        <v>47675</v>
      </c>
      <c r="AT702" s="381" t="str">
        <f/>
        <v/>
      </c>
      <c r="AU702" s="389"/>
      <c r="AV702" s="390" t="str">
        <f/>
        <v/>
      </c>
      <c r="AW702" s="57" t="str">
        <f/>
        <v/>
      </c>
      <c r="AX702" s="381"/>
      <c r="AY702" s="381" t="str">
        <f/>
        <v/>
      </c>
      <c r="AZ702" s="381"/>
      <c r="BA702" s="381" t="str">
        <f/>
        <v/>
      </c>
      <c r="BB702" s="385"/>
      <c r="BC702" s="390" t="str">
        <f/>
        <v/>
      </c>
      <c r="BD702" s="381" t="str">
        <f/>
        <v/>
      </c>
      <c r="BE702" s="381"/>
      <c r="BF702" s="381" t="str">
        <f/>
        <v/>
      </c>
      <c r="BG702" s="391"/>
      <c r="BH702" s="392"/>
      <c r="BI702" s="378"/>
    </row>
    <row r="703" ht="15.75" customHeight="1">
      <c r="A703" s="236"/>
      <c r="B703" s="236"/>
      <c r="C703" s="358"/>
      <c r="D703" s="379">
        <v>697</v>
      </c>
      <c r="E703" s="380" t="str">
        <f t="shared" si="163"/>
        <v>#REF!</v>
      </c>
      <c r="F703" s="57" t="str">
        <f t="shared" si="164"/>
        <v>#REF!</v>
      </c>
      <c r="G703" s="57" t="str">
        <f t="shared" si="165"/>
        <v>#REF!</v>
      </c>
      <c r="H703" s="381" t="str">
        <f t="shared" si="166"/>
        <v>#REF!</v>
      </c>
      <c r="I703" s="380" t="str">
        <f t="shared" si="167"/>
        <v>#REF!</v>
      </c>
      <c r="J703" s="396" t="str">
        <f t="shared" si="171"/>
        <v>#REF!</v>
      </c>
      <c r="K703" s="382" t="b">
        <v>0</v>
      </c>
      <c r="L703" s="364" t="str">
        <f t="shared" si="168"/>
        <v>#REF!</v>
      </c>
      <c r="M703" s="361" t="str">
        <f t="shared" si="169"/>
        <v>#REF!</v>
      </c>
      <c r="N703" s="361" t="b">
        <v>0</v>
      </c>
      <c r="O703" s="24" t="b">
        <v>0</v>
      </c>
      <c r="P703" s="365" t="str">
        <f t="shared" si="170"/>
        <v>#REF!</v>
      </c>
      <c r="Q703" s="383"/>
      <c r="R703" s="367"/>
      <c r="S703" s="384" t="str">
        <f/>
        <v/>
      </c>
      <c r="T703" s="385">
        <v>47858</v>
      </c>
      <c r="U703" s="386" t="str">
        <f/>
        <v/>
      </c>
      <c r="V703" s="385">
        <v>48043</v>
      </c>
      <c r="W703" s="387" t="str">
        <f/>
        <v/>
      </c>
      <c r="X703" s="381" t="str">
        <f/>
        <v/>
      </c>
      <c r="Y703" s="381"/>
      <c r="Z703" s="381">
        <v>48101</v>
      </c>
      <c r="AA703" s="388"/>
      <c r="AB703" s="381"/>
      <c r="AC703" s="381"/>
      <c r="AD703" s="381"/>
      <c r="AE703" s="388"/>
      <c r="AF703" s="381"/>
      <c r="AG703" s="381"/>
      <c r="AH703" s="389"/>
      <c r="AI703" s="386"/>
      <c r="AJ703" s="381"/>
      <c r="AK703" s="381"/>
      <c r="AL703" s="383"/>
      <c r="AM703" s="374"/>
      <c r="AN703" s="384">
        <v>48611</v>
      </c>
      <c r="AO703" s="381">
        <v>48684</v>
      </c>
      <c r="AP703" s="383"/>
      <c r="AQ703" s="374"/>
      <c r="AR703" s="384" t="str">
        <f/>
        <v/>
      </c>
      <c r="AS703" s="381">
        <v>48113</v>
      </c>
      <c r="AT703" s="381" t="str">
        <f/>
        <v/>
      </c>
      <c r="AU703" s="389"/>
      <c r="AV703" s="390" t="str">
        <f/>
        <v/>
      </c>
      <c r="AW703" s="57" t="str">
        <f/>
        <v/>
      </c>
      <c r="AX703" s="381"/>
      <c r="AY703" s="381" t="str">
        <f/>
        <v/>
      </c>
      <c r="AZ703" s="381"/>
      <c r="BA703" s="381" t="str">
        <f/>
        <v/>
      </c>
      <c r="BB703" s="385"/>
      <c r="BC703" s="390" t="str">
        <f/>
        <v/>
      </c>
      <c r="BD703" s="381" t="str">
        <f/>
        <v/>
      </c>
      <c r="BE703" s="381"/>
      <c r="BF703" s="381" t="str">
        <f/>
        <v/>
      </c>
      <c r="BG703" s="391"/>
      <c r="BH703" s="392"/>
      <c r="BI703" s="378"/>
    </row>
    <row r="704" ht="15.75" customHeight="1">
      <c r="A704" s="236"/>
      <c r="B704" s="236"/>
      <c r="C704" s="358"/>
      <c r="D704" s="379">
        <v>698</v>
      </c>
      <c r="E704" s="380" t="str">
        <f t="shared" si="163"/>
        <v>#REF!</v>
      </c>
      <c r="F704" s="57" t="str">
        <f t="shared" si="164"/>
        <v>#REF!</v>
      </c>
      <c r="G704" s="57" t="str">
        <f t="shared" si="165"/>
        <v>#REF!</v>
      </c>
      <c r="H704" s="381" t="str">
        <f t="shared" si="166"/>
        <v>#REF!</v>
      </c>
      <c r="I704" s="380" t="str">
        <f t="shared" si="167"/>
        <v>#REF!</v>
      </c>
      <c r="J704" s="396" t="str">
        <f t="shared" si="171"/>
        <v>#REF!</v>
      </c>
      <c r="K704" s="382" t="b">
        <v>0</v>
      </c>
      <c r="L704" s="364" t="str">
        <f t="shared" si="168"/>
        <v>#REF!</v>
      </c>
      <c r="M704" s="361" t="str">
        <f t="shared" si="169"/>
        <v>#REF!</v>
      </c>
      <c r="N704" s="361" t="b">
        <v>0</v>
      </c>
      <c r="O704" s="24" t="b">
        <v>0</v>
      </c>
      <c r="P704" s="365" t="str">
        <f t="shared" si="170"/>
        <v>#REF!</v>
      </c>
      <c r="Q704" s="383"/>
      <c r="R704" s="367"/>
      <c r="S704" s="384" t="str">
        <f/>
        <v/>
      </c>
      <c r="T704" s="385">
        <v>47858</v>
      </c>
      <c r="U704" s="386" t="str">
        <f/>
        <v/>
      </c>
      <c r="V704" s="385">
        <v>48043</v>
      </c>
      <c r="W704" s="387" t="str">
        <f/>
        <v/>
      </c>
      <c r="X704" s="381" t="str">
        <f/>
        <v/>
      </c>
      <c r="Y704" s="381"/>
      <c r="Z704" s="381">
        <v>48101</v>
      </c>
      <c r="AA704" s="388"/>
      <c r="AB704" s="381"/>
      <c r="AC704" s="381"/>
      <c r="AD704" s="381"/>
      <c r="AE704" s="388"/>
      <c r="AF704" s="381"/>
      <c r="AG704" s="381"/>
      <c r="AH704" s="389"/>
      <c r="AI704" s="386"/>
      <c r="AJ704" s="381"/>
      <c r="AK704" s="381"/>
      <c r="AL704" s="383"/>
      <c r="AM704" s="374"/>
      <c r="AN704" s="384">
        <v>48673</v>
      </c>
      <c r="AO704" s="381">
        <v>48746</v>
      </c>
      <c r="AP704" s="383"/>
      <c r="AQ704" s="374"/>
      <c r="AR704" s="384" t="str">
        <f/>
        <v/>
      </c>
      <c r="AS704" s="381">
        <v>48113</v>
      </c>
      <c r="AT704" s="381" t="str">
        <f/>
        <v/>
      </c>
      <c r="AU704" s="389"/>
      <c r="AV704" s="390" t="str">
        <f/>
        <v/>
      </c>
      <c r="AW704" s="57" t="str">
        <f/>
        <v/>
      </c>
      <c r="AX704" s="381"/>
      <c r="AY704" s="381" t="str">
        <f/>
        <v/>
      </c>
      <c r="AZ704" s="381"/>
      <c r="BA704" s="381" t="str">
        <f/>
        <v/>
      </c>
      <c r="BB704" s="385"/>
      <c r="BC704" s="390" t="str">
        <f/>
        <v/>
      </c>
      <c r="BD704" s="381" t="str">
        <f/>
        <v/>
      </c>
      <c r="BE704" s="381"/>
      <c r="BF704" s="381" t="str">
        <f/>
        <v/>
      </c>
      <c r="BG704" s="391"/>
      <c r="BH704" s="392"/>
      <c r="BI704" s="378"/>
    </row>
    <row r="705" ht="15.75" customHeight="1">
      <c r="A705" s="236"/>
      <c r="B705" s="236"/>
      <c r="C705" s="358"/>
      <c r="D705" s="379">
        <v>699</v>
      </c>
      <c r="E705" s="380" t="str">
        <f t="shared" si="163"/>
        <v>#REF!</v>
      </c>
      <c r="F705" s="57" t="str">
        <f t="shared" si="164"/>
        <v>#REF!</v>
      </c>
      <c r="G705" s="57" t="str">
        <f t="shared" si="165"/>
        <v>#REF!</v>
      </c>
      <c r="H705" s="381" t="str">
        <f t="shared" si="166"/>
        <v>#REF!</v>
      </c>
      <c r="I705" s="380" t="str">
        <f t="shared" si="167"/>
        <v>#REF!</v>
      </c>
      <c r="J705" s="396" t="str">
        <f t="shared" si="171"/>
        <v>#REF!</v>
      </c>
      <c r="K705" s="382" t="b">
        <v>0</v>
      </c>
      <c r="L705" s="364" t="str">
        <f t="shared" si="168"/>
        <v>#REF!</v>
      </c>
      <c r="M705" s="361" t="str">
        <f t="shared" si="169"/>
        <v>#REF!</v>
      </c>
      <c r="N705" s="361" t="b">
        <v>0</v>
      </c>
      <c r="O705" s="24" t="b">
        <v>0</v>
      </c>
      <c r="P705" s="365" t="str">
        <f t="shared" si="170"/>
        <v>#REF!</v>
      </c>
      <c r="Q705" s="383"/>
      <c r="R705" s="367"/>
      <c r="S705" s="384" t="str">
        <f/>
        <v/>
      </c>
      <c r="T705" s="385">
        <v>47818</v>
      </c>
      <c r="U705" s="386" t="str">
        <f/>
        <v/>
      </c>
      <c r="V705" s="385">
        <v>48003</v>
      </c>
      <c r="W705" s="387" t="str">
        <f/>
        <v/>
      </c>
      <c r="X705" s="381" t="str">
        <f/>
        <v/>
      </c>
      <c r="Y705" s="381"/>
      <c r="Z705" s="381">
        <v>48061</v>
      </c>
      <c r="AA705" s="388"/>
      <c r="AB705" s="381"/>
      <c r="AC705" s="381"/>
      <c r="AD705" s="381"/>
      <c r="AE705" s="388"/>
      <c r="AF705" s="381"/>
      <c r="AG705" s="381"/>
      <c r="AH705" s="389"/>
      <c r="AI705" s="386"/>
      <c r="AJ705" s="381"/>
      <c r="AK705" s="381"/>
      <c r="AL705" s="383"/>
      <c r="AM705" s="374"/>
      <c r="AN705" s="384">
        <v>48611</v>
      </c>
      <c r="AO705" s="381">
        <v>48684</v>
      </c>
      <c r="AP705" s="383"/>
      <c r="AQ705" s="374"/>
      <c r="AR705" s="384" t="str">
        <f/>
        <v/>
      </c>
      <c r="AS705" s="381">
        <v>48073</v>
      </c>
      <c r="AT705" s="381" t="str">
        <f/>
        <v/>
      </c>
      <c r="AU705" s="389"/>
      <c r="AV705" s="390" t="str">
        <f/>
        <v/>
      </c>
      <c r="AW705" s="57" t="str">
        <f/>
        <v/>
      </c>
      <c r="AX705" s="381"/>
      <c r="AY705" s="381" t="str">
        <f/>
        <v/>
      </c>
      <c r="AZ705" s="381"/>
      <c r="BA705" s="381" t="str">
        <f/>
        <v/>
      </c>
      <c r="BB705" s="385"/>
      <c r="BC705" s="390" t="str">
        <f/>
        <v/>
      </c>
      <c r="BD705" s="381" t="str">
        <f/>
        <v/>
      </c>
      <c r="BE705" s="381"/>
      <c r="BF705" s="381" t="str">
        <f/>
        <v/>
      </c>
      <c r="BG705" s="391"/>
      <c r="BH705" s="392"/>
      <c r="BI705" s="378"/>
    </row>
    <row r="706" ht="15.75" customHeight="1">
      <c r="A706" s="236"/>
      <c r="B706" s="236"/>
      <c r="C706" s="358"/>
      <c r="D706" s="379">
        <v>700</v>
      </c>
      <c r="E706" s="380" t="str">
        <f t="shared" si="163"/>
        <v>#REF!</v>
      </c>
      <c r="F706" s="57" t="str">
        <f t="shared" si="164"/>
        <v>#REF!</v>
      </c>
      <c r="G706" s="57" t="str">
        <f t="shared" si="165"/>
        <v>#REF!</v>
      </c>
      <c r="H706" s="381" t="str">
        <f t="shared" si="166"/>
        <v>#REF!</v>
      </c>
      <c r="I706" s="380" t="str">
        <f t="shared" si="167"/>
        <v>#REF!</v>
      </c>
      <c r="J706" s="396" t="str">
        <f t="shared" si="171"/>
        <v>#REF!</v>
      </c>
      <c r="K706" s="382" t="b">
        <v>0</v>
      </c>
      <c r="L706" s="364" t="str">
        <f t="shared" si="168"/>
        <v>#REF!</v>
      </c>
      <c r="M706" s="361" t="str">
        <f t="shared" si="169"/>
        <v>#REF!</v>
      </c>
      <c r="N706" s="361" t="b">
        <v>0</v>
      </c>
      <c r="O706" s="24" t="b">
        <v>0</v>
      </c>
      <c r="P706" s="365" t="str">
        <f t="shared" si="170"/>
        <v>#REF!</v>
      </c>
      <c r="Q706" s="383"/>
      <c r="R706" s="367"/>
      <c r="S706" s="384" t="str">
        <f/>
        <v/>
      </c>
      <c r="T706" s="385">
        <v>47818</v>
      </c>
      <c r="U706" s="386" t="str">
        <f/>
        <v/>
      </c>
      <c r="V706" s="385">
        <v>48003</v>
      </c>
      <c r="W706" s="387" t="str">
        <f/>
        <v/>
      </c>
      <c r="X706" s="381" t="str">
        <f/>
        <v/>
      </c>
      <c r="Y706" s="381"/>
      <c r="Z706" s="381">
        <v>48061</v>
      </c>
      <c r="AA706" s="388"/>
      <c r="AB706" s="381"/>
      <c r="AC706" s="381"/>
      <c r="AD706" s="381"/>
      <c r="AE706" s="388"/>
      <c r="AF706" s="381"/>
      <c r="AG706" s="381"/>
      <c r="AH706" s="389"/>
      <c r="AI706" s="386"/>
      <c r="AJ706" s="381"/>
      <c r="AK706" s="381"/>
      <c r="AL706" s="383"/>
      <c r="AM706" s="374"/>
      <c r="AN706" s="384">
        <v>48460</v>
      </c>
      <c r="AO706" s="381">
        <v>48535</v>
      </c>
      <c r="AP706" s="383"/>
      <c r="AQ706" s="374"/>
      <c r="AR706" s="384" t="str">
        <f/>
        <v/>
      </c>
      <c r="AS706" s="381">
        <v>48073</v>
      </c>
      <c r="AT706" s="381" t="str">
        <f/>
        <v/>
      </c>
      <c r="AU706" s="389"/>
      <c r="AV706" s="390" t="str">
        <f/>
        <v/>
      </c>
      <c r="AW706" s="57" t="str">
        <f/>
        <v/>
      </c>
      <c r="AX706" s="381"/>
      <c r="AY706" s="381" t="str">
        <f/>
        <v/>
      </c>
      <c r="AZ706" s="381"/>
      <c r="BA706" s="381" t="str">
        <f/>
        <v/>
      </c>
      <c r="BB706" s="385"/>
      <c r="BC706" s="390" t="str">
        <f/>
        <v/>
      </c>
      <c r="BD706" s="381" t="str">
        <f/>
        <v/>
      </c>
      <c r="BE706" s="381"/>
      <c r="BF706" s="381" t="str">
        <f/>
        <v/>
      </c>
      <c r="BG706" s="391"/>
      <c r="BH706" s="392"/>
      <c r="BI706" s="378"/>
    </row>
    <row r="707" ht="15.75" customHeight="1">
      <c r="A707" s="236"/>
      <c r="B707" s="236"/>
      <c r="C707" s="358"/>
      <c r="D707" s="379">
        <v>701</v>
      </c>
      <c r="E707" s="380" t="str">
        <f t="shared" si="163"/>
        <v>#REF!</v>
      </c>
      <c r="F707" s="57" t="str">
        <f t="shared" si="164"/>
        <v>#REF!</v>
      </c>
      <c r="G707" s="57" t="str">
        <f t="shared" si="165"/>
        <v>#REF!</v>
      </c>
      <c r="H707" s="381" t="str">
        <f t="shared" si="166"/>
        <v>#REF!</v>
      </c>
      <c r="I707" s="380" t="str">
        <f t="shared" si="167"/>
        <v>#REF!</v>
      </c>
      <c r="J707" s="396" t="str">
        <f t="shared" si="171"/>
        <v>#REF!</v>
      </c>
      <c r="K707" s="382" t="b">
        <v>0</v>
      </c>
      <c r="L707" s="364" t="str">
        <f t="shared" si="168"/>
        <v>#REF!</v>
      </c>
      <c r="M707" s="361" t="str">
        <f t="shared" si="169"/>
        <v>#REF!</v>
      </c>
      <c r="N707" s="361" t="b">
        <v>0</v>
      </c>
      <c r="O707" s="24" t="b">
        <v>0</v>
      </c>
      <c r="P707" s="365" t="str">
        <f t="shared" si="170"/>
        <v>#REF!</v>
      </c>
      <c r="Q707" s="383"/>
      <c r="R707" s="367"/>
      <c r="S707" s="384" t="str">
        <f/>
        <v/>
      </c>
      <c r="T707" s="385">
        <v>47908</v>
      </c>
      <c r="U707" s="386" t="str">
        <f/>
        <v/>
      </c>
      <c r="V707" s="385">
        <v>48095</v>
      </c>
      <c r="W707" s="387" t="str">
        <f/>
        <v/>
      </c>
      <c r="X707" s="381" t="str">
        <f/>
        <v/>
      </c>
      <c r="Y707" s="381"/>
      <c r="Z707" s="381">
        <v>48153</v>
      </c>
      <c r="AA707" s="388"/>
      <c r="AB707" s="381"/>
      <c r="AC707" s="381"/>
      <c r="AD707" s="381"/>
      <c r="AE707" s="388"/>
      <c r="AF707" s="381"/>
      <c r="AG707" s="381"/>
      <c r="AH707" s="389"/>
      <c r="AI707" s="386"/>
      <c r="AJ707" s="381"/>
      <c r="AK707" s="381"/>
      <c r="AL707" s="383"/>
      <c r="AM707" s="374"/>
      <c r="AN707" s="384">
        <v>48582</v>
      </c>
      <c r="AO707" s="381">
        <v>48655</v>
      </c>
      <c r="AP707" s="383"/>
      <c r="AQ707" s="374"/>
      <c r="AR707" s="384" t="str">
        <f/>
        <v/>
      </c>
      <c r="AS707" s="381">
        <v>48165</v>
      </c>
      <c r="AT707" s="381" t="str">
        <f/>
        <v/>
      </c>
      <c r="AU707" s="389"/>
      <c r="AV707" s="390" t="str">
        <f/>
        <v/>
      </c>
      <c r="AW707" s="57" t="str">
        <f/>
        <v/>
      </c>
      <c r="AX707" s="381"/>
      <c r="AY707" s="381" t="str">
        <f/>
        <v/>
      </c>
      <c r="AZ707" s="381"/>
      <c r="BA707" s="381" t="str">
        <f/>
        <v/>
      </c>
      <c r="BB707" s="385"/>
      <c r="BC707" s="390" t="str">
        <f/>
        <v/>
      </c>
      <c r="BD707" s="381" t="str">
        <f/>
        <v/>
      </c>
      <c r="BE707" s="381"/>
      <c r="BF707" s="381" t="str">
        <f/>
        <v/>
      </c>
      <c r="BG707" s="391"/>
      <c r="BH707" s="392"/>
      <c r="BI707" s="378"/>
    </row>
    <row r="708" ht="15.75" customHeight="1">
      <c r="A708" s="236"/>
      <c r="B708" s="236"/>
      <c r="C708" s="358"/>
      <c r="D708" s="379">
        <v>702</v>
      </c>
      <c r="E708" s="380" t="str">
        <f t="shared" si="163"/>
        <v>#REF!</v>
      </c>
      <c r="F708" s="57" t="str">
        <f t="shared" si="164"/>
        <v>#REF!</v>
      </c>
      <c r="G708" s="57" t="str">
        <f t="shared" si="165"/>
        <v>#REF!</v>
      </c>
      <c r="H708" s="381" t="str">
        <f t="shared" si="166"/>
        <v>#REF!</v>
      </c>
      <c r="I708" s="380" t="str">
        <f t="shared" si="167"/>
        <v>#REF!</v>
      </c>
      <c r="J708" s="396" t="str">
        <f t="shared" si="171"/>
        <v>#REF!</v>
      </c>
      <c r="K708" s="382" t="b">
        <v>0</v>
      </c>
      <c r="L708" s="364" t="str">
        <f t="shared" si="168"/>
        <v>#REF!</v>
      </c>
      <c r="M708" s="361" t="str">
        <f t="shared" si="169"/>
        <v>#REF!</v>
      </c>
      <c r="N708" s="361" t="b">
        <v>0</v>
      </c>
      <c r="O708" s="24" t="b">
        <v>0</v>
      </c>
      <c r="P708" s="365" t="str">
        <f t="shared" si="170"/>
        <v>#REF!</v>
      </c>
      <c r="Q708" s="383"/>
      <c r="R708" s="367"/>
      <c r="S708" s="384" t="str">
        <f/>
        <v/>
      </c>
      <c r="T708" s="385">
        <v>47908</v>
      </c>
      <c r="U708" s="386" t="str">
        <f/>
        <v/>
      </c>
      <c r="V708" s="385">
        <v>48095</v>
      </c>
      <c r="W708" s="387" t="str">
        <f/>
        <v/>
      </c>
      <c r="X708" s="381" t="str">
        <f/>
        <v/>
      </c>
      <c r="Y708" s="381"/>
      <c r="Z708" s="381">
        <v>48153</v>
      </c>
      <c r="AA708" s="388"/>
      <c r="AB708" s="381"/>
      <c r="AC708" s="381"/>
      <c r="AD708" s="381"/>
      <c r="AE708" s="388"/>
      <c r="AF708" s="381"/>
      <c r="AG708" s="381"/>
      <c r="AH708" s="389"/>
      <c r="AI708" s="386"/>
      <c r="AJ708" s="381"/>
      <c r="AK708" s="381"/>
      <c r="AL708" s="383"/>
      <c r="AM708" s="374"/>
      <c r="AN708" s="384">
        <v>48611</v>
      </c>
      <c r="AO708" s="381">
        <v>48684</v>
      </c>
      <c r="AP708" s="383"/>
      <c r="AQ708" s="374"/>
      <c r="AR708" s="384" t="str">
        <f/>
        <v/>
      </c>
      <c r="AS708" s="381">
        <v>48165</v>
      </c>
      <c r="AT708" s="381" t="str">
        <f/>
        <v/>
      </c>
      <c r="AU708" s="389"/>
      <c r="AV708" s="390" t="str">
        <f/>
        <v/>
      </c>
      <c r="AW708" s="57" t="str">
        <f/>
        <v/>
      </c>
      <c r="AX708" s="381"/>
      <c r="AY708" s="381" t="str">
        <f/>
        <v/>
      </c>
      <c r="AZ708" s="381"/>
      <c r="BA708" s="381" t="str">
        <f/>
        <v/>
      </c>
      <c r="BB708" s="385"/>
      <c r="BC708" s="390" t="str">
        <f/>
        <v/>
      </c>
      <c r="BD708" s="381" t="str">
        <f/>
        <v/>
      </c>
      <c r="BE708" s="381"/>
      <c r="BF708" s="381" t="str">
        <f/>
        <v/>
      </c>
      <c r="BG708" s="391"/>
      <c r="BH708" s="392"/>
      <c r="BI708" s="378"/>
    </row>
    <row r="709" ht="15.75" customHeight="1">
      <c r="A709" s="236"/>
      <c r="B709" s="236"/>
      <c r="C709" s="358"/>
      <c r="D709" s="379">
        <v>703</v>
      </c>
      <c r="E709" s="380" t="str">
        <f t="shared" si="163"/>
        <v>#REF!</v>
      </c>
      <c r="F709" s="57" t="str">
        <f t="shared" si="164"/>
        <v>#REF!</v>
      </c>
      <c r="G709" s="57" t="str">
        <f t="shared" si="165"/>
        <v>#REF!</v>
      </c>
      <c r="H709" s="381" t="str">
        <f t="shared" si="166"/>
        <v>#REF!</v>
      </c>
      <c r="I709" s="380" t="str">
        <f t="shared" si="167"/>
        <v>#REF!</v>
      </c>
      <c r="J709" s="396" t="str">
        <f t="shared" si="171"/>
        <v>#REF!</v>
      </c>
      <c r="K709" s="382" t="b">
        <v>0</v>
      </c>
      <c r="L709" s="364" t="str">
        <f t="shared" si="168"/>
        <v>#REF!</v>
      </c>
      <c r="M709" s="361" t="str">
        <f t="shared" si="169"/>
        <v>#REF!</v>
      </c>
      <c r="N709" s="361" t="b">
        <v>0</v>
      </c>
      <c r="O709" s="24" t="b">
        <v>0</v>
      </c>
      <c r="P709" s="365" t="str">
        <f t="shared" si="170"/>
        <v>#REF!</v>
      </c>
      <c r="Q709" s="383"/>
      <c r="R709" s="367"/>
      <c r="S709" s="384" t="str">
        <f/>
        <v/>
      </c>
      <c r="T709" s="385">
        <v>48153</v>
      </c>
      <c r="U709" s="386" t="str">
        <f/>
        <v/>
      </c>
      <c r="V709" s="385">
        <v>48338</v>
      </c>
      <c r="W709" s="387" t="str">
        <f/>
        <v/>
      </c>
      <c r="X709" s="381" t="str">
        <f/>
        <v/>
      </c>
      <c r="Y709" s="381"/>
      <c r="Z709" s="381">
        <v>48396</v>
      </c>
      <c r="AA709" s="388"/>
      <c r="AB709" s="381"/>
      <c r="AC709" s="381"/>
      <c r="AD709" s="381"/>
      <c r="AE709" s="388"/>
      <c r="AF709" s="381"/>
      <c r="AG709" s="381"/>
      <c r="AH709" s="389"/>
      <c r="AI709" s="386"/>
      <c r="AJ709" s="381"/>
      <c r="AK709" s="381"/>
      <c r="AL709" s="383"/>
      <c r="AM709" s="374"/>
      <c r="AN709" s="384">
        <v>48400</v>
      </c>
      <c r="AO709" s="381">
        <v>48473</v>
      </c>
      <c r="AP709" s="383"/>
      <c r="AQ709" s="374"/>
      <c r="AR709" s="384" t="str">
        <f/>
        <v/>
      </c>
      <c r="AS709" s="381">
        <v>48408</v>
      </c>
      <c r="AT709" s="381" t="str">
        <f/>
        <v/>
      </c>
      <c r="AU709" s="389"/>
      <c r="AV709" s="390" t="str">
        <f/>
        <v/>
      </c>
      <c r="AW709" s="57" t="str">
        <f/>
        <v/>
      </c>
      <c r="AX709" s="381"/>
      <c r="AY709" s="381" t="str">
        <f/>
        <v/>
      </c>
      <c r="AZ709" s="381"/>
      <c r="BA709" s="381" t="str">
        <f/>
        <v/>
      </c>
      <c r="BB709" s="385"/>
      <c r="BC709" s="390" t="str">
        <f/>
        <v/>
      </c>
      <c r="BD709" s="381" t="str">
        <f/>
        <v/>
      </c>
      <c r="BE709" s="381"/>
      <c r="BF709" s="381" t="str">
        <f/>
        <v/>
      </c>
      <c r="BG709" s="391"/>
      <c r="BH709" s="392"/>
      <c r="BI709" s="378"/>
    </row>
    <row r="710" ht="15.75" customHeight="1">
      <c r="A710" s="236"/>
      <c r="B710" s="236"/>
      <c r="C710" s="358"/>
      <c r="D710" s="379">
        <v>704</v>
      </c>
      <c r="E710" s="380" t="str">
        <f t="shared" si="163"/>
        <v>#REF!</v>
      </c>
      <c r="F710" s="57" t="str">
        <f t="shared" si="164"/>
        <v>#REF!</v>
      </c>
      <c r="G710" s="57" t="str">
        <f t="shared" si="165"/>
        <v>#REF!</v>
      </c>
      <c r="H710" s="381" t="str">
        <f t="shared" si="166"/>
        <v>#REF!</v>
      </c>
      <c r="I710" s="380" t="str">
        <f t="shared" si="167"/>
        <v>#REF!</v>
      </c>
      <c r="J710" s="396" t="str">
        <f t="shared" si="171"/>
        <v>#REF!</v>
      </c>
      <c r="K710" s="382" t="b">
        <v>0</v>
      </c>
      <c r="L710" s="364" t="str">
        <f t="shared" si="168"/>
        <v>#REF!</v>
      </c>
      <c r="M710" s="361" t="str">
        <f t="shared" si="169"/>
        <v>#REF!</v>
      </c>
      <c r="N710" s="361" t="b">
        <v>0</v>
      </c>
      <c r="O710" s="24" t="b">
        <v>0</v>
      </c>
      <c r="P710" s="365" t="str">
        <f t="shared" si="170"/>
        <v>#REF!</v>
      </c>
      <c r="Q710" s="383"/>
      <c r="R710" s="367"/>
      <c r="S710" s="384" t="str">
        <f/>
        <v/>
      </c>
      <c r="T710" s="385">
        <v>48153</v>
      </c>
      <c r="U710" s="386" t="str">
        <f/>
        <v/>
      </c>
      <c r="V710" s="385">
        <v>48338</v>
      </c>
      <c r="W710" s="387" t="str">
        <f/>
        <v/>
      </c>
      <c r="X710" s="381" t="str">
        <f/>
        <v/>
      </c>
      <c r="Y710" s="381"/>
      <c r="Z710" s="381">
        <v>48396</v>
      </c>
      <c r="AA710" s="388"/>
      <c r="AB710" s="381"/>
      <c r="AC710" s="381"/>
      <c r="AD710" s="381"/>
      <c r="AE710" s="388"/>
      <c r="AF710" s="381"/>
      <c r="AG710" s="381"/>
      <c r="AH710" s="389"/>
      <c r="AI710" s="386"/>
      <c r="AJ710" s="381"/>
      <c r="AK710" s="381"/>
      <c r="AL710" s="383"/>
      <c r="AM710" s="374"/>
      <c r="AN710" s="384">
        <v>49129</v>
      </c>
      <c r="AO710" s="381">
        <v>49202</v>
      </c>
      <c r="AP710" s="383"/>
      <c r="AQ710" s="374"/>
      <c r="AR710" s="384" t="str">
        <f/>
        <v/>
      </c>
      <c r="AS710" s="381">
        <v>48408</v>
      </c>
      <c r="AT710" s="381" t="str">
        <f/>
        <v/>
      </c>
      <c r="AU710" s="389"/>
      <c r="AV710" s="390" t="str">
        <f/>
        <v/>
      </c>
      <c r="AW710" s="57" t="str">
        <f/>
        <v/>
      </c>
      <c r="AX710" s="381"/>
      <c r="AY710" s="381" t="str">
        <f/>
        <v/>
      </c>
      <c r="AZ710" s="381"/>
      <c r="BA710" s="381" t="str">
        <f/>
        <v/>
      </c>
      <c r="BB710" s="385"/>
      <c r="BC710" s="390" t="str">
        <f/>
        <v/>
      </c>
      <c r="BD710" s="381" t="str">
        <f/>
        <v/>
      </c>
      <c r="BE710" s="381"/>
      <c r="BF710" s="381" t="str">
        <f/>
        <v/>
      </c>
      <c r="BG710" s="391"/>
      <c r="BH710" s="392"/>
      <c r="BI710" s="378"/>
    </row>
    <row r="711" ht="15.75" customHeight="1">
      <c r="A711" s="236"/>
      <c r="B711" s="236"/>
      <c r="C711" s="358"/>
      <c r="D711" s="379">
        <v>705</v>
      </c>
      <c r="E711" s="380" t="str">
        <f t="shared" ref="E711:E774" si="172">VLOOKUP($D$7:$D1101,'Свод объектов'!$D$3:$BE1101,3,0)</f>
        <v>#REF!</v>
      </c>
      <c r="F711" s="57" t="str">
        <f t="shared" ref="F711:F774" si="173">VLOOKUP($D$7:$D1101,'Свод объектов'!$D$3:$BE1101,6,0)</f>
        <v>#REF!</v>
      </c>
      <c r="G711" s="57" t="str">
        <f t="shared" ref="G711:G774" si="174">VLOOKUP($D$7:$D1101,'Свод объектов'!$D$3:$BE1101,7,0)</f>
        <v>#REF!</v>
      </c>
      <c r="H711" s="381" t="str">
        <f t="shared" ref="H711:H774" si="175">VLOOKUP($D$7:$D1101,'Свод объектов'!$D$3:$BE1101,4,0)</f>
        <v>#REF!</v>
      </c>
      <c r="I711" s="380" t="str">
        <f t="shared" ref="I711:I774" si="176">VLOOKUP($D$7:$D1101,'Свод объектов'!$D$3:$BE1101,5,0)</f>
        <v>#REF!</v>
      </c>
      <c r="J711" s="396" t="str">
        <f t="shared" si="171"/>
        <v>#REF!</v>
      </c>
      <c r="K711" s="382" t="b">
        <v>0</v>
      </c>
      <c r="L711" s="364" t="str">
        <f t="shared" ref="L711:L774" si="177">VLOOKUP($D$7:$D1101,'Свод объектов'!$D$3:$BE1101,12,0)</f>
        <v>#REF!</v>
      </c>
      <c r="M711" s="361" t="str">
        <f t="shared" ref="M711:M774" si="178">VLOOKUP($D$7:$D1101,'Свод объектов'!$D$3:$BE1101,11,0)</f>
        <v>#REF!</v>
      </c>
      <c r="N711" s="361" t="b">
        <v>0</v>
      </c>
      <c r="O711" s="24" t="b">
        <v>0</v>
      </c>
      <c r="P711" s="365" t="str">
        <f t="shared" ref="P711:P774" si="179">VLOOKUP($D$7:$D1101,'Свод объектов'!$D$3:$BE1101,2,0)</f>
        <v>#REF!</v>
      </c>
      <c r="Q711" s="383"/>
      <c r="R711" s="367"/>
      <c r="S711" s="384" t="str">
        <f/>
        <v/>
      </c>
      <c r="T711" s="385">
        <v>48153</v>
      </c>
      <c r="U711" s="386" t="str">
        <f/>
        <v/>
      </c>
      <c r="V711" s="385">
        <v>48338</v>
      </c>
      <c r="W711" s="387" t="str">
        <f/>
        <v/>
      </c>
      <c r="X711" s="381" t="str">
        <f/>
        <v/>
      </c>
      <c r="Y711" s="381"/>
      <c r="Z711" s="381">
        <v>48396</v>
      </c>
      <c r="AA711" s="388"/>
      <c r="AB711" s="381"/>
      <c r="AC711" s="381"/>
      <c r="AD711" s="381"/>
      <c r="AE711" s="388"/>
      <c r="AF711" s="381"/>
      <c r="AG711" s="381"/>
      <c r="AH711" s="389"/>
      <c r="AI711" s="386"/>
      <c r="AJ711" s="381"/>
      <c r="AK711" s="381"/>
      <c r="AL711" s="383"/>
      <c r="AM711" s="374"/>
      <c r="AN711" s="384">
        <v>48794</v>
      </c>
      <c r="AO711" s="381">
        <v>48869</v>
      </c>
      <c r="AP711" s="383"/>
      <c r="AQ711" s="374"/>
      <c r="AR711" s="384" t="str">
        <f/>
        <v/>
      </c>
      <c r="AS711" s="381">
        <v>48408</v>
      </c>
      <c r="AT711" s="381" t="str">
        <f/>
        <v/>
      </c>
      <c r="AU711" s="389"/>
      <c r="AV711" s="390" t="str">
        <f/>
        <v/>
      </c>
      <c r="AW711" s="57" t="str">
        <f/>
        <v/>
      </c>
      <c r="AX711" s="381"/>
      <c r="AY711" s="381" t="str">
        <f/>
        <v/>
      </c>
      <c r="AZ711" s="381"/>
      <c r="BA711" s="381" t="str">
        <f/>
        <v/>
      </c>
      <c r="BB711" s="385"/>
      <c r="BC711" s="390" t="str">
        <f/>
        <v/>
      </c>
      <c r="BD711" s="381" t="str">
        <f/>
        <v/>
      </c>
      <c r="BE711" s="381"/>
      <c r="BF711" s="381" t="str">
        <f/>
        <v/>
      </c>
      <c r="BG711" s="391"/>
      <c r="BH711" s="392"/>
      <c r="BI711" s="378"/>
    </row>
    <row r="712" ht="15.75" customHeight="1">
      <c r="A712" s="236"/>
      <c r="B712" s="236"/>
      <c r="C712" s="358"/>
      <c r="D712" s="379">
        <v>706</v>
      </c>
      <c r="E712" s="380" t="str">
        <f t="shared" si="172"/>
        <v>#REF!</v>
      </c>
      <c r="F712" s="57" t="str">
        <f t="shared" si="173"/>
        <v>#REF!</v>
      </c>
      <c r="G712" s="57" t="str">
        <f t="shared" si="174"/>
        <v>#REF!</v>
      </c>
      <c r="H712" s="381" t="str">
        <f t="shared" si="175"/>
        <v>#REF!</v>
      </c>
      <c r="I712" s="380" t="str">
        <f t="shared" si="176"/>
        <v>#REF!</v>
      </c>
      <c r="J712" s="396" t="str">
        <f t="shared" si="171"/>
        <v>#REF!</v>
      </c>
      <c r="K712" s="382" t="b">
        <v>0</v>
      </c>
      <c r="L712" s="364" t="str">
        <f t="shared" si="177"/>
        <v>#REF!</v>
      </c>
      <c r="M712" s="361" t="str">
        <f t="shared" si="178"/>
        <v>#REF!</v>
      </c>
      <c r="N712" s="361" t="b">
        <v>0</v>
      </c>
      <c r="O712" s="24" t="b">
        <v>0</v>
      </c>
      <c r="P712" s="365" t="str">
        <f t="shared" si="179"/>
        <v>#REF!</v>
      </c>
      <c r="Q712" s="383"/>
      <c r="R712" s="367"/>
      <c r="S712" s="384" t="str">
        <f/>
        <v/>
      </c>
      <c r="T712" s="385">
        <v>48153</v>
      </c>
      <c r="U712" s="386" t="str">
        <f/>
        <v/>
      </c>
      <c r="V712" s="385">
        <v>48338</v>
      </c>
      <c r="W712" s="387" t="str">
        <f/>
        <v/>
      </c>
      <c r="X712" s="381" t="str">
        <f/>
        <v/>
      </c>
      <c r="Y712" s="381"/>
      <c r="Z712" s="381">
        <v>48396</v>
      </c>
      <c r="AA712" s="388"/>
      <c r="AB712" s="381"/>
      <c r="AC712" s="381"/>
      <c r="AD712" s="381"/>
      <c r="AE712" s="388"/>
      <c r="AF712" s="381"/>
      <c r="AG712" s="381"/>
      <c r="AH712" s="389"/>
      <c r="AI712" s="386"/>
      <c r="AJ712" s="381"/>
      <c r="AK712" s="381"/>
      <c r="AL712" s="383"/>
      <c r="AM712" s="374"/>
      <c r="AN712" s="384">
        <v>49068</v>
      </c>
      <c r="AO712" s="381">
        <v>49143</v>
      </c>
      <c r="AP712" s="383"/>
      <c r="AQ712" s="374"/>
      <c r="AR712" s="384" t="str">
        <f/>
        <v/>
      </c>
      <c r="AS712" s="381">
        <v>48408</v>
      </c>
      <c r="AT712" s="381" t="str">
        <f/>
        <v/>
      </c>
      <c r="AU712" s="389"/>
      <c r="AV712" s="390" t="str">
        <f/>
        <v/>
      </c>
      <c r="AW712" s="57" t="str">
        <f/>
        <v/>
      </c>
      <c r="AX712" s="381"/>
      <c r="AY712" s="381" t="str">
        <f/>
        <v/>
      </c>
      <c r="AZ712" s="381"/>
      <c r="BA712" s="381" t="str">
        <f/>
        <v/>
      </c>
      <c r="BB712" s="385"/>
      <c r="BC712" s="390" t="str">
        <f/>
        <v/>
      </c>
      <c r="BD712" s="381" t="str">
        <f/>
        <v/>
      </c>
      <c r="BE712" s="381"/>
      <c r="BF712" s="381" t="str">
        <f/>
        <v/>
      </c>
      <c r="BG712" s="391"/>
      <c r="BH712" s="392"/>
      <c r="BI712" s="378"/>
    </row>
    <row r="713" ht="15.75" customHeight="1">
      <c r="A713" s="236"/>
      <c r="B713" s="236"/>
      <c r="C713" s="358"/>
      <c r="D713" s="379">
        <v>707</v>
      </c>
      <c r="E713" s="380" t="str">
        <f t="shared" si="172"/>
        <v>#REF!</v>
      </c>
      <c r="F713" s="57" t="str">
        <f t="shared" si="173"/>
        <v>#REF!</v>
      </c>
      <c r="G713" s="57" t="str">
        <f t="shared" si="174"/>
        <v>#REF!</v>
      </c>
      <c r="H713" s="381" t="str">
        <f t="shared" si="175"/>
        <v>#REF!</v>
      </c>
      <c r="I713" s="380" t="str">
        <f t="shared" si="176"/>
        <v>#REF!</v>
      </c>
      <c r="J713" s="396" t="str">
        <f t="shared" si="171"/>
        <v>#REF!</v>
      </c>
      <c r="K713" s="382" t="b">
        <v>1</v>
      </c>
      <c r="L713" s="364" t="str">
        <f t="shared" si="177"/>
        <v>#REF!</v>
      </c>
      <c r="M713" s="361" t="str">
        <f t="shared" si="178"/>
        <v>#REF!</v>
      </c>
      <c r="N713" s="361" t="b">
        <v>0</v>
      </c>
      <c r="O713" s="24" t="b">
        <v>0</v>
      </c>
      <c r="P713" s="365" t="str">
        <f t="shared" si="179"/>
        <v>#REF!</v>
      </c>
      <c r="Q713" s="383"/>
      <c r="R713" s="367"/>
      <c r="S713" s="384" t="str">
        <f/>
        <v/>
      </c>
      <c r="T713" s="385">
        <v>48153</v>
      </c>
      <c r="U713" s="386" t="str">
        <f/>
        <v/>
      </c>
      <c r="V713" s="385">
        <v>48338</v>
      </c>
      <c r="W713" s="387" t="str">
        <f/>
        <v/>
      </c>
      <c r="X713" s="381" t="str">
        <f/>
        <v/>
      </c>
      <c r="Y713" s="381"/>
      <c r="Z713" s="381">
        <v>48396</v>
      </c>
      <c r="AA713" s="388"/>
      <c r="AB713" s="381"/>
      <c r="AC713" s="381"/>
      <c r="AD713" s="381"/>
      <c r="AE713" s="388"/>
      <c r="AF713" s="381"/>
      <c r="AG713" s="381"/>
      <c r="AH713" s="389"/>
      <c r="AI713" s="386"/>
      <c r="AJ713" s="381"/>
      <c r="AK713" s="381"/>
      <c r="AL713" s="383"/>
      <c r="AM713" s="374"/>
      <c r="AN713" s="384">
        <v>48703</v>
      </c>
      <c r="AO713" s="381">
        <v>48778</v>
      </c>
      <c r="AP713" s="383"/>
      <c r="AQ713" s="374"/>
      <c r="AR713" s="384" t="str">
        <f/>
        <v/>
      </c>
      <c r="AS713" s="381">
        <v>48408</v>
      </c>
      <c r="AT713" s="381" t="str">
        <f/>
        <v/>
      </c>
      <c r="AU713" s="389"/>
      <c r="AV713" s="390" t="str">
        <f/>
        <v/>
      </c>
      <c r="AW713" s="57" t="str">
        <f/>
        <v/>
      </c>
      <c r="AX713" s="381"/>
      <c r="AY713" s="381" t="str">
        <f/>
        <v/>
      </c>
      <c r="AZ713" s="381"/>
      <c r="BA713" s="381" t="str">
        <f/>
        <v/>
      </c>
      <c r="BB713" s="385"/>
      <c r="BC713" s="390" t="str">
        <f/>
        <v/>
      </c>
      <c r="BD713" s="381" t="str">
        <f/>
        <v/>
      </c>
      <c r="BE713" s="381"/>
      <c r="BF713" s="381" t="str">
        <f/>
        <v/>
      </c>
      <c r="BG713" s="391"/>
      <c r="BH713" s="392"/>
      <c r="BI713" s="378"/>
    </row>
    <row r="714" ht="15.75" customHeight="1">
      <c r="A714" s="236"/>
      <c r="B714" s="236"/>
      <c r="C714" s="358"/>
      <c r="D714" s="379">
        <v>708</v>
      </c>
      <c r="E714" s="380" t="str">
        <f t="shared" si="172"/>
        <v>#REF!</v>
      </c>
      <c r="F714" s="57" t="str">
        <f t="shared" si="173"/>
        <v>#REF!</v>
      </c>
      <c r="G714" s="57" t="str">
        <f t="shared" si="174"/>
        <v>#REF!</v>
      </c>
      <c r="H714" s="381" t="str">
        <f t="shared" si="175"/>
        <v>#REF!</v>
      </c>
      <c r="I714" s="380" t="str">
        <f t="shared" si="176"/>
        <v>#REF!</v>
      </c>
      <c r="J714" s="396" t="str">
        <f t="shared" si="171"/>
        <v>#REF!</v>
      </c>
      <c r="K714" s="382" t="b">
        <v>0</v>
      </c>
      <c r="L714" s="364" t="str">
        <f t="shared" si="177"/>
        <v>#REF!</v>
      </c>
      <c r="M714" s="361" t="str">
        <f t="shared" si="178"/>
        <v>#REF!</v>
      </c>
      <c r="N714" s="361" t="b">
        <v>0</v>
      </c>
      <c r="O714" s="24" t="b">
        <v>0</v>
      </c>
      <c r="P714" s="365" t="str">
        <f t="shared" si="179"/>
        <v>#REF!</v>
      </c>
      <c r="Q714" s="383"/>
      <c r="R714" s="367"/>
      <c r="S714" s="384" t="str">
        <f/>
        <v/>
      </c>
      <c r="T714" s="385">
        <v>48427</v>
      </c>
      <c r="U714" s="386" t="str">
        <f/>
        <v/>
      </c>
      <c r="V714" s="385">
        <v>48612</v>
      </c>
      <c r="W714" s="387" t="str">
        <f/>
        <v/>
      </c>
      <c r="X714" s="381" t="str">
        <f/>
        <v/>
      </c>
      <c r="Y714" s="381"/>
      <c r="Z714" s="381">
        <v>48670</v>
      </c>
      <c r="AA714" s="388"/>
      <c r="AB714" s="381"/>
      <c r="AC714" s="381"/>
      <c r="AD714" s="381"/>
      <c r="AE714" s="388"/>
      <c r="AF714" s="381"/>
      <c r="AG714" s="381"/>
      <c r="AH714" s="389"/>
      <c r="AI714" s="386"/>
      <c r="AJ714" s="381"/>
      <c r="AK714" s="381"/>
      <c r="AL714" s="383"/>
      <c r="AM714" s="374"/>
      <c r="AN714" s="384">
        <v>48673</v>
      </c>
      <c r="AO714" s="381">
        <v>48746</v>
      </c>
      <c r="AP714" s="383"/>
      <c r="AQ714" s="374"/>
      <c r="AR714" s="384" t="str">
        <f/>
        <v/>
      </c>
      <c r="AS714" s="381">
        <v>48682</v>
      </c>
      <c r="AT714" s="381" t="str">
        <f/>
        <v/>
      </c>
      <c r="AU714" s="389"/>
      <c r="AV714" s="390" t="str">
        <f/>
        <v/>
      </c>
      <c r="AW714" s="57" t="str">
        <f/>
        <v/>
      </c>
      <c r="AX714" s="381"/>
      <c r="AY714" s="381" t="str">
        <f/>
        <v/>
      </c>
      <c r="AZ714" s="381"/>
      <c r="BA714" s="381" t="str">
        <f/>
        <v/>
      </c>
      <c r="BB714" s="385"/>
      <c r="BC714" s="390" t="str">
        <f/>
        <v/>
      </c>
      <c r="BD714" s="381" t="str">
        <f/>
        <v/>
      </c>
      <c r="BE714" s="381"/>
      <c r="BF714" s="381" t="str">
        <f/>
        <v/>
      </c>
      <c r="BG714" s="391"/>
      <c r="BH714" s="392"/>
      <c r="BI714" s="378"/>
    </row>
    <row r="715" ht="15.75" customHeight="1">
      <c r="A715" s="236"/>
      <c r="B715" s="236"/>
      <c r="C715" s="358"/>
      <c r="D715" s="379">
        <v>709</v>
      </c>
      <c r="E715" s="380" t="str">
        <f t="shared" si="172"/>
        <v>#REF!</v>
      </c>
      <c r="F715" s="57" t="str">
        <f t="shared" si="173"/>
        <v>#REF!</v>
      </c>
      <c r="G715" s="57" t="str">
        <f t="shared" si="174"/>
        <v>#REF!</v>
      </c>
      <c r="H715" s="381" t="str">
        <f t="shared" si="175"/>
        <v>#REF!</v>
      </c>
      <c r="I715" s="380" t="str">
        <f t="shared" si="176"/>
        <v>#REF!</v>
      </c>
      <c r="J715" s="396" t="str">
        <f t="shared" si="171"/>
        <v>#REF!</v>
      </c>
      <c r="K715" s="382" t="b">
        <v>0</v>
      </c>
      <c r="L715" s="364" t="str">
        <f t="shared" si="177"/>
        <v>#REF!</v>
      </c>
      <c r="M715" s="361" t="str">
        <f t="shared" si="178"/>
        <v>#REF!</v>
      </c>
      <c r="N715" s="361" t="b">
        <v>0</v>
      </c>
      <c r="O715" s="24" t="b">
        <v>0</v>
      </c>
      <c r="P715" s="365" t="str">
        <f t="shared" si="179"/>
        <v>#REF!</v>
      </c>
      <c r="Q715" s="383"/>
      <c r="R715" s="367"/>
      <c r="S715" s="384" t="str">
        <f/>
        <v/>
      </c>
      <c r="T715" s="385">
        <v>48976</v>
      </c>
      <c r="U715" s="386" t="str">
        <f/>
        <v/>
      </c>
      <c r="V715" s="385">
        <v>49159</v>
      </c>
      <c r="W715" s="387" t="str">
        <f/>
        <v/>
      </c>
      <c r="X715" s="381" t="str">
        <f/>
        <v/>
      </c>
      <c r="Y715" s="381"/>
      <c r="Z715" s="381">
        <v>49218</v>
      </c>
      <c r="AA715" s="388"/>
      <c r="AB715" s="381"/>
      <c r="AC715" s="381"/>
      <c r="AD715" s="381"/>
      <c r="AE715" s="388"/>
      <c r="AF715" s="381"/>
      <c r="AG715" s="381"/>
      <c r="AH715" s="389"/>
      <c r="AI715" s="386"/>
      <c r="AJ715" s="381"/>
      <c r="AK715" s="381"/>
      <c r="AL715" s="383"/>
      <c r="AM715" s="374"/>
      <c r="AN715" s="384">
        <v>49191</v>
      </c>
      <c r="AO715" s="381">
        <v>49264</v>
      </c>
      <c r="AP715" s="383"/>
      <c r="AQ715" s="374"/>
      <c r="AR715" s="384" t="str">
        <f/>
        <v/>
      </c>
      <c r="AS715" s="381">
        <v>49229</v>
      </c>
      <c r="AT715" s="381" t="str">
        <f/>
        <v/>
      </c>
      <c r="AU715" s="389"/>
      <c r="AV715" s="390" t="str">
        <f/>
        <v/>
      </c>
      <c r="AW715" s="57" t="str">
        <f/>
        <v/>
      </c>
      <c r="AX715" s="381"/>
      <c r="AY715" s="381" t="str">
        <f/>
        <v/>
      </c>
      <c r="AZ715" s="381"/>
      <c r="BA715" s="381" t="str">
        <f/>
        <v/>
      </c>
      <c r="BB715" s="385"/>
      <c r="BC715" s="390" t="str">
        <f/>
        <v/>
      </c>
      <c r="BD715" s="381" t="str">
        <f/>
        <v/>
      </c>
      <c r="BE715" s="381"/>
      <c r="BF715" s="381" t="str">
        <f/>
        <v/>
      </c>
      <c r="BG715" s="391"/>
      <c r="BH715" s="392"/>
      <c r="BI715" s="378"/>
    </row>
    <row r="716" ht="15.75" customHeight="1">
      <c r="A716" s="236"/>
      <c r="B716" s="236"/>
      <c r="C716" s="358"/>
      <c r="D716" s="379">
        <v>710</v>
      </c>
      <c r="E716" s="380" t="str">
        <f t="shared" si="172"/>
        <v>#REF!</v>
      </c>
      <c r="F716" s="57" t="str">
        <f t="shared" si="173"/>
        <v>#REF!</v>
      </c>
      <c r="G716" s="57" t="str">
        <f t="shared" si="174"/>
        <v>#REF!</v>
      </c>
      <c r="H716" s="381" t="str">
        <f t="shared" si="175"/>
        <v>#REF!</v>
      </c>
      <c r="I716" s="380" t="str">
        <f t="shared" si="176"/>
        <v>#REF!</v>
      </c>
      <c r="J716" s="396" t="str">
        <f t="shared" si="171"/>
        <v>#REF!</v>
      </c>
      <c r="K716" s="382" t="b">
        <v>0</v>
      </c>
      <c r="L716" s="364" t="str">
        <f t="shared" si="177"/>
        <v>#REF!</v>
      </c>
      <c r="M716" s="361" t="str">
        <f t="shared" si="178"/>
        <v>#REF!</v>
      </c>
      <c r="N716" s="361" t="b">
        <v>0</v>
      </c>
      <c r="O716" s="24" t="b">
        <v>0</v>
      </c>
      <c r="P716" s="365" t="str">
        <f t="shared" si="179"/>
        <v>#REF!</v>
      </c>
      <c r="Q716" s="383"/>
      <c r="R716" s="367"/>
      <c r="S716" s="384" t="str">
        <f/>
        <v/>
      </c>
      <c r="T716" s="385">
        <v>48976</v>
      </c>
      <c r="U716" s="386" t="str">
        <f/>
        <v/>
      </c>
      <c r="V716" s="385">
        <v>49159</v>
      </c>
      <c r="W716" s="387" t="str">
        <f/>
        <v/>
      </c>
      <c r="X716" s="381" t="str">
        <f/>
        <v/>
      </c>
      <c r="Y716" s="381"/>
      <c r="Z716" s="381">
        <v>49218</v>
      </c>
      <c r="AA716" s="388"/>
      <c r="AB716" s="381"/>
      <c r="AC716" s="381"/>
      <c r="AD716" s="381"/>
      <c r="AE716" s="388"/>
      <c r="AF716" s="381"/>
      <c r="AG716" s="381"/>
      <c r="AH716" s="389"/>
      <c r="AI716" s="386"/>
      <c r="AJ716" s="381"/>
      <c r="AK716" s="381"/>
      <c r="AL716" s="383"/>
      <c r="AM716" s="374"/>
      <c r="AN716" s="384">
        <v>49191</v>
      </c>
      <c r="AO716" s="381">
        <v>49264</v>
      </c>
      <c r="AP716" s="383"/>
      <c r="AQ716" s="374"/>
      <c r="AR716" s="384" t="str">
        <f/>
        <v/>
      </c>
      <c r="AS716" s="381">
        <v>49229</v>
      </c>
      <c r="AT716" s="381" t="str">
        <f/>
        <v/>
      </c>
      <c r="AU716" s="389"/>
      <c r="AV716" s="390" t="str">
        <f/>
        <v/>
      </c>
      <c r="AW716" s="57" t="str">
        <f/>
        <v/>
      </c>
      <c r="AX716" s="381"/>
      <c r="AY716" s="381" t="str">
        <f/>
        <v/>
      </c>
      <c r="AZ716" s="381"/>
      <c r="BA716" s="381" t="str">
        <f/>
        <v/>
      </c>
      <c r="BB716" s="385"/>
      <c r="BC716" s="390" t="str">
        <f/>
        <v/>
      </c>
      <c r="BD716" s="381" t="str">
        <f/>
        <v/>
      </c>
      <c r="BE716" s="381"/>
      <c r="BF716" s="381" t="str">
        <f/>
        <v/>
      </c>
      <c r="BG716" s="391"/>
      <c r="BH716" s="392"/>
      <c r="BI716" s="378"/>
    </row>
    <row r="717" ht="15.75" customHeight="1">
      <c r="A717" s="236"/>
      <c r="B717" s="236"/>
      <c r="C717" s="358"/>
      <c r="D717" s="379">
        <v>711</v>
      </c>
      <c r="E717" s="380" t="str">
        <f t="shared" si="172"/>
        <v>#REF!</v>
      </c>
      <c r="F717" s="57" t="str">
        <f t="shared" si="173"/>
        <v>#REF!</v>
      </c>
      <c r="G717" s="57" t="str">
        <f t="shared" si="174"/>
        <v>#REF!</v>
      </c>
      <c r="H717" s="381" t="str">
        <f t="shared" si="175"/>
        <v>#REF!</v>
      </c>
      <c r="I717" s="380" t="str">
        <f t="shared" si="176"/>
        <v>#REF!</v>
      </c>
      <c r="J717" s="396" t="str">
        <f t="shared" si="171"/>
        <v>#REF!</v>
      </c>
      <c r="K717" s="382" t="b">
        <v>0</v>
      </c>
      <c r="L717" s="364" t="str">
        <f t="shared" si="177"/>
        <v>#REF!</v>
      </c>
      <c r="M717" s="361" t="str">
        <f t="shared" si="178"/>
        <v>#REF!</v>
      </c>
      <c r="N717" s="361" t="b">
        <v>0</v>
      </c>
      <c r="O717" s="24" t="b">
        <v>0</v>
      </c>
      <c r="P717" s="365" t="str">
        <f t="shared" si="179"/>
        <v>#REF!</v>
      </c>
      <c r="Q717" s="383"/>
      <c r="R717" s="367"/>
      <c r="S717" s="384" t="str">
        <f/>
        <v/>
      </c>
      <c r="T717" s="385">
        <v>48976</v>
      </c>
      <c r="U717" s="386" t="str">
        <f/>
        <v/>
      </c>
      <c r="V717" s="385">
        <v>49159</v>
      </c>
      <c r="W717" s="387" t="str">
        <f/>
        <v/>
      </c>
      <c r="X717" s="381" t="str">
        <f/>
        <v/>
      </c>
      <c r="Y717" s="381"/>
      <c r="Z717" s="381">
        <v>49218</v>
      </c>
      <c r="AA717" s="388"/>
      <c r="AB717" s="381"/>
      <c r="AC717" s="381"/>
      <c r="AD717" s="381"/>
      <c r="AE717" s="388"/>
      <c r="AF717" s="381"/>
      <c r="AG717" s="381"/>
      <c r="AH717" s="389"/>
      <c r="AI717" s="386"/>
      <c r="AJ717" s="381"/>
      <c r="AK717" s="381"/>
      <c r="AL717" s="383"/>
      <c r="AM717" s="374"/>
      <c r="AN717" s="384">
        <v>49191</v>
      </c>
      <c r="AO717" s="381">
        <v>49264</v>
      </c>
      <c r="AP717" s="383"/>
      <c r="AQ717" s="374"/>
      <c r="AR717" s="384" t="str">
        <f/>
        <v/>
      </c>
      <c r="AS717" s="381">
        <v>49229</v>
      </c>
      <c r="AT717" s="381" t="str">
        <f/>
        <v/>
      </c>
      <c r="AU717" s="389"/>
      <c r="AV717" s="390" t="str">
        <f/>
        <v/>
      </c>
      <c r="AW717" s="57" t="str">
        <f/>
        <v/>
      </c>
      <c r="AX717" s="381"/>
      <c r="AY717" s="381" t="str">
        <f/>
        <v/>
      </c>
      <c r="AZ717" s="381"/>
      <c r="BA717" s="381" t="str">
        <f/>
        <v/>
      </c>
      <c r="BB717" s="385"/>
      <c r="BC717" s="390" t="str">
        <f/>
        <v/>
      </c>
      <c r="BD717" s="381" t="str">
        <f/>
        <v/>
      </c>
      <c r="BE717" s="381"/>
      <c r="BF717" s="381" t="str">
        <f/>
        <v/>
      </c>
      <c r="BG717" s="391"/>
      <c r="BH717" s="392"/>
      <c r="BI717" s="378"/>
    </row>
    <row r="718" ht="15.75" customHeight="1">
      <c r="A718" s="236"/>
      <c r="B718" s="236"/>
      <c r="C718" s="358"/>
      <c r="D718" s="379">
        <v>712</v>
      </c>
      <c r="E718" s="380" t="str">
        <f t="shared" si="172"/>
        <v>#REF!</v>
      </c>
      <c r="F718" s="57" t="str">
        <f t="shared" si="173"/>
        <v>#REF!</v>
      </c>
      <c r="G718" s="57" t="str">
        <f t="shared" si="174"/>
        <v>#REF!</v>
      </c>
      <c r="H718" s="381" t="str">
        <f t="shared" si="175"/>
        <v>#REF!</v>
      </c>
      <c r="I718" s="380" t="str">
        <f t="shared" si="176"/>
        <v>#REF!</v>
      </c>
      <c r="J718" s="396" t="str">
        <f t="shared" si="171"/>
        <v>#REF!</v>
      </c>
      <c r="K718" s="382" t="b">
        <v>0</v>
      </c>
      <c r="L718" s="364" t="str">
        <f t="shared" si="177"/>
        <v>#REF!</v>
      </c>
      <c r="M718" s="361" t="str">
        <f t="shared" si="178"/>
        <v>#REF!</v>
      </c>
      <c r="N718" s="361" t="b">
        <v>0</v>
      </c>
      <c r="O718" s="24" t="b">
        <v>0</v>
      </c>
      <c r="P718" s="365" t="str">
        <f t="shared" si="179"/>
        <v>#REF!</v>
      </c>
      <c r="Q718" s="383"/>
      <c r="R718" s="367"/>
      <c r="S718" s="384" t="str">
        <f/>
        <v/>
      </c>
      <c r="T718" s="385">
        <v>44621</v>
      </c>
      <c r="U718" s="386" t="str">
        <f/>
        <v/>
      </c>
      <c r="V718" s="385">
        <v>44868</v>
      </c>
      <c r="W718" s="387" t="str">
        <f/>
        <v/>
      </c>
      <c r="X718" s="381" t="str">
        <f/>
        <v/>
      </c>
      <c r="Y718" s="381"/>
      <c r="Z718" s="381">
        <v>44926</v>
      </c>
      <c r="AA718" s="388"/>
      <c r="AB718" s="381"/>
      <c r="AC718" s="381"/>
      <c r="AD718" s="381"/>
      <c r="AE718" s="388"/>
      <c r="AF718" s="381"/>
      <c r="AG718" s="381"/>
      <c r="AH718" s="389" t="s">
        <v>512</v>
      </c>
      <c r="AI718" s="386"/>
      <c r="AJ718" s="381"/>
      <c r="AK718" s="381"/>
      <c r="AL718" s="383"/>
      <c r="AM718" s="374"/>
      <c r="AN718" s="384">
        <v>45558</v>
      </c>
      <c r="AO718" s="381">
        <v>45631</v>
      </c>
      <c r="AP718" s="383"/>
      <c r="AQ718" s="374"/>
      <c r="AR718" s="384" t="str">
        <f/>
        <v/>
      </c>
      <c r="AS718" s="381">
        <v>44945</v>
      </c>
      <c r="AT718" s="381" t="str">
        <f/>
        <v/>
      </c>
      <c r="AU718" s="389"/>
      <c r="AV718" s="390" t="str">
        <f/>
        <v/>
      </c>
      <c r="AW718" s="57" t="str">
        <f/>
        <v/>
      </c>
      <c r="AX718" s="381"/>
      <c r="AY718" s="381" t="str">
        <f/>
        <v/>
      </c>
      <c r="AZ718" s="381"/>
      <c r="BA718" s="381" t="str">
        <f/>
        <v/>
      </c>
      <c r="BB718" s="385"/>
      <c r="BC718" s="390" t="str">
        <f/>
        <v/>
      </c>
      <c r="BD718" s="381" t="str">
        <f/>
        <v/>
      </c>
      <c r="BE718" s="381"/>
      <c r="BF718" s="381" t="str">
        <f/>
        <v/>
      </c>
      <c r="BG718" s="391"/>
      <c r="BH718" s="392"/>
      <c r="BI718" s="378"/>
    </row>
    <row r="719" ht="15.75" customHeight="1">
      <c r="A719" s="236"/>
      <c r="B719" s="236"/>
      <c r="C719" s="358"/>
      <c r="D719" s="379">
        <v>713</v>
      </c>
      <c r="E719" s="380" t="str">
        <f t="shared" si="172"/>
        <v>#REF!</v>
      </c>
      <c r="F719" s="57" t="str">
        <f t="shared" si="173"/>
        <v>#REF!</v>
      </c>
      <c r="G719" s="57" t="str">
        <f t="shared" si="174"/>
        <v>#REF!</v>
      </c>
      <c r="H719" s="381" t="str">
        <f t="shared" si="175"/>
        <v>#REF!</v>
      </c>
      <c r="I719" s="380" t="str">
        <f t="shared" si="176"/>
        <v>#REF!</v>
      </c>
      <c r="J719" s="396" t="str">
        <f t="shared" si="171"/>
        <v>#REF!</v>
      </c>
      <c r="K719" s="382" t="b">
        <v>1</v>
      </c>
      <c r="L719" s="364" t="str">
        <f t="shared" si="177"/>
        <v>#REF!</v>
      </c>
      <c r="M719" s="361" t="str">
        <f t="shared" si="178"/>
        <v>#REF!</v>
      </c>
      <c r="N719" s="361" t="b">
        <v>0</v>
      </c>
      <c r="O719" s="24" t="b">
        <v>0</v>
      </c>
      <c r="P719" s="365" t="str">
        <f t="shared" si="179"/>
        <v>#REF!</v>
      </c>
      <c r="Q719" s="383"/>
      <c r="R719" s="367"/>
      <c r="S719" s="384" t="str">
        <f/>
        <v/>
      </c>
      <c r="T719" s="385">
        <v>44620</v>
      </c>
      <c r="U719" s="386" t="str">
        <f/>
        <v/>
      </c>
      <c r="V719" s="385">
        <v>44867</v>
      </c>
      <c r="W719" s="387" t="str">
        <f/>
        <v/>
      </c>
      <c r="X719" s="381" t="str">
        <f/>
        <v/>
      </c>
      <c r="Y719" s="381"/>
      <c r="Z719" s="381">
        <v>44925</v>
      </c>
      <c r="AA719" s="388"/>
      <c r="AB719" s="381"/>
      <c r="AC719" s="381"/>
      <c r="AD719" s="381"/>
      <c r="AE719" s="388"/>
      <c r="AF719" s="381"/>
      <c r="AG719" s="381"/>
      <c r="AH719" s="389" t="s">
        <v>512</v>
      </c>
      <c r="AI719" s="386"/>
      <c r="AJ719" s="381"/>
      <c r="AK719" s="381"/>
      <c r="AL719" s="383"/>
      <c r="AM719" s="374"/>
      <c r="AN719" s="384">
        <v>45173</v>
      </c>
      <c r="AO719" s="381">
        <v>45246</v>
      </c>
      <c r="AP719" s="383"/>
      <c r="AQ719" s="374"/>
      <c r="AR719" s="384" t="str">
        <f/>
        <v/>
      </c>
      <c r="AS719" s="381">
        <v>44945</v>
      </c>
      <c r="AT719" s="381" t="str">
        <f/>
        <v/>
      </c>
      <c r="AU719" s="389"/>
      <c r="AV719" s="390" t="str">
        <f/>
        <v/>
      </c>
      <c r="AW719" s="57" t="str">
        <f/>
        <v/>
      </c>
      <c r="AX719" s="381"/>
      <c r="AY719" s="381" t="str">
        <f/>
        <v/>
      </c>
      <c r="AZ719" s="381"/>
      <c r="BA719" s="381" t="str">
        <f/>
        <v/>
      </c>
      <c r="BB719" s="385"/>
      <c r="BC719" s="390" t="str">
        <f/>
        <v/>
      </c>
      <c r="BD719" s="381" t="str">
        <f/>
        <v/>
      </c>
      <c r="BE719" s="381"/>
      <c r="BF719" s="381" t="str">
        <f/>
        <v/>
      </c>
      <c r="BG719" s="391"/>
      <c r="BH719" s="392"/>
      <c r="BI719" s="378"/>
    </row>
    <row r="720" ht="15.75" customHeight="1">
      <c r="A720" s="236"/>
      <c r="B720" s="236"/>
      <c r="C720" s="358"/>
      <c r="D720" s="379">
        <v>714</v>
      </c>
      <c r="E720" s="380" t="str">
        <f t="shared" si="172"/>
        <v>#REF!</v>
      </c>
      <c r="F720" s="57" t="str">
        <f t="shared" si="173"/>
        <v>#REF!</v>
      </c>
      <c r="G720" s="57" t="str">
        <f t="shared" si="174"/>
        <v>#REF!</v>
      </c>
      <c r="H720" s="381" t="str">
        <f t="shared" si="175"/>
        <v>#REF!</v>
      </c>
      <c r="I720" s="380" t="str">
        <f t="shared" si="176"/>
        <v>#REF!</v>
      </c>
      <c r="J720" s="396" t="str">
        <f t="shared" si="171"/>
        <v>#REF!</v>
      </c>
      <c r="K720" s="382" t="b">
        <v>0</v>
      </c>
      <c r="L720" s="364" t="str">
        <f t="shared" si="177"/>
        <v>#REF!</v>
      </c>
      <c r="M720" s="361" t="str">
        <f t="shared" si="178"/>
        <v>#REF!</v>
      </c>
      <c r="N720" s="361" t="b">
        <v>0</v>
      </c>
      <c r="O720" s="24" t="b">
        <v>0</v>
      </c>
      <c r="P720" s="365" t="str">
        <f t="shared" si="179"/>
        <v>#REF!</v>
      </c>
      <c r="Q720" s="383"/>
      <c r="R720" s="367"/>
      <c r="S720" s="384" t="str">
        <f/>
        <v/>
      </c>
      <c r="T720" s="385">
        <v>45261</v>
      </c>
      <c r="U720" s="386" t="str">
        <f/>
        <v/>
      </c>
      <c r="V720" s="385">
        <v>45506</v>
      </c>
      <c r="W720" s="387" t="str">
        <f/>
        <v/>
      </c>
      <c r="X720" s="381" t="str">
        <f/>
        <v/>
      </c>
      <c r="Y720" s="381"/>
      <c r="Z720" s="381">
        <v>45566</v>
      </c>
      <c r="AA720" s="388"/>
      <c r="AB720" s="381"/>
      <c r="AC720" s="381"/>
      <c r="AD720" s="381"/>
      <c r="AE720" s="388"/>
      <c r="AF720" s="381"/>
      <c r="AG720" s="381"/>
      <c r="AH720" s="389"/>
      <c r="AI720" s="386"/>
      <c r="AJ720" s="381"/>
      <c r="AK720" s="381"/>
      <c r="AL720" s="383"/>
      <c r="AM720" s="374"/>
      <c r="AN720" s="384">
        <v>46314</v>
      </c>
      <c r="AO720" s="381">
        <v>46387</v>
      </c>
      <c r="AP720" s="383"/>
      <c r="AQ720" s="374"/>
      <c r="AR720" s="384" t="str">
        <f/>
        <v/>
      </c>
      <c r="AS720" s="381">
        <v>45578</v>
      </c>
      <c r="AT720" s="381" t="str">
        <f/>
        <v/>
      </c>
      <c r="AU720" s="389"/>
      <c r="AV720" s="390" t="str">
        <f/>
        <v/>
      </c>
      <c r="AW720" s="57" t="str">
        <f/>
        <v/>
      </c>
      <c r="AX720" s="381"/>
      <c r="AY720" s="381" t="str">
        <f/>
        <v/>
      </c>
      <c r="AZ720" s="381"/>
      <c r="BA720" s="381" t="str">
        <f/>
        <v/>
      </c>
      <c r="BB720" s="385"/>
      <c r="BC720" s="390" t="str">
        <f/>
        <v/>
      </c>
      <c r="BD720" s="381" t="str">
        <f/>
        <v/>
      </c>
      <c r="BE720" s="381"/>
      <c r="BF720" s="381" t="str">
        <f/>
        <v/>
      </c>
      <c r="BG720" s="391"/>
      <c r="BH720" s="392"/>
      <c r="BI720" s="378"/>
    </row>
    <row r="721" ht="15.75" customHeight="1">
      <c r="A721" s="236"/>
      <c r="B721" s="236"/>
      <c r="C721" s="358"/>
      <c r="D721" s="379">
        <v>715</v>
      </c>
      <c r="E721" s="380" t="str">
        <f t="shared" si="172"/>
        <v>#REF!</v>
      </c>
      <c r="F721" s="57" t="str">
        <f t="shared" si="173"/>
        <v>#REF!</v>
      </c>
      <c r="G721" s="57" t="str">
        <f t="shared" si="174"/>
        <v>#REF!</v>
      </c>
      <c r="H721" s="381" t="str">
        <f t="shared" si="175"/>
        <v>#REF!</v>
      </c>
      <c r="I721" s="380" t="str">
        <f t="shared" si="176"/>
        <v>#REF!</v>
      </c>
      <c r="J721" s="396" t="str">
        <f t="shared" si="171"/>
        <v>#REF!</v>
      </c>
      <c r="K721" s="382" t="b">
        <v>0</v>
      </c>
      <c r="L721" s="364" t="str">
        <f t="shared" si="177"/>
        <v>#REF!</v>
      </c>
      <c r="M721" s="361" t="str">
        <f t="shared" si="178"/>
        <v>#REF!</v>
      </c>
      <c r="N721" s="361" t="b">
        <v>0</v>
      </c>
      <c r="O721" s="24" t="b">
        <v>0</v>
      </c>
      <c r="P721" s="365" t="str">
        <f t="shared" si="179"/>
        <v>#REF!</v>
      </c>
      <c r="Q721" s="383"/>
      <c r="R721" s="367"/>
      <c r="S721" s="384" t="str">
        <f/>
        <v/>
      </c>
      <c r="T721" s="385">
        <v>45474</v>
      </c>
      <c r="U721" s="386" t="str">
        <f/>
        <v/>
      </c>
      <c r="V721" s="385">
        <v>45720</v>
      </c>
      <c r="W721" s="387" t="str">
        <f/>
        <v/>
      </c>
      <c r="X721" s="381" t="str">
        <f/>
        <v/>
      </c>
      <c r="Y721" s="381"/>
      <c r="Z721" s="381">
        <v>45778</v>
      </c>
      <c r="AA721" s="388"/>
      <c r="AB721" s="381"/>
      <c r="AC721" s="381"/>
      <c r="AD721" s="381"/>
      <c r="AE721" s="388"/>
      <c r="AF721" s="381"/>
      <c r="AG721" s="381"/>
      <c r="AH721" s="389"/>
      <c r="AI721" s="386"/>
      <c r="AJ721" s="381"/>
      <c r="AK721" s="381"/>
      <c r="AL721" s="383"/>
      <c r="AM721" s="374"/>
      <c r="AN721" s="384">
        <v>46602</v>
      </c>
      <c r="AO721" s="381">
        <v>46675</v>
      </c>
      <c r="AP721" s="383"/>
      <c r="AQ721" s="374"/>
      <c r="AR721" s="384" t="str">
        <f/>
        <v/>
      </c>
      <c r="AS721" s="381">
        <v>45792</v>
      </c>
      <c r="AT721" s="381" t="str">
        <f/>
        <v/>
      </c>
      <c r="AU721" s="389"/>
      <c r="AV721" s="390" t="str">
        <f/>
        <v/>
      </c>
      <c r="AW721" s="57" t="str">
        <f/>
        <v/>
      </c>
      <c r="AX721" s="381"/>
      <c r="AY721" s="381" t="str">
        <f/>
        <v/>
      </c>
      <c r="AZ721" s="381"/>
      <c r="BA721" s="381" t="str">
        <f/>
        <v/>
      </c>
      <c r="BB721" s="385"/>
      <c r="BC721" s="390" t="str">
        <f/>
        <v/>
      </c>
      <c r="BD721" s="381" t="str">
        <f/>
        <v/>
      </c>
      <c r="BE721" s="381"/>
      <c r="BF721" s="381" t="str">
        <f/>
        <v/>
      </c>
      <c r="BG721" s="391"/>
      <c r="BH721" s="392"/>
      <c r="BI721" s="378"/>
    </row>
    <row r="722" ht="15.75" customHeight="1">
      <c r="A722" s="236"/>
      <c r="B722" s="236"/>
      <c r="C722" s="358"/>
      <c r="D722" s="379">
        <v>716</v>
      </c>
      <c r="E722" s="380" t="str">
        <f t="shared" si="172"/>
        <v>#REF!</v>
      </c>
      <c r="F722" s="57" t="str">
        <f t="shared" si="173"/>
        <v>#REF!</v>
      </c>
      <c r="G722" s="57" t="str">
        <f t="shared" si="174"/>
        <v>#REF!</v>
      </c>
      <c r="H722" s="381" t="str">
        <f t="shared" si="175"/>
        <v>#REF!</v>
      </c>
      <c r="I722" s="380" t="str">
        <f t="shared" si="176"/>
        <v>#REF!</v>
      </c>
      <c r="J722" s="396" t="str">
        <f t="shared" si="171"/>
        <v>#REF!</v>
      </c>
      <c r="K722" s="382" t="b">
        <v>0</v>
      </c>
      <c r="L722" s="364" t="str">
        <f t="shared" si="177"/>
        <v>#REF!</v>
      </c>
      <c r="M722" s="361" t="str">
        <f t="shared" si="178"/>
        <v>#REF!</v>
      </c>
      <c r="N722" s="361" t="b">
        <v>0</v>
      </c>
      <c r="O722" s="24" t="b">
        <v>0</v>
      </c>
      <c r="P722" s="365" t="str">
        <f t="shared" si="179"/>
        <v>#REF!</v>
      </c>
      <c r="Q722" s="383"/>
      <c r="R722" s="367"/>
      <c r="S722" s="384" t="str">
        <f/>
        <v/>
      </c>
      <c r="T722" s="385">
        <v>46398</v>
      </c>
      <c r="U722" s="386" t="str">
        <f/>
        <v/>
      </c>
      <c r="V722" s="385">
        <v>46479</v>
      </c>
      <c r="W722" s="387" t="str">
        <f/>
        <v/>
      </c>
      <c r="X722" s="381" t="str">
        <f/>
        <v/>
      </c>
      <c r="Y722" s="381"/>
      <c r="Z722" s="381">
        <v>46539</v>
      </c>
      <c r="AA722" s="388"/>
      <c r="AB722" s="381"/>
      <c r="AC722" s="381"/>
      <c r="AD722" s="381"/>
      <c r="AE722" s="388"/>
      <c r="AF722" s="381"/>
      <c r="AG722" s="381"/>
      <c r="AH722" s="389"/>
      <c r="AI722" s="386"/>
      <c r="AJ722" s="381"/>
      <c r="AK722" s="381"/>
      <c r="AL722" s="383"/>
      <c r="AM722" s="374"/>
      <c r="AN722" s="384">
        <v>46573</v>
      </c>
      <c r="AO722" s="381">
        <v>46646</v>
      </c>
      <c r="AP722" s="383"/>
      <c r="AQ722" s="374"/>
      <c r="AR722" s="384" t="str">
        <f/>
        <v/>
      </c>
      <c r="AS722" s="381">
        <v>46551</v>
      </c>
      <c r="AT722" s="381" t="str">
        <f/>
        <v/>
      </c>
      <c r="AU722" s="389"/>
      <c r="AV722" s="390" t="str">
        <f/>
        <v/>
      </c>
      <c r="AW722" s="57" t="str">
        <f/>
        <v/>
      </c>
      <c r="AX722" s="381"/>
      <c r="AY722" s="381" t="str">
        <f/>
        <v/>
      </c>
      <c r="AZ722" s="381"/>
      <c r="BA722" s="381" t="str">
        <f/>
        <v/>
      </c>
      <c r="BB722" s="385"/>
      <c r="BC722" s="390" t="str">
        <f/>
        <v/>
      </c>
      <c r="BD722" s="381" t="str">
        <f/>
        <v/>
      </c>
      <c r="BE722" s="381"/>
      <c r="BF722" s="381" t="str">
        <f/>
        <v/>
      </c>
      <c r="BG722" s="391"/>
      <c r="BH722" s="392"/>
      <c r="BI722" s="378"/>
    </row>
    <row r="723" ht="15.75" customHeight="1">
      <c r="A723" s="236"/>
      <c r="B723" s="236"/>
      <c r="C723" s="358"/>
      <c r="D723" s="379">
        <v>717</v>
      </c>
      <c r="E723" s="380" t="str">
        <f t="shared" si="172"/>
        <v>#REF!</v>
      </c>
      <c r="F723" s="57" t="str">
        <f t="shared" si="173"/>
        <v>#REF!</v>
      </c>
      <c r="G723" s="57" t="str">
        <f t="shared" si="174"/>
        <v>#REF!</v>
      </c>
      <c r="H723" s="381" t="str">
        <f t="shared" si="175"/>
        <v>#REF!</v>
      </c>
      <c r="I723" s="380" t="str">
        <f t="shared" si="176"/>
        <v>#REF!</v>
      </c>
      <c r="J723" s="396" t="str">
        <f t="shared" si="171"/>
        <v>#REF!</v>
      </c>
      <c r="K723" s="382" t="b">
        <v>1</v>
      </c>
      <c r="L723" s="364" t="str">
        <f t="shared" si="177"/>
        <v>#REF!</v>
      </c>
      <c r="M723" s="361" t="str">
        <f t="shared" si="178"/>
        <v>#REF!</v>
      </c>
      <c r="N723" s="361" t="b">
        <v>0</v>
      </c>
      <c r="O723" s="24" t="b">
        <v>0</v>
      </c>
      <c r="P723" s="365" t="str">
        <f t="shared" si="179"/>
        <v>#REF!</v>
      </c>
      <c r="Q723" s="383"/>
      <c r="R723" s="367"/>
      <c r="S723" s="384" t="str">
        <f/>
        <v/>
      </c>
      <c r="T723" s="385">
        <v>46357</v>
      </c>
      <c r="U723" s="386" t="str">
        <f/>
        <v/>
      </c>
      <c r="V723" s="385">
        <v>45720</v>
      </c>
      <c r="W723" s="387" t="str">
        <f/>
        <v/>
      </c>
      <c r="X723" s="381" t="str">
        <f/>
        <v/>
      </c>
      <c r="Y723" s="381"/>
      <c r="Z723" s="381">
        <v>45778</v>
      </c>
      <c r="AA723" s="388"/>
      <c r="AB723" s="381"/>
      <c r="AC723" s="381"/>
      <c r="AD723" s="381"/>
      <c r="AE723" s="388"/>
      <c r="AF723" s="381"/>
      <c r="AG723" s="381"/>
      <c r="AH723" s="389"/>
      <c r="AI723" s="386"/>
      <c r="AJ723" s="381"/>
      <c r="AK723" s="381"/>
      <c r="AL723" s="383"/>
      <c r="AM723" s="374"/>
      <c r="AN723" s="384">
        <v>46909</v>
      </c>
      <c r="AO723" s="381">
        <v>46982</v>
      </c>
      <c r="AP723" s="383"/>
      <c r="AQ723" s="374"/>
      <c r="AR723" s="384" t="str">
        <f/>
        <v/>
      </c>
      <c r="AS723" s="381">
        <v>46673</v>
      </c>
      <c r="AT723" s="381" t="str">
        <f/>
        <v/>
      </c>
      <c r="AU723" s="389"/>
      <c r="AV723" s="390" t="str">
        <f/>
        <v/>
      </c>
      <c r="AW723" s="57" t="str">
        <f/>
        <v/>
      </c>
      <c r="AX723" s="381"/>
      <c r="AY723" s="381" t="str">
        <f/>
        <v/>
      </c>
      <c r="AZ723" s="381"/>
      <c r="BA723" s="381" t="str">
        <f/>
        <v/>
      </c>
      <c r="BB723" s="385"/>
      <c r="BC723" s="390" t="str">
        <f/>
        <v/>
      </c>
      <c r="BD723" s="381" t="str">
        <f/>
        <v/>
      </c>
      <c r="BE723" s="381"/>
      <c r="BF723" s="381" t="str">
        <f/>
        <v/>
      </c>
      <c r="BG723" s="391"/>
      <c r="BH723" s="392"/>
      <c r="BI723" s="378"/>
    </row>
    <row r="724" ht="15.75" customHeight="1">
      <c r="A724" s="236"/>
      <c r="B724" s="236"/>
      <c r="C724" s="358"/>
      <c r="D724" s="379">
        <v>718</v>
      </c>
      <c r="E724" s="380" t="str">
        <f t="shared" si="172"/>
        <v>#REF!</v>
      </c>
      <c r="F724" s="57" t="str">
        <f t="shared" si="173"/>
        <v>#REF!</v>
      </c>
      <c r="G724" s="57" t="str">
        <f t="shared" si="174"/>
        <v>#REF!</v>
      </c>
      <c r="H724" s="381" t="str">
        <f t="shared" si="175"/>
        <v>#REF!</v>
      </c>
      <c r="I724" s="380" t="str">
        <f t="shared" si="176"/>
        <v>#REF!</v>
      </c>
      <c r="J724" s="396" t="str">
        <f t="shared" si="171"/>
        <v>#REF!</v>
      </c>
      <c r="K724" s="382" t="b">
        <v>0</v>
      </c>
      <c r="L724" s="364" t="str">
        <f t="shared" si="177"/>
        <v>#REF!</v>
      </c>
      <c r="M724" s="361" t="str">
        <f t="shared" si="178"/>
        <v>#REF!</v>
      </c>
      <c r="N724" s="361" t="b">
        <v>0</v>
      </c>
      <c r="O724" s="24" t="b">
        <v>0</v>
      </c>
      <c r="P724" s="365" t="str">
        <f t="shared" si="179"/>
        <v>#REF!</v>
      </c>
      <c r="Q724" s="383"/>
      <c r="R724" s="367"/>
      <c r="S724" s="384" t="str">
        <f/>
        <v/>
      </c>
      <c r="T724" s="385">
        <v>46762</v>
      </c>
      <c r="U724" s="386" t="str">
        <f/>
        <v/>
      </c>
      <c r="V724" s="385">
        <v>47000</v>
      </c>
      <c r="W724" s="387" t="str">
        <f/>
        <v/>
      </c>
      <c r="X724" s="381" t="str">
        <f/>
        <v/>
      </c>
      <c r="Y724" s="381"/>
      <c r="Z724" s="381">
        <v>47058</v>
      </c>
      <c r="AA724" s="388"/>
      <c r="AB724" s="381"/>
      <c r="AC724" s="381"/>
      <c r="AD724" s="381"/>
      <c r="AE724" s="388"/>
      <c r="AF724" s="381"/>
      <c r="AG724" s="381"/>
      <c r="AH724" s="389"/>
      <c r="AI724" s="386"/>
      <c r="AJ724" s="381"/>
      <c r="AK724" s="381"/>
      <c r="AL724" s="383"/>
      <c r="AM724" s="374"/>
      <c r="AN724" s="384">
        <v>47760</v>
      </c>
      <c r="AO724" s="381">
        <v>47835</v>
      </c>
      <c r="AP724" s="383"/>
      <c r="AQ724" s="374"/>
      <c r="AR724" s="384" t="str">
        <f/>
        <v/>
      </c>
      <c r="AS724" s="381">
        <v>47070</v>
      </c>
      <c r="AT724" s="381" t="str">
        <f/>
        <v/>
      </c>
      <c r="AU724" s="389"/>
      <c r="AV724" s="390" t="str">
        <f/>
        <v/>
      </c>
      <c r="AW724" s="57" t="str">
        <f/>
        <v/>
      </c>
      <c r="AX724" s="381"/>
      <c r="AY724" s="381" t="str">
        <f/>
        <v/>
      </c>
      <c r="AZ724" s="381"/>
      <c r="BA724" s="381" t="str">
        <f/>
        <v/>
      </c>
      <c r="BB724" s="385"/>
      <c r="BC724" s="390" t="str">
        <f/>
        <v/>
      </c>
      <c r="BD724" s="381" t="str">
        <f/>
        <v/>
      </c>
      <c r="BE724" s="381"/>
      <c r="BF724" s="381" t="str">
        <f/>
        <v/>
      </c>
      <c r="BG724" s="391"/>
      <c r="BH724" s="392"/>
      <c r="BI724" s="378"/>
    </row>
    <row r="725" ht="15.75" customHeight="1">
      <c r="A725" s="236"/>
      <c r="B725" s="236"/>
      <c r="C725" s="358"/>
      <c r="D725" s="379">
        <v>719</v>
      </c>
      <c r="E725" s="380" t="str">
        <f t="shared" si="172"/>
        <v>#REF!</v>
      </c>
      <c r="F725" s="57" t="str">
        <f t="shared" si="173"/>
        <v>#REF!</v>
      </c>
      <c r="G725" s="57" t="str">
        <f t="shared" si="174"/>
        <v>#REF!</v>
      </c>
      <c r="H725" s="381" t="str">
        <f t="shared" si="175"/>
        <v>#REF!</v>
      </c>
      <c r="I725" s="380" t="str">
        <f t="shared" si="176"/>
        <v>#REF!</v>
      </c>
      <c r="J725" s="396" t="str">
        <f t="shared" si="171"/>
        <v>#REF!</v>
      </c>
      <c r="K725" s="382" t="b">
        <v>0</v>
      </c>
      <c r="L725" s="364" t="str">
        <f t="shared" si="177"/>
        <v>#REF!</v>
      </c>
      <c r="M725" s="361" t="str">
        <f t="shared" si="178"/>
        <v>#REF!</v>
      </c>
      <c r="N725" s="361" t="b">
        <v>0</v>
      </c>
      <c r="O725" s="24" t="b">
        <v>0</v>
      </c>
      <c r="P725" s="365" t="str">
        <f t="shared" si="179"/>
        <v>#REF!</v>
      </c>
      <c r="Q725" s="383"/>
      <c r="R725" s="367"/>
      <c r="S725" s="384" t="str">
        <f/>
        <v/>
      </c>
      <c r="T725" s="385">
        <v>46762</v>
      </c>
      <c r="U725" s="386" t="str">
        <f/>
        <v/>
      </c>
      <c r="V725" s="385">
        <v>47000</v>
      </c>
      <c r="W725" s="387" t="str">
        <f/>
        <v/>
      </c>
      <c r="X725" s="381" t="str">
        <f/>
        <v/>
      </c>
      <c r="Y725" s="381"/>
      <c r="Z725" s="381">
        <v>47058</v>
      </c>
      <c r="AA725" s="388"/>
      <c r="AB725" s="381"/>
      <c r="AC725" s="381"/>
      <c r="AD725" s="381"/>
      <c r="AE725" s="388"/>
      <c r="AF725" s="381"/>
      <c r="AG725" s="381"/>
      <c r="AH725" s="389"/>
      <c r="AI725" s="386"/>
      <c r="AJ725" s="381"/>
      <c r="AK725" s="381"/>
      <c r="AL725" s="383"/>
      <c r="AM725" s="374"/>
      <c r="AN725" s="384">
        <v>47760</v>
      </c>
      <c r="AO725" s="381">
        <v>47835</v>
      </c>
      <c r="AP725" s="383"/>
      <c r="AQ725" s="374"/>
      <c r="AR725" s="384" t="str">
        <f/>
        <v/>
      </c>
      <c r="AS725" s="381">
        <v>47070</v>
      </c>
      <c r="AT725" s="381" t="str">
        <f/>
        <v/>
      </c>
      <c r="AU725" s="389"/>
      <c r="AV725" s="390" t="str">
        <f/>
        <v/>
      </c>
      <c r="AW725" s="57" t="str">
        <f/>
        <v/>
      </c>
      <c r="AX725" s="381"/>
      <c r="AY725" s="381" t="str">
        <f/>
        <v/>
      </c>
      <c r="AZ725" s="381"/>
      <c r="BA725" s="381" t="str">
        <f/>
        <v/>
      </c>
      <c r="BB725" s="385"/>
      <c r="BC725" s="390" t="str">
        <f/>
        <v/>
      </c>
      <c r="BD725" s="381" t="str">
        <f/>
        <v/>
      </c>
      <c r="BE725" s="381"/>
      <c r="BF725" s="381" t="str">
        <f/>
        <v/>
      </c>
      <c r="BG725" s="391"/>
      <c r="BH725" s="392"/>
      <c r="BI725" s="378"/>
    </row>
    <row r="726" ht="15.75" customHeight="1">
      <c r="A726" s="236"/>
      <c r="B726" s="236"/>
      <c r="C726" s="358"/>
      <c r="D726" s="379">
        <v>720</v>
      </c>
      <c r="E726" s="380" t="str">
        <f t="shared" si="172"/>
        <v>#REF!</v>
      </c>
      <c r="F726" s="57" t="str">
        <f t="shared" si="173"/>
        <v>#REF!</v>
      </c>
      <c r="G726" s="57" t="str">
        <f t="shared" si="174"/>
        <v>#REF!</v>
      </c>
      <c r="H726" s="381" t="str">
        <f t="shared" si="175"/>
        <v>#REF!</v>
      </c>
      <c r="I726" s="380" t="str">
        <f t="shared" si="176"/>
        <v>#REF!</v>
      </c>
      <c r="J726" s="396" t="str">
        <f t="shared" si="171"/>
        <v>#REF!</v>
      </c>
      <c r="K726" s="382" t="b">
        <v>0</v>
      </c>
      <c r="L726" s="364" t="str">
        <f t="shared" si="177"/>
        <v>#REF!</v>
      </c>
      <c r="M726" s="361" t="str">
        <f t="shared" si="178"/>
        <v>#REF!</v>
      </c>
      <c r="N726" s="361" t="b">
        <v>0</v>
      </c>
      <c r="O726" s="24" t="b">
        <v>0</v>
      </c>
      <c r="P726" s="365" t="str">
        <f t="shared" si="179"/>
        <v>#REF!</v>
      </c>
      <c r="Q726" s="383"/>
      <c r="R726" s="367"/>
      <c r="S726" s="384" t="str">
        <f/>
        <v/>
      </c>
      <c r="T726" s="385">
        <v>47178</v>
      </c>
      <c r="U726" s="386" t="str">
        <f/>
        <v/>
      </c>
      <c r="V726" s="385">
        <v>47273</v>
      </c>
      <c r="W726" s="387" t="str">
        <f/>
        <v/>
      </c>
      <c r="X726" s="381" t="str">
        <f/>
        <v/>
      </c>
      <c r="Y726" s="381"/>
      <c r="Z726" s="381">
        <v>47331</v>
      </c>
      <c r="AA726" s="388"/>
      <c r="AB726" s="381"/>
      <c r="AC726" s="381"/>
      <c r="AD726" s="381"/>
      <c r="AE726" s="388"/>
      <c r="AF726" s="381"/>
      <c r="AG726" s="381"/>
      <c r="AH726" s="389"/>
      <c r="AI726" s="386"/>
      <c r="AJ726" s="381"/>
      <c r="AK726" s="381"/>
      <c r="AL726" s="383"/>
      <c r="AM726" s="374"/>
      <c r="AN726" s="384">
        <v>47729</v>
      </c>
      <c r="AO726" s="381">
        <v>47802</v>
      </c>
      <c r="AP726" s="383"/>
      <c r="AQ726" s="374"/>
      <c r="AR726" s="384" t="str">
        <f/>
        <v/>
      </c>
      <c r="AS726" s="381">
        <v>47343</v>
      </c>
      <c r="AT726" s="381" t="str">
        <f/>
        <v/>
      </c>
      <c r="AU726" s="389"/>
      <c r="AV726" s="390" t="str">
        <f/>
        <v/>
      </c>
      <c r="AW726" s="57" t="str">
        <f/>
        <v/>
      </c>
      <c r="AX726" s="381"/>
      <c r="AY726" s="381" t="str">
        <f/>
        <v/>
      </c>
      <c r="AZ726" s="381"/>
      <c r="BA726" s="381" t="str">
        <f/>
        <v/>
      </c>
      <c r="BB726" s="385"/>
      <c r="BC726" s="390" t="str">
        <f/>
        <v/>
      </c>
      <c r="BD726" s="381" t="str">
        <f/>
        <v/>
      </c>
      <c r="BE726" s="381"/>
      <c r="BF726" s="381" t="str">
        <f/>
        <v/>
      </c>
      <c r="BG726" s="391"/>
      <c r="BH726" s="392"/>
      <c r="BI726" s="378"/>
    </row>
    <row r="727" ht="15.75" customHeight="1">
      <c r="A727" s="236"/>
      <c r="B727" s="236"/>
      <c r="C727" s="358"/>
      <c r="D727" s="379">
        <v>721</v>
      </c>
      <c r="E727" s="380" t="str">
        <f t="shared" si="172"/>
        <v>#REF!</v>
      </c>
      <c r="F727" s="57" t="str">
        <f t="shared" si="173"/>
        <v>#REF!</v>
      </c>
      <c r="G727" s="57" t="str">
        <f t="shared" si="174"/>
        <v>#REF!</v>
      </c>
      <c r="H727" s="381" t="str">
        <f t="shared" si="175"/>
        <v>#REF!</v>
      </c>
      <c r="I727" s="380" t="str">
        <f t="shared" si="176"/>
        <v>#REF!</v>
      </c>
      <c r="J727" s="396" t="str">
        <f t="shared" si="171"/>
        <v>#REF!</v>
      </c>
      <c r="K727" s="382" t="b">
        <v>0</v>
      </c>
      <c r="L727" s="364" t="str">
        <f t="shared" si="177"/>
        <v>#REF!</v>
      </c>
      <c r="M727" s="361" t="str">
        <f t="shared" si="178"/>
        <v>#REF!</v>
      </c>
      <c r="N727" s="361" t="b">
        <v>0</v>
      </c>
      <c r="O727" s="24" t="b">
        <v>0</v>
      </c>
      <c r="P727" s="365" t="str">
        <f t="shared" si="179"/>
        <v>#REF!</v>
      </c>
      <c r="Q727" s="383"/>
      <c r="R727" s="367"/>
      <c r="S727" s="384" t="str">
        <f/>
        <v/>
      </c>
      <c r="T727" s="385">
        <v>44440</v>
      </c>
      <c r="U727" s="386" t="str">
        <f/>
        <v/>
      </c>
      <c r="V727" s="385">
        <v>44743</v>
      </c>
      <c r="W727" s="387" t="str">
        <f/>
        <v/>
      </c>
      <c r="X727" s="381" t="str">
        <f/>
        <v/>
      </c>
      <c r="Y727" s="381">
        <v>44682</v>
      </c>
      <c r="Z727" s="381">
        <v>44743</v>
      </c>
      <c r="AA727" s="388"/>
      <c r="AB727" s="381"/>
      <c r="AC727" s="381"/>
      <c r="AD727" s="381"/>
      <c r="AE727" s="388"/>
      <c r="AF727" s="381"/>
      <c r="AG727" s="381"/>
      <c r="AH727" s="389"/>
      <c r="AI727" s="386">
        <v>45627</v>
      </c>
      <c r="AJ727" s="381">
        <v>45627</v>
      </c>
      <c r="AK727" s="381"/>
      <c r="AL727" s="383"/>
      <c r="AM727" s="374"/>
      <c r="AN727" s="384">
        <v>45671</v>
      </c>
      <c r="AO727" s="381">
        <v>45744</v>
      </c>
      <c r="AP727" s="383"/>
      <c r="AQ727" s="374"/>
      <c r="AR727" s="384" t="str">
        <f/>
        <v/>
      </c>
      <c r="AS727" s="381">
        <v>44755</v>
      </c>
      <c r="AT727" s="381" t="str">
        <f/>
        <v/>
      </c>
      <c r="AU727" s="389"/>
      <c r="AV727" s="390" t="str">
        <f/>
        <v/>
      </c>
      <c r="AW727" s="57" t="str">
        <f/>
        <v/>
      </c>
      <c r="AX727" s="57"/>
      <c r="AY727" s="381" t="str">
        <f/>
        <v/>
      </c>
      <c r="AZ727" s="381"/>
      <c r="BA727" s="381" t="str">
        <f/>
        <v/>
      </c>
      <c r="BB727" s="385"/>
      <c r="BC727" s="390" t="str">
        <f/>
        <v/>
      </c>
      <c r="BD727" s="381" t="str">
        <f/>
        <v/>
      </c>
      <c r="BE727" s="381"/>
      <c r="BF727" s="381" t="str">
        <f/>
        <v/>
      </c>
      <c r="BG727" s="391"/>
      <c r="BH727" s="392"/>
      <c r="BI727" s="378"/>
    </row>
    <row r="728" ht="15.75" customHeight="1">
      <c r="A728" s="236"/>
      <c r="B728" s="236"/>
      <c r="C728" s="358"/>
      <c r="D728" s="379">
        <v>722</v>
      </c>
      <c r="E728" s="380" t="str">
        <f t="shared" si="172"/>
        <v>#REF!</v>
      </c>
      <c r="F728" s="57" t="str">
        <f t="shared" si="173"/>
        <v>#REF!</v>
      </c>
      <c r="G728" s="57" t="str">
        <f t="shared" si="174"/>
        <v>#REF!</v>
      </c>
      <c r="H728" s="381" t="str">
        <f t="shared" si="175"/>
        <v>#REF!</v>
      </c>
      <c r="I728" s="380" t="str">
        <f t="shared" si="176"/>
        <v>#REF!</v>
      </c>
      <c r="J728" s="396" t="str">
        <f t="shared" si="171"/>
        <v>#REF!</v>
      </c>
      <c r="K728" s="382" t="b">
        <v>1</v>
      </c>
      <c r="L728" s="364" t="str">
        <f t="shared" si="177"/>
        <v>#REF!</v>
      </c>
      <c r="M728" s="361" t="str">
        <f t="shared" si="178"/>
        <v>#REF!</v>
      </c>
      <c r="N728" s="361" t="b">
        <v>0</v>
      </c>
      <c r="O728" s="24" t="b">
        <v>0</v>
      </c>
      <c r="P728" s="365" t="str">
        <f t="shared" si="179"/>
        <v>#REF!</v>
      </c>
      <c r="Q728" s="383"/>
      <c r="R728" s="367"/>
      <c r="S728" s="384" t="str">
        <f/>
        <v/>
      </c>
      <c r="T728" s="385">
        <v>45047</v>
      </c>
      <c r="U728" s="386" t="str">
        <f/>
        <v/>
      </c>
      <c r="V728" s="385">
        <v>45232</v>
      </c>
      <c r="W728" s="387" t="str">
        <f/>
        <v/>
      </c>
      <c r="X728" s="381" t="str">
        <f/>
        <v/>
      </c>
      <c r="Y728" s="381"/>
      <c r="Z728" s="381">
        <v>45292</v>
      </c>
      <c r="AA728" s="388"/>
      <c r="AB728" s="381"/>
      <c r="AC728" s="381"/>
      <c r="AD728" s="381"/>
      <c r="AE728" s="388"/>
      <c r="AF728" s="381"/>
      <c r="AG728" s="381"/>
      <c r="AH728" s="389"/>
      <c r="AI728" s="386"/>
      <c r="AJ728" s="381"/>
      <c r="AK728" s="381"/>
      <c r="AL728" s="383"/>
      <c r="AM728" s="374"/>
      <c r="AN728" s="384">
        <v>45649</v>
      </c>
      <c r="AO728" s="381">
        <v>45722</v>
      </c>
      <c r="AP728" s="383"/>
      <c r="AQ728" s="374"/>
      <c r="AR728" s="384" t="str">
        <f/>
        <v/>
      </c>
      <c r="AS728" s="381">
        <v>45312</v>
      </c>
      <c r="AT728" s="381" t="str">
        <f/>
        <v/>
      </c>
      <c r="AU728" s="389"/>
      <c r="AV728" s="390" t="str">
        <f/>
        <v/>
      </c>
      <c r="AW728" s="57" t="str">
        <f/>
        <v/>
      </c>
      <c r="AX728" s="381"/>
      <c r="AY728" s="381" t="str">
        <f/>
        <v/>
      </c>
      <c r="AZ728" s="381"/>
      <c r="BA728" s="381" t="str">
        <f/>
        <v/>
      </c>
      <c r="BB728" s="385"/>
      <c r="BC728" s="390" t="str">
        <f/>
        <v/>
      </c>
      <c r="BD728" s="381" t="str">
        <f/>
        <v/>
      </c>
      <c r="BE728" s="381"/>
      <c r="BF728" s="381" t="str">
        <f/>
        <v/>
      </c>
      <c r="BG728" s="391"/>
      <c r="BH728" s="392"/>
      <c r="BI728" s="378"/>
    </row>
    <row r="729" ht="15.75" customHeight="1">
      <c r="A729" s="236"/>
      <c r="B729" s="236"/>
      <c r="C729" s="358"/>
      <c r="D729" s="379">
        <v>723</v>
      </c>
      <c r="E729" s="380" t="str">
        <f t="shared" si="172"/>
        <v>#REF!</v>
      </c>
      <c r="F729" s="57" t="str">
        <f t="shared" si="173"/>
        <v>#REF!</v>
      </c>
      <c r="G729" s="57" t="str">
        <f t="shared" si="174"/>
        <v>#REF!</v>
      </c>
      <c r="H729" s="381" t="str">
        <f t="shared" si="175"/>
        <v>#REF!</v>
      </c>
      <c r="I729" s="380" t="str">
        <f t="shared" si="176"/>
        <v>#REF!</v>
      </c>
      <c r="J729" s="396" t="str">
        <f t="shared" si="171"/>
        <v>#REF!</v>
      </c>
      <c r="K729" s="382" t="b">
        <v>0</v>
      </c>
      <c r="L729" s="364" t="str">
        <f t="shared" si="177"/>
        <v>#REF!</v>
      </c>
      <c r="M729" s="361" t="str">
        <f t="shared" si="178"/>
        <v>#REF!</v>
      </c>
      <c r="N729" s="361" t="b">
        <v>0</v>
      </c>
      <c r="O729" s="24" t="b">
        <v>0</v>
      </c>
      <c r="P729" s="365" t="str">
        <f t="shared" si="179"/>
        <v>#REF!</v>
      </c>
      <c r="Q729" s="383"/>
      <c r="R729" s="367"/>
      <c r="S729" s="384" t="str">
        <f/>
        <v/>
      </c>
      <c r="T729" s="385">
        <v>45689</v>
      </c>
      <c r="U729" s="386" t="str">
        <f/>
        <v/>
      </c>
      <c r="V729" s="385">
        <v>45873</v>
      </c>
      <c r="W729" s="387" t="str">
        <f/>
        <v/>
      </c>
      <c r="X729" s="381" t="str">
        <f/>
        <v/>
      </c>
      <c r="Y729" s="381"/>
      <c r="Z729" s="381">
        <v>45931</v>
      </c>
      <c r="AA729" s="388"/>
      <c r="AB729" s="381"/>
      <c r="AC729" s="381"/>
      <c r="AD729" s="381"/>
      <c r="AE729" s="388"/>
      <c r="AF729" s="381"/>
      <c r="AG729" s="381"/>
      <c r="AH729" s="389"/>
      <c r="AI729" s="386"/>
      <c r="AJ729" s="381"/>
      <c r="AK729" s="381"/>
      <c r="AL729" s="383"/>
      <c r="AM729" s="374"/>
      <c r="AN729" s="384">
        <v>46602</v>
      </c>
      <c r="AO729" s="381">
        <v>46675</v>
      </c>
      <c r="AP729" s="383"/>
      <c r="AQ729" s="374"/>
      <c r="AR729" s="384" t="str">
        <f/>
        <v/>
      </c>
      <c r="AS729" s="381">
        <v>45943</v>
      </c>
      <c r="AT729" s="381" t="str">
        <f/>
        <v/>
      </c>
      <c r="AU729" s="389"/>
      <c r="AV729" s="390" t="str">
        <f/>
        <v/>
      </c>
      <c r="AW729" s="57" t="str">
        <f/>
        <v/>
      </c>
      <c r="AX729" s="381"/>
      <c r="AY729" s="381" t="str">
        <f/>
        <v/>
      </c>
      <c r="AZ729" s="381"/>
      <c r="BA729" s="381" t="str">
        <f/>
        <v/>
      </c>
      <c r="BB729" s="385"/>
      <c r="BC729" s="390" t="str">
        <f/>
        <v/>
      </c>
      <c r="BD729" s="381" t="str">
        <f/>
        <v/>
      </c>
      <c r="BE729" s="381"/>
      <c r="BF729" s="381" t="str">
        <f/>
        <v/>
      </c>
      <c r="BG729" s="391"/>
      <c r="BH729" s="392"/>
      <c r="BI729" s="378"/>
    </row>
    <row r="730" ht="15.75" customHeight="1">
      <c r="A730" s="236"/>
      <c r="B730" s="236"/>
      <c r="C730" s="358"/>
      <c r="D730" s="379">
        <v>724</v>
      </c>
      <c r="E730" s="380" t="str">
        <f t="shared" si="172"/>
        <v>#REF!</v>
      </c>
      <c r="F730" s="57" t="str">
        <f t="shared" si="173"/>
        <v>#REF!</v>
      </c>
      <c r="G730" s="57" t="str">
        <f t="shared" si="174"/>
        <v>#REF!</v>
      </c>
      <c r="H730" s="381" t="str">
        <f t="shared" si="175"/>
        <v>#REF!</v>
      </c>
      <c r="I730" s="380" t="str">
        <f t="shared" si="176"/>
        <v>#REF!</v>
      </c>
      <c r="J730" s="396" t="str">
        <f t="shared" si="171"/>
        <v>#REF!</v>
      </c>
      <c r="K730" s="382" t="b">
        <v>0</v>
      </c>
      <c r="L730" s="364" t="str">
        <f t="shared" si="177"/>
        <v>#REF!</v>
      </c>
      <c r="M730" s="361" t="str">
        <f t="shared" si="178"/>
        <v>#REF!</v>
      </c>
      <c r="N730" s="361" t="b">
        <v>0</v>
      </c>
      <c r="O730" s="24" t="b">
        <v>0</v>
      </c>
      <c r="P730" s="365" t="str">
        <f t="shared" si="179"/>
        <v>#REF!</v>
      </c>
      <c r="Q730" s="383"/>
      <c r="R730" s="367"/>
      <c r="S730" s="384" t="str">
        <f/>
        <v/>
      </c>
      <c r="T730" s="385">
        <v>45689</v>
      </c>
      <c r="U730" s="386" t="str">
        <f/>
        <v/>
      </c>
      <c r="V730" s="385">
        <v>45873</v>
      </c>
      <c r="W730" s="387" t="str">
        <f/>
        <v/>
      </c>
      <c r="X730" s="381" t="str">
        <f/>
        <v/>
      </c>
      <c r="Y730" s="381"/>
      <c r="Z730" s="381">
        <v>45931</v>
      </c>
      <c r="AA730" s="388"/>
      <c r="AB730" s="381"/>
      <c r="AC730" s="381"/>
      <c r="AD730" s="381"/>
      <c r="AE730" s="388"/>
      <c r="AF730" s="381"/>
      <c r="AG730" s="381"/>
      <c r="AH730" s="389"/>
      <c r="AI730" s="386"/>
      <c r="AJ730" s="381"/>
      <c r="AK730" s="381"/>
      <c r="AL730" s="383"/>
      <c r="AM730" s="374"/>
      <c r="AN730" s="384">
        <v>46511</v>
      </c>
      <c r="AO730" s="381">
        <v>46584</v>
      </c>
      <c r="AP730" s="383"/>
      <c r="AQ730" s="374"/>
      <c r="AR730" s="384" t="str">
        <f/>
        <v/>
      </c>
      <c r="AS730" s="381">
        <v>45943</v>
      </c>
      <c r="AT730" s="381" t="str">
        <f/>
        <v/>
      </c>
      <c r="AU730" s="389"/>
      <c r="AV730" s="390" t="str">
        <f/>
        <v/>
      </c>
      <c r="AW730" s="57" t="str">
        <f/>
        <v/>
      </c>
      <c r="AX730" s="381"/>
      <c r="AY730" s="381" t="str">
        <f/>
        <v/>
      </c>
      <c r="AZ730" s="381"/>
      <c r="BA730" s="381" t="str">
        <f/>
        <v/>
      </c>
      <c r="BB730" s="385"/>
      <c r="BC730" s="390" t="str">
        <f/>
        <v/>
      </c>
      <c r="BD730" s="381" t="str">
        <f/>
        <v/>
      </c>
      <c r="BE730" s="381"/>
      <c r="BF730" s="381" t="str">
        <f/>
        <v/>
      </c>
      <c r="BG730" s="391"/>
      <c r="BH730" s="392"/>
      <c r="BI730" s="378"/>
    </row>
    <row r="731" ht="15.75" customHeight="1">
      <c r="A731" s="236"/>
      <c r="B731" s="236"/>
      <c r="C731" s="358"/>
      <c r="D731" s="379">
        <v>725</v>
      </c>
      <c r="E731" s="380" t="str">
        <f t="shared" si="172"/>
        <v>#REF!</v>
      </c>
      <c r="F731" s="57" t="str">
        <f t="shared" si="173"/>
        <v>#REF!</v>
      </c>
      <c r="G731" s="57" t="str">
        <f t="shared" si="174"/>
        <v>#REF!</v>
      </c>
      <c r="H731" s="381" t="str">
        <f t="shared" si="175"/>
        <v>#REF!</v>
      </c>
      <c r="I731" s="380" t="str">
        <f t="shared" si="176"/>
        <v>#REF!</v>
      </c>
      <c r="J731" s="396" t="str">
        <f t="shared" si="171"/>
        <v>#REF!</v>
      </c>
      <c r="K731" s="382" t="b">
        <v>1</v>
      </c>
      <c r="L731" s="364" t="str">
        <f t="shared" si="177"/>
        <v>#REF!</v>
      </c>
      <c r="M731" s="361" t="str">
        <f t="shared" si="178"/>
        <v>#REF!</v>
      </c>
      <c r="N731" s="361" t="b">
        <v>0</v>
      </c>
      <c r="O731" s="24" t="b">
        <v>0</v>
      </c>
      <c r="P731" s="365" t="str">
        <f t="shared" si="179"/>
        <v>#REF!</v>
      </c>
      <c r="Q731" s="383"/>
      <c r="R731" s="367"/>
      <c r="S731" s="384" t="str">
        <f/>
        <v/>
      </c>
      <c r="T731" s="385">
        <v>44576</v>
      </c>
      <c r="U731" s="386" t="str">
        <f/>
        <v/>
      </c>
      <c r="V731" s="385">
        <v>44757</v>
      </c>
      <c r="W731" s="387" t="str">
        <f/>
        <v/>
      </c>
      <c r="X731" s="381" t="str">
        <f/>
        <v/>
      </c>
      <c r="Y731" s="381"/>
      <c r="Z731" s="381">
        <v>44819</v>
      </c>
      <c r="AA731" s="388"/>
      <c r="AB731" s="381"/>
      <c r="AC731" s="381"/>
      <c r="AD731" s="381"/>
      <c r="AE731" s="388"/>
      <c r="AF731" s="381"/>
      <c r="AG731" s="381"/>
      <c r="AH731" s="391" t="s">
        <v>512</v>
      </c>
      <c r="AI731" s="386">
        <v>45184</v>
      </c>
      <c r="AJ731" s="381">
        <v>45184</v>
      </c>
      <c r="AK731" s="381"/>
      <c r="AL731" s="383"/>
      <c r="AM731" s="374"/>
      <c r="AN731" s="384">
        <v>45159</v>
      </c>
      <c r="AO731" s="381">
        <v>45232</v>
      </c>
      <c r="AP731" s="383"/>
      <c r="AQ731" s="374"/>
      <c r="AR731" s="384" t="str">
        <f/>
        <v/>
      </c>
      <c r="AS731" s="381">
        <v>44831</v>
      </c>
      <c r="AT731" s="381" t="str">
        <f/>
        <v/>
      </c>
      <c r="AU731" s="389"/>
      <c r="AV731" s="390" t="str">
        <f/>
        <v/>
      </c>
      <c r="AW731" s="57" t="str">
        <f/>
        <v/>
      </c>
      <c r="AX731" s="381"/>
      <c r="AY731" s="381" t="str">
        <f/>
        <v/>
      </c>
      <c r="AZ731" s="381"/>
      <c r="BA731" s="381" t="str">
        <f/>
        <v/>
      </c>
      <c r="BB731" s="385"/>
      <c r="BC731" s="390" t="str">
        <f/>
        <v/>
      </c>
      <c r="BD731" s="381" t="str">
        <f/>
        <v/>
      </c>
      <c r="BE731" s="381"/>
      <c r="BF731" s="381" t="str">
        <f/>
        <v/>
      </c>
      <c r="BG731" s="391"/>
      <c r="BH731" s="392"/>
      <c r="BI731" s="378"/>
    </row>
    <row r="732" ht="15.75" customHeight="1">
      <c r="A732" s="236"/>
      <c r="B732" s="236"/>
      <c r="C732" s="358"/>
      <c r="D732" s="379">
        <v>726</v>
      </c>
      <c r="E732" s="380" t="str">
        <f t="shared" si="172"/>
        <v>#REF!</v>
      </c>
      <c r="F732" s="57" t="str">
        <f t="shared" si="173"/>
        <v>#REF!</v>
      </c>
      <c r="G732" s="57" t="str">
        <f t="shared" si="174"/>
        <v>#REF!</v>
      </c>
      <c r="H732" s="381" t="str">
        <f t="shared" si="175"/>
        <v>#REF!</v>
      </c>
      <c r="I732" s="380" t="str">
        <f t="shared" si="176"/>
        <v>#REF!</v>
      </c>
      <c r="J732" s="396" t="str">
        <f t="shared" si="171"/>
        <v>#REF!</v>
      </c>
      <c r="K732" s="382" t="b">
        <v>0</v>
      </c>
      <c r="L732" s="364" t="str">
        <f t="shared" si="177"/>
        <v>#REF!</v>
      </c>
      <c r="M732" s="361" t="str">
        <f t="shared" si="178"/>
        <v>#REF!</v>
      </c>
      <c r="N732" s="361" t="b">
        <v>0</v>
      </c>
      <c r="O732" s="24" t="b">
        <v>0</v>
      </c>
      <c r="P732" s="365" t="str">
        <f t="shared" si="179"/>
        <v>#REF!</v>
      </c>
      <c r="Q732" s="383"/>
      <c r="R732" s="367"/>
      <c r="S732" s="384" t="str">
        <f/>
        <v/>
      </c>
      <c r="T732" s="385">
        <v>46813</v>
      </c>
      <c r="U732" s="386" t="str">
        <f/>
        <v/>
      </c>
      <c r="V732" s="385">
        <v>47000</v>
      </c>
      <c r="W732" s="387" t="str">
        <f/>
        <v/>
      </c>
      <c r="X732" s="381" t="str">
        <f/>
        <v/>
      </c>
      <c r="Y732" s="381"/>
      <c r="Z732" s="381">
        <v>47058</v>
      </c>
      <c r="AA732" s="388"/>
      <c r="AB732" s="381"/>
      <c r="AC732" s="381"/>
      <c r="AD732" s="381"/>
      <c r="AE732" s="388"/>
      <c r="AF732" s="381"/>
      <c r="AG732" s="381"/>
      <c r="AH732" s="389"/>
      <c r="AI732" s="386"/>
      <c r="AJ732" s="381"/>
      <c r="AK732" s="381"/>
      <c r="AL732" s="383"/>
      <c r="AM732" s="374"/>
      <c r="AN732" s="384">
        <v>47760</v>
      </c>
      <c r="AO732" s="381">
        <v>47835</v>
      </c>
      <c r="AP732" s="383"/>
      <c r="AQ732" s="374"/>
      <c r="AR732" s="384" t="str">
        <f/>
        <v/>
      </c>
      <c r="AS732" s="381">
        <v>47070</v>
      </c>
      <c r="AT732" s="381" t="str">
        <f/>
        <v/>
      </c>
      <c r="AU732" s="389"/>
      <c r="AV732" s="390" t="str">
        <f/>
        <v/>
      </c>
      <c r="AW732" s="57" t="str">
        <f/>
        <v/>
      </c>
      <c r="AX732" s="381"/>
      <c r="AY732" s="381" t="str">
        <f/>
        <v/>
      </c>
      <c r="AZ732" s="381"/>
      <c r="BA732" s="381" t="str">
        <f/>
        <v/>
      </c>
      <c r="BB732" s="385"/>
      <c r="BC732" s="390" t="str">
        <f/>
        <v/>
      </c>
      <c r="BD732" s="381" t="str">
        <f/>
        <v/>
      </c>
      <c r="BE732" s="381"/>
      <c r="BF732" s="381" t="str">
        <f/>
        <v/>
      </c>
      <c r="BG732" s="391"/>
      <c r="BH732" s="392"/>
      <c r="BI732" s="378"/>
    </row>
    <row r="733" ht="15.75" customHeight="1">
      <c r="A733" s="236"/>
      <c r="B733" s="236"/>
      <c r="C733" s="358"/>
      <c r="D733" s="379">
        <v>727</v>
      </c>
      <c r="E733" s="380" t="str">
        <f t="shared" si="172"/>
        <v>#REF!</v>
      </c>
      <c r="F733" s="57" t="str">
        <f t="shared" si="173"/>
        <v>#REF!</v>
      </c>
      <c r="G733" s="57" t="str">
        <f t="shared" si="174"/>
        <v>#REF!</v>
      </c>
      <c r="H733" s="381" t="str">
        <f t="shared" si="175"/>
        <v>#REF!</v>
      </c>
      <c r="I733" s="380" t="str">
        <f t="shared" si="176"/>
        <v>#REF!</v>
      </c>
      <c r="J733" s="396" t="str">
        <f t="shared" si="171"/>
        <v>#REF!</v>
      </c>
      <c r="K733" s="382" t="b">
        <v>0</v>
      </c>
      <c r="L733" s="364" t="str">
        <f t="shared" si="177"/>
        <v>#REF!</v>
      </c>
      <c r="M733" s="361" t="str">
        <f t="shared" si="178"/>
        <v>#REF!</v>
      </c>
      <c r="N733" s="361" t="b">
        <v>0</v>
      </c>
      <c r="O733" s="24" t="b">
        <v>0</v>
      </c>
      <c r="P733" s="365" t="str">
        <f t="shared" si="179"/>
        <v>#REF!</v>
      </c>
      <c r="Q733" s="383"/>
      <c r="R733" s="367"/>
      <c r="S733" s="384" t="str">
        <f/>
        <v/>
      </c>
      <c r="T733" s="385">
        <v>46813</v>
      </c>
      <c r="U733" s="386" t="str">
        <f/>
        <v/>
      </c>
      <c r="V733" s="385">
        <v>47000</v>
      </c>
      <c r="W733" s="387" t="str">
        <f/>
        <v/>
      </c>
      <c r="X733" s="381" t="str">
        <f/>
        <v/>
      </c>
      <c r="Y733" s="381"/>
      <c r="Z733" s="381">
        <v>47058</v>
      </c>
      <c r="AA733" s="388"/>
      <c r="AB733" s="381"/>
      <c r="AC733" s="381"/>
      <c r="AD733" s="381"/>
      <c r="AE733" s="388"/>
      <c r="AF733" s="381"/>
      <c r="AG733" s="381"/>
      <c r="AH733" s="389"/>
      <c r="AI733" s="386"/>
      <c r="AJ733" s="381"/>
      <c r="AK733" s="381"/>
      <c r="AL733" s="383"/>
      <c r="AM733" s="374"/>
      <c r="AN733" s="384">
        <v>47546</v>
      </c>
      <c r="AO733" s="381">
        <v>47619</v>
      </c>
      <c r="AP733" s="383"/>
      <c r="AQ733" s="374"/>
      <c r="AR733" s="384" t="str">
        <f/>
        <v/>
      </c>
      <c r="AS733" s="381">
        <v>47070</v>
      </c>
      <c r="AT733" s="381" t="str">
        <f/>
        <v/>
      </c>
      <c r="AU733" s="389"/>
      <c r="AV733" s="390" t="str">
        <f/>
        <v/>
      </c>
      <c r="AW733" s="57" t="str">
        <f/>
        <v/>
      </c>
      <c r="AX733" s="381"/>
      <c r="AY733" s="381" t="str">
        <f/>
        <v/>
      </c>
      <c r="AZ733" s="381"/>
      <c r="BA733" s="381" t="str">
        <f/>
        <v/>
      </c>
      <c r="BB733" s="385"/>
      <c r="BC733" s="390" t="str">
        <f/>
        <v/>
      </c>
      <c r="BD733" s="381" t="str">
        <f/>
        <v/>
      </c>
      <c r="BE733" s="381"/>
      <c r="BF733" s="381" t="str">
        <f/>
        <v/>
      </c>
      <c r="BG733" s="391"/>
      <c r="BH733" s="392"/>
      <c r="BI733" s="378"/>
    </row>
    <row r="734" ht="15.75" customHeight="1">
      <c r="A734" s="236"/>
      <c r="B734" s="236"/>
      <c r="C734" s="358"/>
      <c r="D734" s="379">
        <v>728</v>
      </c>
      <c r="E734" s="380" t="str">
        <f t="shared" si="172"/>
        <v>#REF!</v>
      </c>
      <c r="F734" s="57" t="str">
        <f t="shared" si="173"/>
        <v>#REF!</v>
      </c>
      <c r="G734" s="57" t="str">
        <f t="shared" si="174"/>
        <v>#REF!</v>
      </c>
      <c r="H734" s="381" t="str">
        <f t="shared" si="175"/>
        <v>#REF!</v>
      </c>
      <c r="I734" s="380" t="str">
        <f t="shared" si="176"/>
        <v>#REF!</v>
      </c>
      <c r="J734" s="396" t="str">
        <f t="shared" si="171"/>
        <v>#REF!</v>
      </c>
      <c r="K734" s="382" t="b">
        <v>0</v>
      </c>
      <c r="L734" s="364" t="str">
        <f t="shared" si="177"/>
        <v>#REF!</v>
      </c>
      <c r="M734" s="361" t="str">
        <f t="shared" si="178"/>
        <v>#REF!</v>
      </c>
      <c r="N734" s="361" t="b">
        <v>0</v>
      </c>
      <c r="O734" s="24" t="b">
        <v>0</v>
      </c>
      <c r="P734" s="365" t="str">
        <f t="shared" si="179"/>
        <v>#REF!</v>
      </c>
      <c r="Q734" s="383"/>
      <c r="R734" s="367"/>
      <c r="S734" s="384" t="str">
        <f/>
        <v/>
      </c>
      <c r="T734" s="385">
        <v>46813</v>
      </c>
      <c r="U734" s="386" t="str">
        <f/>
        <v/>
      </c>
      <c r="V734" s="385">
        <v>47000</v>
      </c>
      <c r="W734" s="387" t="str">
        <f/>
        <v/>
      </c>
      <c r="X734" s="381" t="str">
        <f/>
        <v/>
      </c>
      <c r="Y734" s="381"/>
      <c r="Z734" s="381">
        <v>47058</v>
      </c>
      <c r="AA734" s="388"/>
      <c r="AB734" s="381"/>
      <c r="AC734" s="381"/>
      <c r="AD734" s="381"/>
      <c r="AE734" s="388"/>
      <c r="AF734" s="381"/>
      <c r="AG734" s="381"/>
      <c r="AH734" s="389"/>
      <c r="AI734" s="386"/>
      <c r="AJ734" s="381"/>
      <c r="AK734" s="381"/>
      <c r="AL734" s="383"/>
      <c r="AM734" s="374"/>
      <c r="AN734" s="384">
        <v>47484</v>
      </c>
      <c r="AO734" s="381">
        <v>47557</v>
      </c>
      <c r="AP734" s="383"/>
      <c r="AQ734" s="374"/>
      <c r="AR734" s="384" t="str">
        <f/>
        <v/>
      </c>
      <c r="AS734" s="381">
        <v>47070</v>
      </c>
      <c r="AT734" s="381" t="str">
        <f/>
        <v/>
      </c>
      <c r="AU734" s="389"/>
      <c r="AV734" s="390" t="str">
        <f/>
        <v/>
      </c>
      <c r="AW734" s="57" t="str">
        <f/>
        <v/>
      </c>
      <c r="AX734" s="381"/>
      <c r="AY734" s="381" t="str">
        <f/>
        <v/>
      </c>
      <c r="AZ734" s="381"/>
      <c r="BA734" s="381" t="str">
        <f/>
        <v/>
      </c>
      <c r="BB734" s="385"/>
      <c r="BC734" s="390" t="str">
        <f/>
        <v/>
      </c>
      <c r="BD734" s="381" t="str">
        <f/>
        <v/>
      </c>
      <c r="BE734" s="381"/>
      <c r="BF734" s="381" t="str">
        <f/>
        <v/>
      </c>
      <c r="BG734" s="391"/>
      <c r="BH734" s="392"/>
      <c r="BI734" s="378"/>
    </row>
    <row r="735" ht="15.75" customHeight="1">
      <c r="A735" s="236"/>
      <c r="B735" s="236"/>
      <c r="C735" s="358"/>
      <c r="D735" s="379">
        <v>729</v>
      </c>
      <c r="E735" s="380" t="str">
        <f t="shared" si="172"/>
        <v>#REF!</v>
      </c>
      <c r="F735" s="57" t="str">
        <f t="shared" si="173"/>
        <v>#REF!</v>
      </c>
      <c r="G735" s="57" t="str">
        <f t="shared" si="174"/>
        <v>#REF!</v>
      </c>
      <c r="H735" s="381" t="str">
        <f t="shared" si="175"/>
        <v>#REF!</v>
      </c>
      <c r="I735" s="380" t="str">
        <f t="shared" si="176"/>
        <v>#REF!</v>
      </c>
      <c r="J735" s="396" t="str">
        <f t="shared" si="171"/>
        <v>#REF!</v>
      </c>
      <c r="K735" s="382" t="b">
        <v>0</v>
      </c>
      <c r="L735" s="364" t="str">
        <f t="shared" si="177"/>
        <v>#REF!</v>
      </c>
      <c r="M735" s="361" t="str">
        <f t="shared" si="178"/>
        <v>#REF!</v>
      </c>
      <c r="N735" s="361" t="b">
        <v>0</v>
      </c>
      <c r="O735" s="24" t="b">
        <v>0</v>
      </c>
      <c r="P735" s="365" t="str">
        <f t="shared" si="179"/>
        <v>#REF!</v>
      </c>
      <c r="Q735" s="383"/>
      <c r="R735" s="367"/>
      <c r="S735" s="384" t="str">
        <f/>
        <v/>
      </c>
      <c r="T735" s="385">
        <v>46935</v>
      </c>
      <c r="U735" s="386" t="str">
        <f/>
        <v/>
      </c>
      <c r="V735" s="385">
        <v>47120</v>
      </c>
      <c r="W735" s="387" t="str">
        <f/>
        <v/>
      </c>
      <c r="X735" s="381" t="str">
        <f/>
        <v/>
      </c>
      <c r="Y735" s="381"/>
      <c r="Z735" s="381">
        <v>47178</v>
      </c>
      <c r="AA735" s="388"/>
      <c r="AB735" s="381"/>
      <c r="AC735" s="381"/>
      <c r="AD735" s="381"/>
      <c r="AE735" s="388"/>
      <c r="AF735" s="381"/>
      <c r="AG735" s="381"/>
      <c r="AH735" s="389"/>
      <c r="AI735" s="386"/>
      <c r="AJ735" s="381"/>
      <c r="AK735" s="381"/>
      <c r="AL735" s="383"/>
      <c r="AM735" s="374"/>
      <c r="AN735" s="384">
        <v>47273</v>
      </c>
      <c r="AO735" s="381">
        <v>47346</v>
      </c>
      <c r="AP735" s="383"/>
      <c r="AQ735" s="374"/>
      <c r="AR735" s="384" t="str">
        <f/>
        <v/>
      </c>
      <c r="AS735" s="381">
        <v>47191</v>
      </c>
      <c r="AT735" s="381" t="str">
        <f/>
        <v/>
      </c>
      <c r="AU735" s="389"/>
      <c r="AV735" s="390" t="str">
        <f/>
        <v/>
      </c>
      <c r="AW735" s="57" t="str">
        <f/>
        <v/>
      </c>
      <c r="AX735" s="381"/>
      <c r="AY735" s="381" t="str">
        <f/>
        <v/>
      </c>
      <c r="AZ735" s="381"/>
      <c r="BA735" s="381" t="str">
        <f/>
        <v/>
      </c>
      <c r="BB735" s="385"/>
      <c r="BC735" s="390" t="str">
        <f/>
        <v/>
      </c>
      <c r="BD735" s="381" t="str">
        <f/>
        <v/>
      </c>
      <c r="BE735" s="381"/>
      <c r="BF735" s="381" t="str">
        <f/>
        <v/>
      </c>
      <c r="BG735" s="391"/>
      <c r="BH735" s="392"/>
      <c r="BI735" s="378"/>
    </row>
    <row r="736" ht="15.75" customHeight="1">
      <c r="A736" s="236"/>
      <c r="B736" s="236"/>
      <c r="C736" s="358"/>
      <c r="D736" s="379">
        <v>730</v>
      </c>
      <c r="E736" s="380" t="str">
        <f t="shared" si="172"/>
        <v>#REF!</v>
      </c>
      <c r="F736" s="57" t="str">
        <f t="shared" si="173"/>
        <v>#REF!</v>
      </c>
      <c r="G736" s="57" t="str">
        <f t="shared" si="174"/>
        <v>#REF!</v>
      </c>
      <c r="H736" s="381" t="str">
        <f t="shared" si="175"/>
        <v>#REF!</v>
      </c>
      <c r="I736" s="380" t="str">
        <f t="shared" si="176"/>
        <v>#REF!</v>
      </c>
      <c r="J736" s="396" t="str">
        <f t="shared" ref="J736:J799" si="180">VLOOKUP(D96,'Свод объектов'!$D$3:$L1101,9,0)</f>
        <v>#REF!</v>
      </c>
      <c r="K736" s="382" t="b">
        <v>0</v>
      </c>
      <c r="L736" s="364" t="str">
        <f t="shared" si="177"/>
        <v>#REF!</v>
      </c>
      <c r="M736" s="361" t="str">
        <f t="shared" si="178"/>
        <v>#REF!</v>
      </c>
      <c r="N736" s="361" t="b">
        <v>0</v>
      </c>
      <c r="O736" s="24" t="b">
        <v>0</v>
      </c>
      <c r="P736" s="365" t="str">
        <f t="shared" si="179"/>
        <v>#REF!</v>
      </c>
      <c r="Q736" s="383"/>
      <c r="R736" s="367"/>
      <c r="S736" s="384" t="str">
        <f/>
        <v/>
      </c>
      <c r="T736" s="385">
        <v>47788</v>
      </c>
      <c r="U736" s="386" t="str">
        <f/>
        <v/>
      </c>
      <c r="V736" s="385">
        <v>47970</v>
      </c>
      <c r="W736" s="387" t="str">
        <f/>
        <v/>
      </c>
      <c r="X736" s="381" t="str">
        <f/>
        <v/>
      </c>
      <c r="Y736" s="381"/>
      <c r="Z736" s="381">
        <v>48030</v>
      </c>
      <c r="AA736" s="388"/>
      <c r="AB736" s="381"/>
      <c r="AC736" s="381"/>
      <c r="AD736" s="381"/>
      <c r="AE736" s="388"/>
      <c r="AF736" s="381"/>
      <c r="AG736" s="381"/>
      <c r="AH736" s="389"/>
      <c r="AI736" s="386"/>
      <c r="AJ736" s="381"/>
      <c r="AK736" s="381"/>
      <c r="AL736" s="383"/>
      <c r="AM736" s="374"/>
      <c r="AN736" s="384">
        <v>48673</v>
      </c>
      <c r="AO736" s="381">
        <v>48746</v>
      </c>
      <c r="AP736" s="383"/>
      <c r="AQ736" s="374"/>
      <c r="AR736" s="384" t="str">
        <f/>
        <v/>
      </c>
      <c r="AS736" s="381">
        <v>48042</v>
      </c>
      <c r="AT736" s="381" t="str">
        <f/>
        <v/>
      </c>
      <c r="AU736" s="389"/>
      <c r="AV736" s="390" t="str">
        <f/>
        <v/>
      </c>
      <c r="AW736" s="57" t="str">
        <f/>
        <v/>
      </c>
      <c r="AX736" s="381"/>
      <c r="AY736" s="381" t="str">
        <f/>
        <v/>
      </c>
      <c r="AZ736" s="381"/>
      <c r="BA736" s="381" t="str">
        <f/>
        <v/>
      </c>
      <c r="BB736" s="385"/>
      <c r="BC736" s="390" t="str">
        <f/>
        <v/>
      </c>
      <c r="BD736" s="381" t="str">
        <f/>
        <v/>
      </c>
      <c r="BE736" s="381"/>
      <c r="BF736" s="381" t="str">
        <f/>
        <v/>
      </c>
      <c r="BG736" s="391"/>
      <c r="BH736" s="392"/>
      <c r="BI736" s="378"/>
    </row>
    <row r="737" ht="15.75" customHeight="1">
      <c r="A737" s="236"/>
      <c r="B737" s="236"/>
      <c r="C737" s="358"/>
      <c r="D737" s="379">
        <v>731</v>
      </c>
      <c r="E737" s="380" t="str">
        <f t="shared" si="172"/>
        <v>#REF!</v>
      </c>
      <c r="F737" s="57" t="str">
        <f t="shared" si="173"/>
        <v>#REF!</v>
      </c>
      <c r="G737" s="57" t="str">
        <f t="shared" si="174"/>
        <v>#REF!</v>
      </c>
      <c r="H737" s="381" t="str">
        <f t="shared" si="175"/>
        <v>#REF!</v>
      </c>
      <c r="I737" s="380" t="str">
        <f t="shared" si="176"/>
        <v>#REF!</v>
      </c>
      <c r="J737" s="396" t="str">
        <f t="shared" si="180"/>
        <v>#REF!</v>
      </c>
      <c r="K737" s="382" t="b">
        <v>0</v>
      </c>
      <c r="L737" s="364" t="str">
        <f t="shared" si="177"/>
        <v>#REF!</v>
      </c>
      <c r="M737" s="361" t="str">
        <f t="shared" si="178"/>
        <v>#REF!</v>
      </c>
      <c r="N737" s="361" t="b">
        <v>0</v>
      </c>
      <c r="O737" s="24" t="b">
        <v>0</v>
      </c>
      <c r="P737" s="365" t="str">
        <f t="shared" si="179"/>
        <v>#REF!</v>
      </c>
      <c r="Q737" s="383"/>
      <c r="R737" s="367"/>
      <c r="S737" s="384" t="str">
        <f/>
        <v/>
      </c>
      <c r="T737" s="385">
        <v>47983</v>
      </c>
      <c r="U737" s="386" t="str">
        <f/>
        <v/>
      </c>
      <c r="V737" s="385">
        <v>48170</v>
      </c>
      <c r="W737" s="387" t="str">
        <f/>
        <v/>
      </c>
      <c r="X737" s="381" t="str">
        <f/>
        <v/>
      </c>
      <c r="Y737" s="381"/>
      <c r="Z737" s="381">
        <v>48228</v>
      </c>
      <c r="AA737" s="388"/>
      <c r="AB737" s="381"/>
      <c r="AC737" s="381"/>
      <c r="AD737" s="381"/>
      <c r="AE737" s="388"/>
      <c r="AF737" s="381"/>
      <c r="AG737" s="381"/>
      <c r="AH737" s="389"/>
      <c r="AI737" s="386"/>
      <c r="AJ737" s="381"/>
      <c r="AK737" s="381"/>
      <c r="AL737" s="383"/>
      <c r="AM737" s="374"/>
      <c r="AN737" s="384">
        <v>48582</v>
      </c>
      <c r="AO737" s="381">
        <v>48655</v>
      </c>
      <c r="AP737" s="383"/>
      <c r="AQ737" s="374"/>
      <c r="AR737" s="384" t="str">
        <f/>
        <v/>
      </c>
      <c r="AS737" s="381">
        <v>48240</v>
      </c>
      <c r="AT737" s="381" t="str">
        <f/>
        <v/>
      </c>
      <c r="AU737" s="389"/>
      <c r="AV737" s="390" t="str">
        <f/>
        <v/>
      </c>
      <c r="AW737" s="57" t="str">
        <f/>
        <v/>
      </c>
      <c r="AX737" s="381"/>
      <c r="AY737" s="381" t="str">
        <f/>
        <v/>
      </c>
      <c r="AZ737" s="381"/>
      <c r="BA737" s="381" t="str">
        <f/>
        <v/>
      </c>
      <c r="BB737" s="385"/>
      <c r="BC737" s="390" t="str">
        <f/>
        <v/>
      </c>
      <c r="BD737" s="381" t="str">
        <f/>
        <v/>
      </c>
      <c r="BE737" s="381"/>
      <c r="BF737" s="381" t="str">
        <f/>
        <v/>
      </c>
      <c r="BG737" s="391"/>
      <c r="BH737" s="392"/>
      <c r="BI737" s="378"/>
    </row>
    <row r="738" ht="15.75" customHeight="1">
      <c r="A738" s="236"/>
      <c r="B738" s="236"/>
      <c r="C738" s="358"/>
      <c r="D738" s="379">
        <v>732</v>
      </c>
      <c r="E738" s="380" t="str">
        <f t="shared" si="172"/>
        <v>#REF!</v>
      </c>
      <c r="F738" s="57" t="str">
        <f t="shared" si="173"/>
        <v>#REF!</v>
      </c>
      <c r="G738" s="57" t="str">
        <f t="shared" si="174"/>
        <v>#REF!</v>
      </c>
      <c r="H738" s="381" t="str">
        <f t="shared" si="175"/>
        <v>#REF!</v>
      </c>
      <c r="I738" s="380" t="str">
        <f t="shared" si="176"/>
        <v>#REF!</v>
      </c>
      <c r="J738" s="396" t="str">
        <f t="shared" si="180"/>
        <v>#REF!</v>
      </c>
      <c r="K738" s="382" t="b">
        <v>1</v>
      </c>
      <c r="L738" s="364" t="str">
        <f t="shared" si="177"/>
        <v>#REF!</v>
      </c>
      <c r="M738" s="361" t="str">
        <f t="shared" si="178"/>
        <v>#REF!</v>
      </c>
      <c r="N738" s="361" t="b">
        <v>0</v>
      </c>
      <c r="O738" s="24" t="b">
        <v>0</v>
      </c>
      <c r="P738" s="365" t="str">
        <f t="shared" si="179"/>
        <v>#REF!</v>
      </c>
      <c r="Q738" s="383"/>
      <c r="R738" s="367"/>
      <c r="S738" s="384" t="str">
        <f/>
        <v/>
      </c>
      <c r="T738" s="385">
        <v>47983</v>
      </c>
      <c r="U738" s="386" t="str">
        <f/>
        <v/>
      </c>
      <c r="V738" s="385">
        <v>48170</v>
      </c>
      <c r="W738" s="387" t="str">
        <f/>
        <v/>
      </c>
      <c r="X738" s="381" t="str">
        <f/>
        <v/>
      </c>
      <c r="Y738" s="381"/>
      <c r="Z738" s="381">
        <v>48228</v>
      </c>
      <c r="AA738" s="388"/>
      <c r="AB738" s="381"/>
      <c r="AC738" s="381"/>
      <c r="AD738" s="381"/>
      <c r="AE738" s="388"/>
      <c r="AF738" s="381"/>
      <c r="AG738" s="381"/>
      <c r="AH738" s="389"/>
      <c r="AI738" s="386"/>
      <c r="AJ738" s="381"/>
      <c r="AK738" s="381"/>
      <c r="AL738" s="383"/>
      <c r="AM738" s="374"/>
      <c r="AN738" s="384">
        <v>48429</v>
      </c>
      <c r="AO738" s="381">
        <v>48502</v>
      </c>
      <c r="AP738" s="383"/>
      <c r="AQ738" s="374"/>
      <c r="AR738" s="384" t="str">
        <f/>
        <v/>
      </c>
      <c r="AS738" s="381">
        <v>48240</v>
      </c>
      <c r="AT738" s="381" t="str">
        <f/>
        <v/>
      </c>
      <c r="AU738" s="389"/>
      <c r="AV738" s="390" t="str">
        <f/>
        <v/>
      </c>
      <c r="AW738" s="57" t="str">
        <f/>
        <v/>
      </c>
      <c r="AX738" s="381"/>
      <c r="AY738" s="381" t="str">
        <f/>
        <v/>
      </c>
      <c r="AZ738" s="381"/>
      <c r="BA738" s="381" t="str">
        <f/>
        <v/>
      </c>
      <c r="BB738" s="385"/>
      <c r="BC738" s="390" t="str">
        <f/>
        <v/>
      </c>
      <c r="BD738" s="381" t="str">
        <f/>
        <v/>
      </c>
      <c r="BE738" s="381"/>
      <c r="BF738" s="381" t="str">
        <f/>
        <v/>
      </c>
      <c r="BG738" s="391"/>
      <c r="BH738" s="392"/>
      <c r="BI738" s="378"/>
    </row>
    <row r="739" ht="15.75" customHeight="1">
      <c r="A739" s="236"/>
      <c r="B739" s="236"/>
      <c r="C739" s="358"/>
      <c r="D739" s="379">
        <v>733</v>
      </c>
      <c r="E739" s="380" t="str">
        <f t="shared" si="172"/>
        <v>#REF!</v>
      </c>
      <c r="F739" s="57" t="str">
        <f t="shared" si="173"/>
        <v>#REF!</v>
      </c>
      <c r="G739" s="57" t="str">
        <f t="shared" si="174"/>
        <v>#REF!</v>
      </c>
      <c r="H739" s="381" t="str">
        <f t="shared" si="175"/>
        <v>#REF!</v>
      </c>
      <c r="I739" s="380" t="str">
        <f t="shared" si="176"/>
        <v>#REF!</v>
      </c>
      <c r="J739" s="396" t="str">
        <f t="shared" si="180"/>
        <v>#REF!</v>
      </c>
      <c r="K739" s="382" t="b">
        <v>0</v>
      </c>
      <c r="L739" s="364" t="str">
        <f t="shared" si="177"/>
        <v>#REF!</v>
      </c>
      <c r="M739" s="361" t="str">
        <f t="shared" si="178"/>
        <v>#REF!</v>
      </c>
      <c r="N739" s="361" t="b">
        <v>0</v>
      </c>
      <c r="O739" s="24" t="b">
        <v>0</v>
      </c>
      <c r="P739" s="365" t="str">
        <f t="shared" si="179"/>
        <v>#REF!</v>
      </c>
      <c r="Q739" s="383"/>
      <c r="R739" s="367"/>
      <c r="S739" s="384" t="str">
        <f/>
        <v/>
      </c>
      <c r="T739" s="385">
        <v>47983</v>
      </c>
      <c r="U739" s="386" t="str">
        <f/>
        <v/>
      </c>
      <c r="V739" s="385">
        <v>48170</v>
      </c>
      <c r="W739" s="387" t="str">
        <f/>
        <v/>
      </c>
      <c r="X739" s="381" t="str">
        <f/>
        <v/>
      </c>
      <c r="Y739" s="381"/>
      <c r="Z739" s="381">
        <v>48228</v>
      </c>
      <c r="AA739" s="388"/>
      <c r="AB739" s="381"/>
      <c r="AC739" s="381"/>
      <c r="AD739" s="381"/>
      <c r="AE739" s="388"/>
      <c r="AF739" s="381"/>
      <c r="AG739" s="381"/>
      <c r="AH739" s="389"/>
      <c r="AI739" s="386"/>
      <c r="AJ739" s="381"/>
      <c r="AK739" s="381"/>
      <c r="AL739" s="383"/>
      <c r="AM739" s="374"/>
      <c r="AN739" s="384">
        <v>48185</v>
      </c>
      <c r="AO739" s="381">
        <v>48260</v>
      </c>
      <c r="AP739" s="383"/>
      <c r="AQ739" s="374"/>
      <c r="AR739" s="384" t="str">
        <f/>
        <v/>
      </c>
      <c r="AS739" s="381">
        <v>48240</v>
      </c>
      <c r="AT739" s="381" t="str">
        <f/>
        <v/>
      </c>
      <c r="AU739" s="389"/>
      <c r="AV739" s="390" t="str">
        <f/>
        <v/>
      </c>
      <c r="AW739" s="57" t="str">
        <f/>
        <v/>
      </c>
      <c r="AX739" s="381"/>
      <c r="AY739" s="381" t="str">
        <f/>
        <v/>
      </c>
      <c r="AZ739" s="381"/>
      <c r="BA739" s="381" t="str">
        <f/>
        <v/>
      </c>
      <c r="BB739" s="385"/>
      <c r="BC739" s="390" t="str">
        <f/>
        <v/>
      </c>
      <c r="BD739" s="381" t="str">
        <f/>
        <v/>
      </c>
      <c r="BE739" s="381"/>
      <c r="BF739" s="381" t="str">
        <f/>
        <v/>
      </c>
      <c r="BG739" s="391"/>
      <c r="BH739" s="392"/>
      <c r="BI739" s="378"/>
    </row>
    <row r="740" ht="15.75" customHeight="1">
      <c r="A740" s="236"/>
      <c r="B740" s="236"/>
      <c r="C740" s="358"/>
      <c r="D740" s="379">
        <v>734</v>
      </c>
      <c r="E740" s="380" t="str">
        <f t="shared" si="172"/>
        <v>#REF!</v>
      </c>
      <c r="F740" s="57" t="str">
        <f t="shared" si="173"/>
        <v>#REF!</v>
      </c>
      <c r="G740" s="57" t="str">
        <f t="shared" si="174"/>
        <v>#REF!</v>
      </c>
      <c r="H740" s="381" t="str">
        <f t="shared" si="175"/>
        <v>#REF!</v>
      </c>
      <c r="I740" s="380" t="str">
        <f t="shared" si="176"/>
        <v>#REF!</v>
      </c>
      <c r="J740" s="396" t="str">
        <f t="shared" si="180"/>
        <v>#REF!</v>
      </c>
      <c r="K740" s="382" t="b">
        <v>0</v>
      </c>
      <c r="L740" s="364" t="str">
        <f t="shared" si="177"/>
        <v>#REF!</v>
      </c>
      <c r="M740" s="361" t="str">
        <f t="shared" si="178"/>
        <v>#REF!</v>
      </c>
      <c r="N740" s="361" t="b">
        <v>0</v>
      </c>
      <c r="O740" s="24" t="b">
        <v>0</v>
      </c>
      <c r="P740" s="365" t="str">
        <f t="shared" si="179"/>
        <v>#REF!</v>
      </c>
      <c r="Q740" s="383"/>
      <c r="R740" s="367"/>
      <c r="S740" s="384" t="str">
        <f/>
        <v/>
      </c>
      <c r="T740" s="385">
        <v>47983</v>
      </c>
      <c r="U740" s="386" t="str">
        <f/>
        <v/>
      </c>
      <c r="V740" s="385">
        <v>48170</v>
      </c>
      <c r="W740" s="387" t="str">
        <f/>
        <v/>
      </c>
      <c r="X740" s="381" t="str">
        <f/>
        <v/>
      </c>
      <c r="Y740" s="381"/>
      <c r="Z740" s="381">
        <v>48228</v>
      </c>
      <c r="AA740" s="388"/>
      <c r="AB740" s="381"/>
      <c r="AC740" s="381"/>
      <c r="AD740" s="381"/>
      <c r="AE740" s="388"/>
      <c r="AF740" s="381"/>
      <c r="AG740" s="381"/>
      <c r="AH740" s="389"/>
      <c r="AI740" s="386"/>
      <c r="AJ740" s="381"/>
      <c r="AK740" s="381"/>
      <c r="AL740" s="383"/>
      <c r="AM740" s="374"/>
      <c r="AN740" s="384">
        <v>48185</v>
      </c>
      <c r="AO740" s="381">
        <v>48260</v>
      </c>
      <c r="AP740" s="383"/>
      <c r="AQ740" s="374"/>
      <c r="AR740" s="384" t="str">
        <f/>
        <v/>
      </c>
      <c r="AS740" s="381">
        <v>48240</v>
      </c>
      <c r="AT740" s="381" t="str">
        <f/>
        <v/>
      </c>
      <c r="AU740" s="389"/>
      <c r="AV740" s="390" t="str">
        <f/>
        <v/>
      </c>
      <c r="AW740" s="57" t="str">
        <f/>
        <v/>
      </c>
      <c r="AX740" s="381"/>
      <c r="AY740" s="381" t="str">
        <f/>
        <v/>
      </c>
      <c r="AZ740" s="381"/>
      <c r="BA740" s="381" t="str">
        <f/>
        <v/>
      </c>
      <c r="BB740" s="385"/>
      <c r="BC740" s="390" t="str">
        <f/>
        <v/>
      </c>
      <c r="BD740" s="381" t="str">
        <f/>
        <v/>
      </c>
      <c r="BE740" s="381"/>
      <c r="BF740" s="381" t="str">
        <f/>
        <v/>
      </c>
      <c r="BG740" s="391"/>
      <c r="BH740" s="392"/>
      <c r="BI740" s="378"/>
    </row>
    <row r="741" ht="15.75" customHeight="1">
      <c r="A741" s="236"/>
      <c r="B741" s="236"/>
      <c r="C741" s="358"/>
      <c r="D741" s="379">
        <v>735</v>
      </c>
      <c r="E741" s="380" t="str">
        <f t="shared" si="172"/>
        <v>#REF!</v>
      </c>
      <c r="F741" s="57" t="str">
        <f t="shared" si="173"/>
        <v>#REF!</v>
      </c>
      <c r="G741" s="57" t="str">
        <f t="shared" si="174"/>
        <v>#REF!</v>
      </c>
      <c r="H741" s="381" t="str">
        <f t="shared" si="175"/>
        <v>#REF!</v>
      </c>
      <c r="I741" s="380" t="str">
        <f t="shared" si="176"/>
        <v>#REF!</v>
      </c>
      <c r="J741" s="396" t="str">
        <f t="shared" si="180"/>
        <v>#REF!</v>
      </c>
      <c r="K741" s="382" t="b">
        <v>0</v>
      </c>
      <c r="L741" s="364" t="str">
        <f t="shared" si="177"/>
        <v>#REF!</v>
      </c>
      <c r="M741" s="361" t="str">
        <f t="shared" si="178"/>
        <v>#REF!</v>
      </c>
      <c r="N741" s="361" t="b">
        <v>0</v>
      </c>
      <c r="O741" s="24" t="b">
        <v>0</v>
      </c>
      <c r="P741" s="365" t="str">
        <f t="shared" si="179"/>
        <v>#REF!</v>
      </c>
      <c r="Q741" s="383"/>
      <c r="R741" s="367"/>
      <c r="S741" s="384" t="str">
        <f/>
        <v/>
      </c>
      <c r="T741" s="385">
        <v>48884</v>
      </c>
      <c r="U741" s="386" t="str">
        <f/>
        <v/>
      </c>
      <c r="V741" s="385">
        <v>49068</v>
      </c>
      <c r="W741" s="387" t="str">
        <f/>
        <v/>
      </c>
      <c r="X741" s="381" t="str">
        <f/>
        <v/>
      </c>
      <c r="Y741" s="381"/>
      <c r="Z741" s="381">
        <v>49126</v>
      </c>
      <c r="AA741" s="388"/>
      <c r="AB741" s="381"/>
      <c r="AC741" s="381"/>
      <c r="AD741" s="381"/>
      <c r="AE741" s="388"/>
      <c r="AF741" s="381"/>
      <c r="AG741" s="381"/>
      <c r="AH741" s="389"/>
      <c r="AI741" s="386"/>
      <c r="AJ741" s="381"/>
      <c r="AK741" s="381"/>
      <c r="AL741" s="383"/>
      <c r="AM741" s="374"/>
      <c r="AN741" s="384">
        <v>49555</v>
      </c>
      <c r="AO741" s="381">
        <v>49628</v>
      </c>
      <c r="AP741" s="383"/>
      <c r="AQ741" s="374"/>
      <c r="AR741" s="384" t="str">
        <f/>
        <v/>
      </c>
      <c r="AS741" s="381">
        <v>49138</v>
      </c>
      <c r="AT741" s="381" t="str">
        <f/>
        <v/>
      </c>
      <c r="AU741" s="389"/>
      <c r="AV741" s="390" t="str">
        <f/>
        <v/>
      </c>
      <c r="AW741" s="57" t="str">
        <f/>
        <v/>
      </c>
      <c r="AX741" s="381"/>
      <c r="AY741" s="381" t="str">
        <f/>
        <v/>
      </c>
      <c r="AZ741" s="381"/>
      <c r="BA741" s="381" t="str">
        <f/>
        <v/>
      </c>
      <c r="BB741" s="385"/>
      <c r="BC741" s="390" t="str">
        <f/>
        <v/>
      </c>
      <c r="BD741" s="381" t="str">
        <f/>
        <v/>
      </c>
      <c r="BE741" s="381"/>
      <c r="BF741" s="381" t="str">
        <f/>
        <v/>
      </c>
      <c r="BG741" s="391"/>
      <c r="BH741" s="392"/>
      <c r="BI741" s="378"/>
    </row>
    <row r="742" ht="15.75" customHeight="1">
      <c r="A742" s="236"/>
      <c r="B742" s="236"/>
      <c r="C742" s="358"/>
      <c r="D742" s="379">
        <v>736</v>
      </c>
      <c r="E742" s="380" t="str">
        <f t="shared" si="172"/>
        <v>#REF!</v>
      </c>
      <c r="F742" s="57" t="str">
        <f t="shared" si="173"/>
        <v>#REF!</v>
      </c>
      <c r="G742" s="57" t="str">
        <f t="shared" si="174"/>
        <v>#REF!</v>
      </c>
      <c r="H742" s="381" t="str">
        <f t="shared" si="175"/>
        <v>#REF!</v>
      </c>
      <c r="I742" s="380" t="str">
        <f t="shared" si="176"/>
        <v>#REF!</v>
      </c>
      <c r="J742" s="396" t="str">
        <f t="shared" si="180"/>
        <v>#REF!</v>
      </c>
      <c r="K742" s="382" t="b">
        <v>0</v>
      </c>
      <c r="L742" s="364" t="str">
        <f t="shared" si="177"/>
        <v>#REF!</v>
      </c>
      <c r="M742" s="361" t="str">
        <f t="shared" si="178"/>
        <v>#REF!</v>
      </c>
      <c r="N742" s="361" t="b">
        <v>0</v>
      </c>
      <c r="O742" s="24" t="b">
        <v>0</v>
      </c>
      <c r="P742" s="365" t="str">
        <f t="shared" si="179"/>
        <v>#REF!</v>
      </c>
      <c r="Q742" s="383"/>
      <c r="R742" s="367"/>
      <c r="S742" s="384" t="str">
        <f/>
        <v/>
      </c>
      <c r="T742" s="385">
        <v>48884</v>
      </c>
      <c r="U742" s="386" t="str">
        <f/>
        <v/>
      </c>
      <c r="V742" s="385">
        <v>49068</v>
      </c>
      <c r="W742" s="387" t="str">
        <f/>
        <v/>
      </c>
      <c r="X742" s="381" t="str">
        <f/>
        <v/>
      </c>
      <c r="Y742" s="381"/>
      <c r="Z742" s="381">
        <v>49126</v>
      </c>
      <c r="AA742" s="388"/>
      <c r="AB742" s="381"/>
      <c r="AC742" s="381"/>
      <c r="AD742" s="381"/>
      <c r="AE742" s="388"/>
      <c r="AF742" s="381"/>
      <c r="AG742" s="381"/>
      <c r="AH742" s="389"/>
      <c r="AI742" s="386"/>
      <c r="AJ742" s="381"/>
      <c r="AK742" s="381"/>
      <c r="AL742" s="383"/>
      <c r="AM742" s="374"/>
      <c r="AN742" s="384">
        <v>49555</v>
      </c>
      <c r="AO742" s="381">
        <v>49628</v>
      </c>
      <c r="AP742" s="383"/>
      <c r="AQ742" s="374"/>
      <c r="AR742" s="384" t="str">
        <f/>
        <v/>
      </c>
      <c r="AS742" s="381">
        <v>49138</v>
      </c>
      <c r="AT742" s="381" t="str">
        <f/>
        <v/>
      </c>
      <c r="AU742" s="389"/>
      <c r="AV742" s="390" t="str">
        <f/>
        <v/>
      </c>
      <c r="AW742" s="57" t="str">
        <f/>
        <v/>
      </c>
      <c r="AX742" s="381"/>
      <c r="AY742" s="381" t="str">
        <f/>
        <v/>
      </c>
      <c r="AZ742" s="381"/>
      <c r="BA742" s="381" t="str">
        <f/>
        <v/>
      </c>
      <c r="BB742" s="385"/>
      <c r="BC742" s="390" t="str">
        <f/>
        <v/>
      </c>
      <c r="BD742" s="381" t="str">
        <f/>
        <v/>
      </c>
      <c r="BE742" s="381"/>
      <c r="BF742" s="381" t="str">
        <f/>
        <v/>
      </c>
      <c r="BG742" s="391"/>
      <c r="BH742" s="392"/>
      <c r="BI742" s="378"/>
    </row>
    <row r="743" ht="15.75" customHeight="1">
      <c r="A743" s="236"/>
      <c r="B743" s="236"/>
      <c r="C743" s="358"/>
      <c r="D743" s="379">
        <v>737</v>
      </c>
      <c r="E743" s="380" t="str">
        <f t="shared" si="172"/>
        <v>#REF!</v>
      </c>
      <c r="F743" s="57" t="str">
        <f t="shared" si="173"/>
        <v>#REF!</v>
      </c>
      <c r="G743" s="57" t="str">
        <f t="shared" si="174"/>
        <v>#REF!</v>
      </c>
      <c r="H743" s="381" t="str">
        <f t="shared" si="175"/>
        <v>#REF!</v>
      </c>
      <c r="I743" s="380" t="str">
        <f t="shared" si="176"/>
        <v>#REF!</v>
      </c>
      <c r="J743" s="396" t="str">
        <f t="shared" si="180"/>
        <v>#REF!</v>
      </c>
      <c r="K743" s="382" t="b">
        <v>0</v>
      </c>
      <c r="L743" s="364" t="str">
        <f t="shared" si="177"/>
        <v>#REF!</v>
      </c>
      <c r="M743" s="361" t="str">
        <f t="shared" si="178"/>
        <v>#REF!</v>
      </c>
      <c r="N743" s="361" t="b">
        <v>0</v>
      </c>
      <c r="O743" s="24" t="b">
        <v>0</v>
      </c>
      <c r="P743" s="365" t="str">
        <f t="shared" si="179"/>
        <v>#REF!</v>
      </c>
      <c r="Q743" s="383"/>
      <c r="R743" s="367"/>
      <c r="S743" s="384" t="str">
        <f/>
        <v/>
      </c>
      <c r="T743" s="385">
        <v>48884</v>
      </c>
      <c r="U743" s="386" t="str">
        <f/>
        <v/>
      </c>
      <c r="V743" s="385">
        <v>49068</v>
      </c>
      <c r="W743" s="387" t="str">
        <f/>
        <v/>
      </c>
      <c r="X743" s="381" t="str">
        <f/>
        <v/>
      </c>
      <c r="Y743" s="381"/>
      <c r="Z743" s="381">
        <v>49126</v>
      </c>
      <c r="AA743" s="388"/>
      <c r="AB743" s="381"/>
      <c r="AC743" s="381"/>
      <c r="AD743" s="381"/>
      <c r="AE743" s="388"/>
      <c r="AF743" s="381"/>
      <c r="AG743" s="381"/>
      <c r="AH743" s="389"/>
      <c r="AI743" s="386"/>
      <c r="AJ743" s="381"/>
      <c r="AK743" s="381"/>
      <c r="AL743" s="383"/>
      <c r="AM743" s="374"/>
      <c r="AN743" s="384">
        <v>49555</v>
      </c>
      <c r="AO743" s="381">
        <v>49628</v>
      </c>
      <c r="AP743" s="383"/>
      <c r="AQ743" s="374"/>
      <c r="AR743" s="384" t="str">
        <f/>
        <v/>
      </c>
      <c r="AS743" s="381">
        <v>49138</v>
      </c>
      <c r="AT743" s="381" t="str">
        <f/>
        <v/>
      </c>
      <c r="AU743" s="389"/>
      <c r="AV743" s="390" t="str">
        <f/>
        <v/>
      </c>
      <c r="AW743" s="57" t="str">
        <f/>
        <v/>
      </c>
      <c r="AX743" s="381"/>
      <c r="AY743" s="381" t="str">
        <f/>
        <v/>
      </c>
      <c r="AZ743" s="381"/>
      <c r="BA743" s="381" t="str">
        <f/>
        <v/>
      </c>
      <c r="BB743" s="385"/>
      <c r="BC743" s="390" t="str">
        <f/>
        <v/>
      </c>
      <c r="BD743" s="381" t="str">
        <f/>
        <v/>
      </c>
      <c r="BE743" s="381"/>
      <c r="BF743" s="381" t="str">
        <f/>
        <v/>
      </c>
      <c r="BG743" s="391"/>
      <c r="BH743" s="392"/>
      <c r="BI743" s="378"/>
    </row>
    <row r="744" ht="15.75" customHeight="1">
      <c r="A744" s="236"/>
      <c r="B744" s="236"/>
      <c r="C744" s="358"/>
      <c r="D744" s="379">
        <v>738</v>
      </c>
      <c r="E744" s="380" t="str">
        <f t="shared" si="172"/>
        <v>#REF!</v>
      </c>
      <c r="F744" s="57" t="str">
        <f t="shared" si="173"/>
        <v>#REF!</v>
      </c>
      <c r="G744" s="57" t="str">
        <f t="shared" si="174"/>
        <v>#REF!</v>
      </c>
      <c r="H744" s="381" t="str">
        <f t="shared" si="175"/>
        <v>#REF!</v>
      </c>
      <c r="I744" s="380" t="str">
        <f t="shared" si="176"/>
        <v>#REF!</v>
      </c>
      <c r="J744" s="396" t="str">
        <f t="shared" si="180"/>
        <v>#REF!</v>
      </c>
      <c r="K744" s="382" t="b">
        <v>0</v>
      </c>
      <c r="L744" s="364" t="str">
        <f t="shared" si="177"/>
        <v>#REF!</v>
      </c>
      <c r="M744" s="361" t="str">
        <f t="shared" si="178"/>
        <v>#REF!</v>
      </c>
      <c r="N744" s="361" t="b">
        <v>0</v>
      </c>
      <c r="O744" s="24" t="b">
        <v>0</v>
      </c>
      <c r="P744" s="365" t="str">
        <f t="shared" si="179"/>
        <v>#REF!</v>
      </c>
      <c r="Q744" s="383"/>
      <c r="R744" s="367"/>
      <c r="S744" s="384" t="str">
        <f/>
        <v/>
      </c>
      <c r="T744" s="385">
        <v>48884</v>
      </c>
      <c r="U744" s="386" t="str">
        <f/>
        <v/>
      </c>
      <c r="V744" s="385">
        <v>49068</v>
      </c>
      <c r="W744" s="387" t="str">
        <f/>
        <v/>
      </c>
      <c r="X744" s="381" t="str">
        <f/>
        <v/>
      </c>
      <c r="Y744" s="381"/>
      <c r="Z744" s="381">
        <v>49126</v>
      </c>
      <c r="AA744" s="388"/>
      <c r="AB744" s="381"/>
      <c r="AC744" s="381"/>
      <c r="AD744" s="381"/>
      <c r="AE744" s="388"/>
      <c r="AF744" s="381"/>
      <c r="AG744" s="381"/>
      <c r="AH744" s="389"/>
      <c r="AI744" s="386"/>
      <c r="AJ744" s="381"/>
      <c r="AK744" s="381"/>
      <c r="AL744" s="383"/>
      <c r="AM744" s="374"/>
      <c r="AN744" s="384">
        <v>49829</v>
      </c>
      <c r="AO744" s="381">
        <v>49902</v>
      </c>
      <c r="AP744" s="383"/>
      <c r="AQ744" s="374"/>
      <c r="AR744" s="384" t="str">
        <f/>
        <v/>
      </c>
      <c r="AS744" s="381">
        <v>49138</v>
      </c>
      <c r="AT744" s="381" t="str">
        <f/>
        <v/>
      </c>
      <c r="AU744" s="389"/>
      <c r="AV744" s="390" t="str">
        <f/>
        <v/>
      </c>
      <c r="AW744" s="57" t="str">
        <f/>
        <v/>
      </c>
      <c r="AX744" s="381"/>
      <c r="AY744" s="381" t="str">
        <f/>
        <v/>
      </c>
      <c r="AZ744" s="381"/>
      <c r="BA744" s="381" t="str">
        <f/>
        <v/>
      </c>
      <c r="BB744" s="385"/>
      <c r="BC744" s="390" t="str">
        <f/>
        <v/>
      </c>
      <c r="BD744" s="381" t="str">
        <f/>
        <v/>
      </c>
      <c r="BE744" s="381"/>
      <c r="BF744" s="381" t="str">
        <f/>
        <v/>
      </c>
      <c r="BG744" s="391"/>
      <c r="BH744" s="392"/>
      <c r="BI744" s="378"/>
    </row>
    <row r="745" ht="15.75" customHeight="1">
      <c r="A745" s="236"/>
      <c r="B745" s="236"/>
      <c r="C745" s="358"/>
      <c r="D745" s="379">
        <v>739</v>
      </c>
      <c r="E745" s="380" t="str">
        <f t="shared" si="172"/>
        <v>#REF!</v>
      </c>
      <c r="F745" s="57" t="str">
        <f t="shared" si="173"/>
        <v>#REF!</v>
      </c>
      <c r="G745" s="57" t="str">
        <f t="shared" si="174"/>
        <v>#REF!</v>
      </c>
      <c r="H745" s="381" t="str">
        <f t="shared" si="175"/>
        <v>#REF!</v>
      </c>
      <c r="I745" s="380" t="str">
        <f t="shared" si="176"/>
        <v>#REF!</v>
      </c>
      <c r="J745" s="396" t="str">
        <f t="shared" si="180"/>
        <v>#REF!</v>
      </c>
      <c r="K745" s="382" t="b">
        <v>0</v>
      </c>
      <c r="L745" s="364" t="str">
        <f t="shared" si="177"/>
        <v>#REF!</v>
      </c>
      <c r="M745" s="361" t="str">
        <f t="shared" si="178"/>
        <v>#REF!</v>
      </c>
      <c r="N745" s="361" t="b">
        <v>0</v>
      </c>
      <c r="O745" s="24" t="b">
        <v>0</v>
      </c>
      <c r="P745" s="365" t="str">
        <f t="shared" si="179"/>
        <v>#REF!</v>
      </c>
      <c r="Q745" s="383"/>
      <c r="R745" s="367"/>
      <c r="S745" s="384" t="str">
        <f/>
        <v/>
      </c>
      <c r="T745" s="385">
        <v>48914</v>
      </c>
      <c r="U745" s="386" t="str">
        <f/>
        <v/>
      </c>
      <c r="V745" s="385">
        <v>49097</v>
      </c>
      <c r="W745" s="387" t="str">
        <f/>
        <v/>
      </c>
      <c r="X745" s="381" t="str">
        <f/>
        <v/>
      </c>
      <c r="Y745" s="381"/>
      <c r="Z745" s="381">
        <v>49157</v>
      </c>
      <c r="AA745" s="388"/>
      <c r="AB745" s="381"/>
      <c r="AC745" s="381"/>
      <c r="AD745" s="381"/>
      <c r="AE745" s="388"/>
      <c r="AF745" s="381"/>
      <c r="AG745" s="381"/>
      <c r="AH745" s="389"/>
      <c r="AI745" s="386"/>
      <c r="AJ745" s="381"/>
      <c r="AK745" s="381"/>
      <c r="AL745" s="383"/>
      <c r="AM745" s="374"/>
      <c r="AN745" s="384">
        <v>49373</v>
      </c>
      <c r="AO745" s="381">
        <v>49446</v>
      </c>
      <c r="AP745" s="383"/>
      <c r="AQ745" s="374"/>
      <c r="AR745" s="384" t="str">
        <f/>
        <v/>
      </c>
      <c r="AS745" s="381">
        <v>49169</v>
      </c>
      <c r="AT745" s="381" t="str">
        <f/>
        <v/>
      </c>
      <c r="AU745" s="389"/>
      <c r="AV745" s="390" t="str">
        <f/>
        <v/>
      </c>
      <c r="AW745" s="57" t="str">
        <f/>
        <v/>
      </c>
      <c r="AX745" s="381"/>
      <c r="AY745" s="381" t="str">
        <f/>
        <v/>
      </c>
      <c r="AZ745" s="381"/>
      <c r="BA745" s="381" t="str">
        <f/>
        <v/>
      </c>
      <c r="BB745" s="385"/>
      <c r="BC745" s="390" t="str">
        <f/>
        <v/>
      </c>
      <c r="BD745" s="381" t="str">
        <f/>
        <v/>
      </c>
      <c r="BE745" s="381"/>
      <c r="BF745" s="381" t="str">
        <f/>
        <v/>
      </c>
      <c r="BG745" s="391"/>
      <c r="BH745" s="392"/>
      <c r="BI745" s="378"/>
    </row>
    <row r="746" ht="15.75" customHeight="1">
      <c r="A746" s="236"/>
      <c r="B746" s="236"/>
      <c r="C746" s="358"/>
      <c r="D746" s="379">
        <v>740</v>
      </c>
      <c r="E746" s="380" t="str">
        <f t="shared" si="172"/>
        <v>#REF!</v>
      </c>
      <c r="F746" s="57" t="str">
        <f t="shared" si="173"/>
        <v>#REF!</v>
      </c>
      <c r="G746" s="57" t="str">
        <f t="shared" si="174"/>
        <v>#REF!</v>
      </c>
      <c r="H746" s="381" t="str">
        <f t="shared" si="175"/>
        <v>#REF!</v>
      </c>
      <c r="I746" s="380" t="str">
        <f t="shared" si="176"/>
        <v>#REF!</v>
      </c>
      <c r="J746" s="396" t="str">
        <f t="shared" si="180"/>
        <v>#REF!</v>
      </c>
      <c r="K746" s="382" t="b">
        <v>0</v>
      </c>
      <c r="L746" s="364" t="str">
        <f t="shared" si="177"/>
        <v>#REF!</v>
      </c>
      <c r="M746" s="361" t="str">
        <f t="shared" si="178"/>
        <v>#REF!</v>
      </c>
      <c r="N746" s="361" t="b">
        <v>0</v>
      </c>
      <c r="O746" s="24" t="b">
        <v>0</v>
      </c>
      <c r="P746" s="365" t="str">
        <f t="shared" si="179"/>
        <v>#REF!</v>
      </c>
      <c r="Q746" s="383"/>
      <c r="R746" s="367"/>
      <c r="S746" s="384" t="str">
        <f/>
        <v/>
      </c>
      <c r="T746" s="385">
        <v>50055</v>
      </c>
      <c r="U746" s="386" t="str">
        <f/>
        <v/>
      </c>
      <c r="V746" s="385">
        <v>50238</v>
      </c>
      <c r="W746" s="387" t="str">
        <f/>
        <v/>
      </c>
      <c r="X746" s="381" t="str">
        <f/>
        <v/>
      </c>
      <c r="Y746" s="381"/>
      <c r="Z746" s="381">
        <v>50298</v>
      </c>
      <c r="AA746" s="388"/>
      <c r="AB746" s="381"/>
      <c r="AC746" s="381"/>
      <c r="AD746" s="381"/>
      <c r="AE746" s="388"/>
      <c r="AF746" s="381"/>
      <c r="AG746" s="381"/>
      <c r="AH746" s="389"/>
      <c r="AI746" s="386"/>
      <c r="AJ746" s="381"/>
      <c r="AK746" s="381"/>
      <c r="AL746" s="383"/>
      <c r="AM746" s="374"/>
      <c r="AN746" s="384">
        <v>50710</v>
      </c>
      <c r="AO746" s="381">
        <v>50783</v>
      </c>
      <c r="AP746" s="383"/>
      <c r="AQ746" s="374"/>
      <c r="AR746" s="384" t="str">
        <f/>
        <v/>
      </c>
      <c r="AS746" s="381">
        <v>50310</v>
      </c>
      <c r="AT746" s="381" t="str">
        <f/>
        <v/>
      </c>
      <c r="AU746" s="389"/>
      <c r="AV746" s="390" t="str">
        <f/>
        <v/>
      </c>
      <c r="AW746" s="57" t="str">
        <f/>
        <v/>
      </c>
      <c r="AX746" s="381"/>
      <c r="AY746" s="381" t="str">
        <f/>
        <v/>
      </c>
      <c r="AZ746" s="381"/>
      <c r="BA746" s="381" t="str">
        <f/>
        <v/>
      </c>
      <c r="BB746" s="385"/>
      <c r="BC746" s="390" t="str">
        <f/>
        <v/>
      </c>
      <c r="BD746" s="381" t="str">
        <f/>
        <v/>
      </c>
      <c r="BE746" s="381"/>
      <c r="BF746" s="381" t="str">
        <f/>
        <v/>
      </c>
      <c r="BG746" s="391"/>
      <c r="BH746" s="392"/>
      <c r="BI746" s="378"/>
    </row>
    <row r="747" ht="15.75" customHeight="1">
      <c r="A747" s="236"/>
      <c r="B747" s="236"/>
      <c r="C747" s="358"/>
      <c r="D747" s="379">
        <v>741</v>
      </c>
      <c r="E747" s="380" t="str">
        <f t="shared" si="172"/>
        <v>#REF!</v>
      </c>
      <c r="F747" s="57" t="str">
        <f t="shared" si="173"/>
        <v>#REF!</v>
      </c>
      <c r="G747" s="57" t="str">
        <f t="shared" si="174"/>
        <v>#REF!</v>
      </c>
      <c r="H747" s="381" t="str">
        <f t="shared" si="175"/>
        <v>#REF!</v>
      </c>
      <c r="I747" s="380" t="str">
        <f t="shared" si="176"/>
        <v>#REF!</v>
      </c>
      <c r="J747" s="396" t="str">
        <f t="shared" si="180"/>
        <v>#REF!</v>
      </c>
      <c r="K747" s="382" t="b">
        <v>0</v>
      </c>
      <c r="L747" s="364" t="str">
        <f t="shared" si="177"/>
        <v>#REF!</v>
      </c>
      <c r="M747" s="361" t="str">
        <f t="shared" si="178"/>
        <v>#REF!</v>
      </c>
      <c r="N747" s="361" t="b">
        <v>0</v>
      </c>
      <c r="O747" s="24" t="b">
        <v>0</v>
      </c>
      <c r="P747" s="365" t="str">
        <f t="shared" si="179"/>
        <v>#REF!</v>
      </c>
      <c r="Q747" s="383"/>
      <c r="R747" s="367"/>
      <c r="S747" s="384" t="str">
        <f/>
        <v/>
      </c>
      <c r="T747" s="385">
        <v>50055</v>
      </c>
      <c r="U747" s="386" t="str">
        <f/>
        <v/>
      </c>
      <c r="V747" s="385">
        <v>50238</v>
      </c>
      <c r="W747" s="387" t="str">
        <f/>
        <v/>
      </c>
      <c r="X747" s="381" t="str">
        <f/>
        <v/>
      </c>
      <c r="Y747" s="381"/>
      <c r="Z747" s="381">
        <v>50298</v>
      </c>
      <c r="AA747" s="388"/>
      <c r="AB747" s="381"/>
      <c r="AC747" s="381"/>
      <c r="AD747" s="381"/>
      <c r="AE747" s="388"/>
      <c r="AF747" s="381"/>
      <c r="AG747" s="381"/>
      <c r="AH747" s="389"/>
      <c r="AI747" s="386"/>
      <c r="AJ747" s="381"/>
      <c r="AK747" s="381"/>
      <c r="AL747" s="383"/>
      <c r="AM747" s="374"/>
      <c r="AN747" s="384">
        <v>50924</v>
      </c>
      <c r="AO747" s="381">
        <v>50999</v>
      </c>
      <c r="AP747" s="383"/>
      <c r="AQ747" s="374"/>
      <c r="AR747" s="384" t="str">
        <f/>
        <v/>
      </c>
      <c r="AS747" s="381">
        <v>50310</v>
      </c>
      <c r="AT747" s="381" t="str">
        <f/>
        <v/>
      </c>
      <c r="AU747" s="389"/>
      <c r="AV747" s="390" t="str">
        <f/>
        <v/>
      </c>
      <c r="AW747" s="57" t="str">
        <f/>
        <v/>
      </c>
      <c r="AX747" s="381"/>
      <c r="AY747" s="381" t="str">
        <f/>
        <v/>
      </c>
      <c r="AZ747" s="381"/>
      <c r="BA747" s="381" t="str">
        <f/>
        <v/>
      </c>
      <c r="BB747" s="385"/>
      <c r="BC747" s="390" t="str">
        <f/>
        <v/>
      </c>
      <c r="BD747" s="381" t="str">
        <f/>
        <v/>
      </c>
      <c r="BE747" s="381"/>
      <c r="BF747" s="381" t="str">
        <f/>
        <v/>
      </c>
      <c r="BG747" s="391"/>
      <c r="BH747" s="392"/>
      <c r="BI747" s="378"/>
    </row>
    <row r="748" ht="15.75" customHeight="1">
      <c r="A748" s="236"/>
      <c r="B748" s="236"/>
      <c r="C748" s="358"/>
      <c r="D748" s="379">
        <v>742</v>
      </c>
      <c r="E748" s="380" t="str">
        <f t="shared" si="172"/>
        <v>#REF!</v>
      </c>
      <c r="F748" s="57" t="str">
        <f t="shared" si="173"/>
        <v>#REF!</v>
      </c>
      <c r="G748" s="57" t="str">
        <f t="shared" si="174"/>
        <v>#REF!</v>
      </c>
      <c r="H748" s="381" t="str">
        <f t="shared" si="175"/>
        <v>#REF!</v>
      </c>
      <c r="I748" s="380" t="str">
        <f t="shared" si="176"/>
        <v>#REF!</v>
      </c>
      <c r="J748" s="396" t="str">
        <f t="shared" si="180"/>
        <v>#REF!</v>
      </c>
      <c r="K748" s="382" t="b">
        <v>0</v>
      </c>
      <c r="L748" s="364" t="str">
        <f t="shared" si="177"/>
        <v>#REF!</v>
      </c>
      <c r="M748" s="361" t="str">
        <f t="shared" si="178"/>
        <v>#REF!</v>
      </c>
      <c r="N748" s="361" t="b">
        <v>0</v>
      </c>
      <c r="O748" s="24" t="b">
        <v>0</v>
      </c>
      <c r="P748" s="365" t="str">
        <f t="shared" si="179"/>
        <v>#REF!</v>
      </c>
      <c r="Q748" s="383"/>
      <c r="R748" s="367"/>
      <c r="S748" s="384" t="str">
        <f/>
        <v/>
      </c>
      <c r="T748" s="385">
        <v>50055</v>
      </c>
      <c r="U748" s="386" t="str">
        <f/>
        <v/>
      </c>
      <c r="V748" s="385">
        <v>50238</v>
      </c>
      <c r="W748" s="387" t="str">
        <f/>
        <v/>
      </c>
      <c r="X748" s="381" t="str">
        <f/>
        <v/>
      </c>
      <c r="Y748" s="381"/>
      <c r="Z748" s="381">
        <v>50298</v>
      </c>
      <c r="AA748" s="388"/>
      <c r="AB748" s="381"/>
      <c r="AC748" s="381"/>
      <c r="AD748" s="381"/>
      <c r="AE748" s="388"/>
      <c r="AF748" s="381"/>
      <c r="AG748" s="381"/>
      <c r="AH748" s="389"/>
      <c r="AI748" s="386"/>
      <c r="AJ748" s="381"/>
      <c r="AK748" s="381"/>
      <c r="AL748" s="383"/>
      <c r="AM748" s="374"/>
      <c r="AN748" s="384">
        <v>50864</v>
      </c>
      <c r="AO748" s="381">
        <v>50937</v>
      </c>
      <c r="AP748" s="383"/>
      <c r="AQ748" s="374"/>
      <c r="AR748" s="384" t="str">
        <f/>
        <v/>
      </c>
      <c r="AS748" s="381">
        <v>50310</v>
      </c>
      <c r="AT748" s="381" t="str">
        <f/>
        <v/>
      </c>
      <c r="AU748" s="389"/>
      <c r="AV748" s="390" t="str">
        <f/>
        <v/>
      </c>
      <c r="AW748" s="57" t="str">
        <f/>
        <v/>
      </c>
      <c r="AX748" s="381"/>
      <c r="AY748" s="381" t="str">
        <f/>
        <v/>
      </c>
      <c r="AZ748" s="381"/>
      <c r="BA748" s="381" t="str">
        <f/>
        <v/>
      </c>
      <c r="BB748" s="385"/>
      <c r="BC748" s="390" t="str">
        <f/>
        <v/>
      </c>
      <c r="BD748" s="381" t="str">
        <f/>
        <v/>
      </c>
      <c r="BE748" s="381"/>
      <c r="BF748" s="381" t="str">
        <f/>
        <v/>
      </c>
      <c r="BG748" s="391"/>
      <c r="BH748" s="392"/>
      <c r="BI748" s="378"/>
    </row>
    <row r="749" ht="15.75" customHeight="1">
      <c r="A749" s="236"/>
      <c r="B749" s="236"/>
      <c r="C749" s="358"/>
      <c r="D749" s="379">
        <v>743</v>
      </c>
      <c r="E749" s="380" t="str">
        <f t="shared" si="172"/>
        <v>#REF!</v>
      </c>
      <c r="F749" s="57" t="str">
        <f t="shared" si="173"/>
        <v>#REF!</v>
      </c>
      <c r="G749" s="57" t="str">
        <f t="shared" si="174"/>
        <v>#REF!</v>
      </c>
      <c r="H749" s="381" t="str">
        <f t="shared" si="175"/>
        <v>#REF!</v>
      </c>
      <c r="I749" s="380" t="str">
        <f t="shared" si="176"/>
        <v>#REF!</v>
      </c>
      <c r="J749" s="396" t="str">
        <f t="shared" si="180"/>
        <v>#REF!</v>
      </c>
      <c r="K749" s="382" t="b">
        <v>0</v>
      </c>
      <c r="L749" s="364" t="str">
        <f t="shared" si="177"/>
        <v>#REF!</v>
      </c>
      <c r="M749" s="361" t="str">
        <f t="shared" si="178"/>
        <v>#REF!</v>
      </c>
      <c r="N749" s="361" t="b">
        <v>0</v>
      </c>
      <c r="O749" s="24" t="b">
        <v>0</v>
      </c>
      <c r="P749" s="365" t="str">
        <f t="shared" si="179"/>
        <v>#REF!</v>
      </c>
      <c r="Q749" s="383"/>
      <c r="R749" s="367"/>
      <c r="S749" s="384" t="str">
        <f/>
        <v/>
      </c>
      <c r="T749" s="385">
        <v>50055</v>
      </c>
      <c r="U749" s="386" t="str">
        <f/>
        <v/>
      </c>
      <c r="V749" s="385">
        <v>50238</v>
      </c>
      <c r="W749" s="387" t="str">
        <f/>
        <v/>
      </c>
      <c r="X749" s="381" t="str">
        <f/>
        <v/>
      </c>
      <c r="Y749" s="381"/>
      <c r="Z749" s="381">
        <v>50298</v>
      </c>
      <c r="AA749" s="388"/>
      <c r="AB749" s="381"/>
      <c r="AC749" s="381"/>
      <c r="AD749" s="381"/>
      <c r="AE749" s="388"/>
      <c r="AF749" s="381"/>
      <c r="AG749" s="381"/>
      <c r="AH749" s="389"/>
      <c r="AI749" s="386"/>
      <c r="AJ749" s="381"/>
      <c r="AK749" s="381"/>
      <c r="AL749" s="383"/>
      <c r="AM749" s="374"/>
      <c r="AN749" s="384">
        <v>50255</v>
      </c>
      <c r="AO749" s="381">
        <v>50328</v>
      </c>
      <c r="AP749" s="383"/>
      <c r="AQ749" s="374"/>
      <c r="AR749" s="384" t="str">
        <f/>
        <v/>
      </c>
      <c r="AS749" s="381">
        <v>50310</v>
      </c>
      <c r="AT749" s="381" t="str">
        <f/>
        <v/>
      </c>
      <c r="AU749" s="389"/>
      <c r="AV749" s="390" t="str">
        <f/>
        <v/>
      </c>
      <c r="AW749" s="57" t="str">
        <f/>
        <v/>
      </c>
      <c r="AX749" s="381"/>
      <c r="AY749" s="381" t="str">
        <f/>
        <v/>
      </c>
      <c r="AZ749" s="381"/>
      <c r="BA749" s="381" t="str">
        <f/>
        <v/>
      </c>
      <c r="BB749" s="385"/>
      <c r="BC749" s="390" t="str">
        <f/>
        <v/>
      </c>
      <c r="BD749" s="381" t="str">
        <f/>
        <v/>
      </c>
      <c r="BE749" s="381"/>
      <c r="BF749" s="381" t="str">
        <f/>
        <v/>
      </c>
      <c r="BG749" s="391"/>
      <c r="BH749" s="392"/>
      <c r="BI749" s="378"/>
    </row>
    <row r="750" ht="15.75" customHeight="1">
      <c r="A750" s="236"/>
      <c r="B750" s="236"/>
      <c r="C750" s="358"/>
      <c r="D750" s="379">
        <v>744</v>
      </c>
      <c r="E750" s="380" t="str">
        <f t="shared" si="172"/>
        <v>#REF!</v>
      </c>
      <c r="F750" s="57" t="str">
        <f t="shared" si="173"/>
        <v>#REF!</v>
      </c>
      <c r="G750" s="57" t="str">
        <f t="shared" si="174"/>
        <v>#REF!</v>
      </c>
      <c r="H750" s="381" t="str">
        <f t="shared" si="175"/>
        <v>#REF!</v>
      </c>
      <c r="I750" s="380" t="str">
        <f t="shared" si="176"/>
        <v>#REF!</v>
      </c>
      <c r="J750" s="396" t="str">
        <f t="shared" si="180"/>
        <v>#REF!</v>
      </c>
      <c r="K750" s="382" t="b">
        <v>0</v>
      </c>
      <c r="L750" s="364" t="str">
        <f t="shared" si="177"/>
        <v>#REF!</v>
      </c>
      <c r="M750" s="361" t="str">
        <f t="shared" si="178"/>
        <v>#REF!</v>
      </c>
      <c r="N750" s="361" t="b">
        <v>0</v>
      </c>
      <c r="O750" s="24" t="b">
        <v>0</v>
      </c>
      <c r="P750" s="365" t="str">
        <f t="shared" si="179"/>
        <v>#REF!</v>
      </c>
      <c r="Q750" s="383"/>
      <c r="R750" s="367"/>
      <c r="S750" s="384" t="str">
        <f/>
        <v/>
      </c>
      <c r="T750" s="385">
        <v>50055</v>
      </c>
      <c r="U750" s="386" t="str">
        <f/>
        <v/>
      </c>
      <c r="V750" s="385">
        <v>50238</v>
      </c>
      <c r="W750" s="387" t="str">
        <f/>
        <v/>
      </c>
      <c r="X750" s="381" t="str">
        <f/>
        <v/>
      </c>
      <c r="Y750" s="381"/>
      <c r="Z750" s="381">
        <v>50298</v>
      </c>
      <c r="AA750" s="388"/>
      <c r="AB750" s="381"/>
      <c r="AC750" s="381"/>
      <c r="AD750" s="381"/>
      <c r="AE750" s="388"/>
      <c r="AF750" s="381"/>
      <c r="AG750" s="381"/>
      <c r="AH750" s="389"/>
      <c r="AI750" s="386"/>
      <c r="AJ750" s="381"/>
      <c r="AK750" s="381"/>
      <c r="AL750" s="383"/>
      <c r="AM750" s="374"/>
      <c r="AN750" s="384">
        <v>50255</v>
      </c>
      <c r="AO750" s="381">
        <v>50328</v>
      </c>
      <c r="AP750" s="383"/>
      <c r="AQ750" s="374"/>
      <c r="AR750" s="384" t="str">
        <f/>
        <v/>
      </c>
      <c r="AS750" s="381">
        <v>50310</v>
      </c>
      <c r="AT750" s="381" t="str">
        <f/>
        <v/>
      </c>
      <c r="AU750" s="389"/>
      <c r="AV750" s="390" t="str">
        <f/>
        <v/>
      </c>
      <c r="AW750" s="57" t="str">
        <f/>
        <v/>
      </c>
      <c r="AX750" s="381"/>
      <c r="AY750" s="381" t="str">
        <f/>
        <v/>
      </c>
      <c r="AZ750" s="381"/>
      <c r="BA750" s="381" t="str">
        <f/>
        <v/>
      </c>
      <c r="BB750" s="385"/>
      <c r="BC750" s="390" t="str">
        <f/>
        <v/>
      </c>
      <c r="BD750" s="381" t="str">
        <f/>
        <v/>
      </c>
      <c r="BE750" s="381"/>
      <c r="BF750" s="381" t="str">
        <f/>
        <v/>
      </c>
      <c r="BG750" s="391"/>
      <c r="BH750" s="392"/>
      <c r="BI750" s="378"/>
    </row>
    <row r="751" ht="15.75" customHeight="1">
      <c r="A751" s="236"/>
      <c r="B751" s="236"/>
      <c r="C751" s="358"/>
      <c r="D751" s="379">
        <v>745</v>
      </c>
      <c r="E751" s="380" t="str">
        <f t="shared" si="172"/>
        <v>#REF!</v>
      </c>
      <c r="F751" s="57" t="str">
        <f t="shared" si="173"/>
        <v>#REF!</v>
      </c>
      <c r="G751" s="57" t="str">
        <f t="shared" si="174"/>
        <v>#REF!</v>
      </c>
      <c r="H751" s="381" t="str">
        <f t="shared" si="175"/>
        <v>#REF!</v>
      </c>
      <c r="I751" s="380" t="str">
        <f t="shared" si="176"/>
        <v>#REF!</v>
      </c>
      <c r="J751" s="396" t="str">
        <f t="shared" si="180"/>
        <v>#REF!</v>
      </c>
      <c r="K751" s="382" t="b">
        <v>0</v>
      </c>
      <c r="L751" s="364" t="str">
        <f t="shared" si="177"/>
        <v>#REF!</v>
      </c>
      <c r="M751" s="361" t="str">
        <f t="shared" si="178"/>
        <v>#REF!</v>
      </c>
      <c r="N751" s="361" t="b">
        <v>0</v>
      </c>
      <c r="O751" s="24" t="b">
        <v>0</v>
      </c>
      <c r="P751" s="365" t="str">
        <f t="shared" si="179"/>
        <v>#REF!</v>
      </c>
      <c r="Q751" s="383"/>
      <c r="R751" s="367"/>
      <c r="S751" s="384" t="str">
        <f/>
        <v/>
      </c>
      <c r="T751" s="385">
        <v>50055</v>
      </c>
      <c r="U751" s="386" t="str">
        <f/>
        <v/>
      </c>
      <c r="V751" s="385">
        <v>50238</v>
      </c>
      <c r="W751" s="387" t="str">
        <f/>
        <v/>
      </c>
      <c r="X751" s="381" t="str">
        <f/>
        <v/>
      </c>
      <c r="Y751" s="381"/>
      <c r="Z751" s="381">
        <v>50298</v>
      </c>
      <c r="AA751" s="388"/>
      <c r="AB751" s="381"/>
      <c r="AC751" s="381"/>
      <c r="AD751" s="381"/>
      <c r="AE751" s="388"/>
      <c r="AF751" s="381"/>
      <c r="AG751" s="381"/>
      <c r="AH751" s="389"/>
      <c r="AI751" s="386"/>
      <c r="AJ751" s="381"/>
      <c r="AK751" s="381"/>
      <c r="AL751" s="383"/>
      <c r="AM751" s="374"/>
      <c r="AN751" s="384">
        <v>50500</v>
      </c>
      <c r="AO751" s="381">
        <v>50573</v>
      </c>
      <c r="AP751" s="383"/>
      <c r="AQ751" s="374"/>
      <c r="AR751" s="384" t="str">
        <f/>
        <v/>
      </c>
      <c r="AS751" s="381">
        <v>50310</v>
      </c>
      <c r="AT751" s="381" t="str">
        <f/>
        <v/>
      </c>
      <c r="AU751" s="389"/>
      <c r="AV751" s="390" t="str">
        <f/>
        <v/>
      </c>
      <c r="AW751" s="57" t="str">
        <f/>
        <v/>
      </c>
      <c r="AX751" s="381"/>
      <c r="AY751" s="381" t="str">
        <f/>
        <v/>
      </c>
      <c r="AZ751" s="381"/>
      <c r="BA751" s="381" t="str">
        <f/>
        <v/>
      </c>
      <c r="BB751" s="385"/>
      <c r="BC751" s="390" t="str">
        <f/>
        <v/>
      </c>
      <c r="BD751" s="381" t="str">
        <f/>
        <v/>
      </c>
      <c r="BE751" s="381"/>
      <c r="BF751" s="381" t="str">
        <f/>
        <v/>
      </c>
      <c r="BG751" s="391"/>
      <c r="BH751" s="392"/>
      <c r="BI751" s="378"/>
    </row>
    <row r="752" ht="15.75" customHeight="1">
      <c r="A752" s="236"/>
      <c r="B752" s="236"/>
      <c r="C752" s="358"/>
      <c r="D752" s="379">
        <v>746</v>
      </c>
      <c r="E752" s="380" t="str">
        <f t="shared" si="172"/>
        <v>#REF!</v>
      </c>
      <c r="F752" s="57" t="str">
        <f t="shared" si="173"/>
        <v>#REF!</v>
      </c>
      <c r="G752" s="57" t="str">
        <f t="shared" si="174"/>
        <v>#REF!</v>
      </c>
      <c r="H752" s="381" t="str">
        <f t="shared" si="175"/>
        <v>#REF!</v>
      </c>
      <c r="I752" s="380" t="str">
        <f t="shared" si="176"/>
        <v>#REF!</v>
      </c>
      <c r="J752" s="396" t="str">
        <f t="shared" si="180"/>
        <v>#REF!</v>
      </c>
      <c r="K752" s="382" t="b">
        <v>1</v>
      </c>
      <c r="L752" s="364" t="str">
        <f t="shared" si="177"/>
        <v>#REF!</v>
      </c>
      <c r="M752" s="361" t="str">
        <f t="shared" si="178"/>
        <v>#REF!</v>
      </c>
      <c r="N752" s="361" t="b">
        <v>0</v>
      </c>
      <c r="O752" s="24" t="b">
        <v>0</v>
      </c>
      <c r="P752" s="365" t="str">
        <f t="shared" si="179"/>
        <v>#REF!</v>
      </c>
      <c r="Q752" s="383"/>
      <c r="R752" s="367"/>
      <c r="S752" s="384" t="str">
        <f/>
        <v/>
      </c>
      <c r="T752" s="385">
        <v>49689</v>
      </c>
      <c r="U752" s="386" t="str">
        <f/>
        <v/>
      </c>
      <c r="V752" s="385">
        <v>49873</v>
      </c>
      <c r="W752" s="387" t="str">
        <f/>
        <v/>
      </c>
      <c r="X752" s="381" t="str">
        <f/>
        <v/>
      </c>
      <c r="Y752" s="381"/>
      <c r="Z752" s="381">
        <v>49933</v>
      </c>
      <c r="AA752" s="388"/>
      <c r="AB752" s="381"/>
      <c r="AC752" s="381"/>
      <c r="AD752" s="381"/>
      <c r="AE752" s="388"/>
      <c r="AF752" s="381"/>
      <c r="AG752" s="381"/>
      <c r="AH752" s="389"/>
      <c r="AI752" s="386"/>
      <c r="AJ752" s="381"/>
      <c r="AK752" s="381"/>
      <c r="AL752" s="383"/>
      <c r="AM752" s="374"/>
      <c r="AN752" s="384">
        <v>50227</v>
      </c>
      <c r="AO752" s="381">
        <v>50300</v>
      </c>
      <c r="AP752" s="383"/>
      <c r="AQ752" s="374"/>
      <c r="AR752" s="384" t="str">
        <f/>
        <v/>
      </c>
      <c r="AS752" s="381">
        <v>49943</v>
      </c>
      <c r="AT752" s="381" t="str">
        <f/>
        <v/>
      </c>
      <c r="AU752" s="389"/>
      <c r="AV752" s="390" t="str">
        <f/>
        <v/>
      </c>
      <c r="AW752" s="57" t="str">
        <f/>
        <v/>
      </c>
      <c r="AX752" s="381"/>
      <c r="AY752" s="381" t="str">
        <f/>
        <v/>
      </c>
      <c r="AZ752" s="381"/>
      <c r="BA752" s="381" t="str">
        <f/>
        <v/>
      </c>
      <c r="BB752" s="385"/>
      <c r="BC752" s="390" t="str">
        <f/>
        <v/>
      </c>
      <c r="BD752" s="381" t="str">
        <f/>
        <v/>
      </c>
      <c r="BE752" s="381"/>
      <c r="BF752" s="381" t="str">
        <f/>
        <v/>
      </c>
      <c r="BG752" s="391"/>
      <c r="BH752" s="392"/>
      <c r="BI752" s="378"/>
    </row>
    <row r="753" ht="15.75" customHeight="1">
      <c r="A753" s="236"/>
      <c r="B753" s="236"/>
      <c r="C753" s="358"/>
      <c r="D753" s="379">
        <v>747</v>
      </c>
      <c r="E753" s="380" t="str">
        <f t="shared" si="172"/>
        <v>#REF!</v>
      </c>
      <c r="F753" s="57" t="str">
        <f t="shared" si="173"/>
        <v>#REF!</v>
      </c>
      <c r="G753" s="57" t="str">
        <f t="shared" si="174"/>
        <v>#REF!</v>
      </c>
      <c r="H753" s="381" t="str">
        <f t="shared" si="175"/>
        <v>#REF!</v>
      </c>
      <c r="I753" s="380" t="str">
        <f t="shared" si="176"/>
        <v>#REF!</v>
      </c>
      <c r="J753" s="380" t="str">
        <f t="shared" si="180"/>
        <v>#REF!</v>
      </c>
      <c r="K753" s="382" t="b">
        <v>0</v>
      </c>
      <c r="L753" s="364" t="str">
        <f t="shared" si="177"/>
        <v>#REF!</v>
      </c>
      <c r="M753" s="361" t="str">
        <f t="shared" si="178"/>
        <v>#REF!</v>
      </c>
      <c r="N753" s="361" t="b">
        <v>0</v>
      </c>
      <c r="O753" s="24" t="b">
        <v>0</v>
      </c>
      <c r="P753" s="365" t="str">
        <f t="shared" si="179"/>
        <v>#REF!</v>
      </c>
      <c r="Q753" s="383"/>
      <c r="R753" s="367"/>
      <c r="S753" s="384" t="str">
        <f/>
        <v/>
      </c>
      <c r="T753" s="385">
        <v>44896</v>
      </c>
      <c r="U753" s="386" t="str">
        <f/>
        <v/>
      </c>
      <c r="V753" s="385">
        <v>45078</v>
      </c>
      <c r="W753" s="387" t="str">
        <f/>
        <v/>
      </c>
      <c r="X753" s="381" t="str">
        <f/>
        <v/>
      </c>
      <c r="Y753" s="381">
        <v>45139</v>
      </c>
      <c r="Z753" s="381">
        <v>45139</v>
      </c>
      <c r="AA753" s="388"/>
      <c r="AB753" s="57">
        <v>16</v>
      </c>
      <c r="AC753" s="381"/>
      <c r="AD753" s="381"/>
      <c r="AE753" s="388"/>
      <c r="AF753" s="381"/>
      <c r="AG753" s="381"/>
      <c r="AH753" s="389"/>
      <c r="AI753" s="386">
        <v>45505</v>
      </c>
      <c r="AJ753" s="381">
        <v>45505</v>
      </c>
      <c r="AK753" s="381"/>
      <c r="AL753" s="383"/>
      <c r="AM753" s="374"/>
      <c r="AN753" s="384">
        <v>45523</v>
      </c>
      <c r="AO753" s="381">
        <v>45596</v>
      </c>
      <c r="AP753" s="383"/>
      <c r="AQ753" s="374"/>
      <c r="AR753" s="384" t="str">
        <f/>
        <v/>
      </c>
      <c r="AS753" s="381">
        <v>45152</v>
      </c>
      <c r="AT753" s="381" t="str">
        <f/>
        <v/>
      </c>
      <c r="AU753" s="389"/>
      <c r="AV753" s="390" t="str">
        <f/>
        <v/>
      </c>
      <c r="AW753" s="57" t="str">
        <f/>
        <v/>
      </c>
      <c r="AX753" s="57" t="s">
        <v>467</v>
      </c>
      <c r="AY753" s="381" t="str">
        <f/>
        <v/>
      </c>
      <c r="AZ753" s="381">
        <f>DATE(YEAR($AS753),MONTH($AS753)+16,DAY($AS753))</f>
        <v>45640</v>
      </c>
      <c r="BA753" s="381" t="str">
        <f/>
        <v/>
      </c>
      <c r="BB753" s="385"/>
      <c r="BC753" s="390" t="str">
        <f/>
        <v/>
      </c>
      <c r="BD753" s="381" t="str">
        <f/>
        <v/>
      </c>
      <c r="BE753" s="381">
        <v>45931</v>
      </c>
      <c r="BF753" s="381" t="str">
        <f/>
        <v/>
      </c>
      <c r="BG753" s="391"/>
      <c r="BH753" s="392"/>
      <c r="BI753" s="378"/>
    </row>
    <row r="754" ht="15.75" customHeight="1">
      <c r="A754" s="236"/>
      <c r="B754" s="236"/>
      <c r="C754" s="358"/>
      <c r="D754" s="379">
        <v>748</v>
      </c>
      <c r="E754" s="380" t="str">
        <f t="shared" si="172"/>
        <v>#REF!</v>
      </c>
      <c r="F754" s="57" t="str">
        <f t="shared" si="173"/>
        <v>#REF!</v>
      </c>
      <c r="G754" s="57" t="str">
        <f t="shared" si="174"/>
        <v>#REF!</v>
      </c>
      <c r="H754" s="381" t="str">
        <f t="shared" si="175"/>
        <v>#REF!</v>
      </c>
      <c r="I754" s="380" t="str">
        <f t="shared" si="176"/>
        <v>#REF!</v>
      </c>
      <c r="J754" s="380" t="str">
        <f t="shared" si="180"/>
        <v>#REF!</v>
      </c>
      <c r="K754" s="382" t="b">
        <v>0</v>
      </c>
      <c r="L754" s="364" t="str">
        <f t="shared" si="177"/>
        <v>#REF!</v>
      </c>
      <c r="M754" s="361" t="str">
        <f t="shared" si="178"/>
        <v>#REF!</v>
      </c>
      <c r="N754" s="361" t="b">
        <v>0</v>
      </c>
      <c r="O754" s="24" t="b">
        <v>0</v>
      </c>
      <c r="P754" s="365" t="str">
        <f t="shared" si="179"/>
        <v>#REF!</v>
      </c>
      <c r="Q754" s="383"/>
      <c r="R754" s="367"/>
      <c r="S754" s="384" t="str">
        <f/>
        <v/>
      </c>
      <c r="T754" s="385">
        <v>44442</v>
      </c>
      <c r="U754" s="386" t="str">
        <f/>
        <v/>
      </c>
      <c r="V754" s="385">
        <v>44711</v>
      </c>
      <c r="W754" s="387" t="str">
        <f/>
        <v/>
      </c>
      <c r="X754" s="381" t="str">
        <f/>
        <v/>
      </c>
      <c r="Y754" s="381">
        <v>44684</v>
      </c>
      <c r="Z754" s="381">
        <v>44684</v>
      </c>
      <c r="AA754" s="388"/>
      <c r="AB754" s="57">
        <v>14</v>
      </c>
      <c r="AC754" s="381"/>
      <c r="AD754" s="381"/>
      <c r="AE754" s="388"/>
      <c r="AF754" s="381"/>
      <c r="AG754" s="381"/>
      <c r="AH754" s="391" t="s">
        <v>534</v>
      </c>
      <c r="AI754" s="386">
        <v>44837</v>
      </c>
      <c r="AJ754" s="381"/>
      <c r="AK754" s="381"/>
      <c r="AL754" s="383"/>
      <c r="AM754" s="374"/>
      <c r="AN754" s="384">
        <v>45082</v>
      </c>
      <c r="AO754" s="381">
        <v>45143</v>
      </c>
      <c r="AP754" s="383"/>
      <c r="AQ754" s="374"/>
      <c r="AR754" s="384" t="str">
        <f/>
        <v/>
      </c>
      <c r="AS754" s="381">
        <v>44714</v>
      </c>
      <c r="AT754" s="381" t="str">
        <f/>
        <v/>
      </c>
      <c r="AU754" s="389"/>
      <c r="AV754" s="390" t="str">
        <f/>
        <v/>
      </c>
      <c r="AW754" s="57" t="str">
        <f/>
        <v/>
      </c>
      <c r="AX754" s="57" t="s">
        <v>467</v>
      </c>
      <c r="AY754" s="381" t="str">
        <f/>
        <v/>
      </c>
      <c r="AZ754" s="381">
        <v>45202</v>
      </c>
      <c r="BA754" s="381" t="str">
        <f/>
        <v/>
      </c>
      <c r="BB754" s="385"/>
      <c r="BC754" s="390" t="str">
        <f/>
        <v/>
      </c>
      <c r="BD754" s="381" t="str">
        <f/>
        <v/>
      </c>
      <c r="BE754" s="381">
        <v>45444</v>
      </c>
      <c r="BF754" s="381" t="str">
        <f/>
        <v/>
      </c>
      <c r="BG754" s="391"/>
      <c r="BH754" s="392"/>
      <c r="BI754" s="378"/>
    </row>
    <row r="755" ht="15.75" customHeight="1">
      <c r="A755" s="236"/>
      <c r="B755" s="236"/>
      <c r="C755" s="358"/>
      <c r="D755" s="379">
        <v>749</v>
      </c>
      <c r="E755" s="380" t="str">
        <f t="shared" si="172"/>
        <v>#REF!</v>
      </c>
      <c r="F755" s="57" t="str">
        <f t="shared" si="173"/>
        <v>#REF!</v>
      </c>
      <c r="G755" s="57" t="str">
        <f t="shared" si="174"/>
        <v>#REF!</v>
      </c>
      <c r="H755" s="381" t="str">
        <f t="shared" si="175"/>
        <v>#REF!</v>
      </c>
      <c r="I755" s="380" t="str">
        <f t="shared" si="176"/>
        <v>#REF!</v>
      </c>
      <c r="J755" s="380" t="str">
        <f t="shared" si="180"/>
        <v>#REF!</v>
      </c>
      <c r="K755" s="382" t="b">
        <v>0</v>
      </c>
      <c r="L755" s="364" t="str">
        <f t="shared" si="177"/>
        <v>#REF!</v>
      </c>
      <c r="M755" s="361" t="str">
        <f t="shared" si="178"/>
        <v>#REF!</v>
      </c>
      <c r="N755" s="361" t="b">
        <v>0</v>
      </c>
      <c r="O755" s="24" t="b">
        <v>0</v>
      </c>
      <c r="P755" s="365" t="str">
        <f t="shared" si="179"/>
        <v>#REF!</v>
      </c>
      <c r="Q755" s="383"/>
      <c r="R755" s="367"/>
      <c r="S755" s="384" t="str">
        <f/>
        <v/>
      </c>
      <c r="T755" s="385">
        <v>44460</v>
      </c>
      <c r="U755" s="386" t="str">
        <f/>
        <v/>
      </c>
      <c r="V755" s="385">
        <v>44680</v>
      </c>
      <c r="W755" s="387" t="str">
        <f/>
        <v/>
      </c>
      <c r="X755" s="381" t="str">
        <f/>
        <v/>
      </c>
      <c r="Y755" s="381"/>
      <c r="Z755" s="381">
        <v>44743</v>
      </c>
      <c r="AA755" s="388"/>
      <c r="AB755" s="381"/>
      <c r="AC755" s="381"/>
      <c r="AD755" s="381"/>
      <c r="AE755" s="380" t="s">
        <v>535</v>
      </c>
      <c r="AF755" s="381"/>
      <c r="AG755" s="381"/>
      <c r="AH755" s="391" t="s">
        <v>491</v>
      </c>
      <c r="AI755" s="386"/>
      <c r="AJ755" s="381"/>
      <c r="AK755" s="381"/>
      <c r="AL755" s="383"/>
      <c r="AM755" s="374"/>
      <c r="AN755" s="384">
        <v>45733</v>
      </c>
      <c r="AO755" s="381">
        <v>45806</v>
      </c>
      <c r="AP755" s="383"/>
      <c r="AQ755" s="374"/>
      <c r="AR755" s="384" t="str">
        <f/>
        <v/>
      </c>
      <c r="AS755" s="381">
        <v>44756</v>
      </c>
      <c r="AT755" s="381" t="str">
        <f/>
        <v/>
      </c>
      <c r="AU755" s="389"/>
      <c r="AV755" s="390" t="str">
        <f/>
        <v/>
      </c>
      <c r="AW755" s="57" t="str">
        <f/>
        <v/>
      </c>
      <c r="AX755" s="381"/>
      <c r="AY755" s="381" t="str">
        <f/>
        <v/>
      </c>
      <c r="AZ755" s="381"/>
      <c r="BA755" s="381" t="str">
        <f/>
        <v/>
      </c>
      <c r="BB755" s="385"/>
      <c r="BC755" s="390" t="str">
        <f/>
        <v/>
      </c>
      <c r="BD755" s="381" t="str">
        <f/>
        <v/>
      </c>
      <c r="BE755" s="381"/>
      <c r="BF755" s="381" t="str">
        <f/>
        <v/>
      </c>
      <c r="BG755" s="391"/>
      <c r="BH755" s="392"/>
      <c r="BI755" s="378"/>
    </row>
    <row r="756" ht="15.75" customHeight="1">
      <c r="A756" s="236"/>
      <c r="B756" s="236"/>
      <c r="C756" s="358"/>
      <c r="D756" s="379">
        <v>750</v>
      </c>
      <c r="E756" s="380" t="str">
        <f t="shared" si="172"/>
        <v>#REF!</v>
      </c>
      <c r="F756" s="57" t="str">
        <f t="shared" si="173"/>
        <v>#REF!</v>
      </c>
      <c r="G756" s="57" t="str">
        <f t="shared" si="174"/>
        <v>#REF!</v>
      </c>
      <c r="H756" s="381" t="str">
        <f t="shared" si="175"/>
        <v>#REF!</v>
      </c>
      <c r="I756" s="380" t="str">
        <f t="shared" si="176"/>
        <v>#REF!</v>
      </c>
      <c r="J756" s="396" t="str">
        <f t="shared" si="180"/>
        <v>#REF!</v>
      </c>
      <c r="K756" s="382" t="b">
        <v>0</v>
      </c>
      <c r="L756" s="364" t="str">
        <f t="shared" si="177"/>
        <v>#REF!</v>
      </c>
      <c r="M756" s="361" t="str">
        <f t="shared" si="178"/>
        <v>#REF!</v>
      </c>
      <c r="N756" s="361" t="b">
        <v>0</v>
      </c>
      <c r="O756" s="24" t="b">
        <v>0</v>
      </c>
      <c r="P756" s="365" t="str">
        <f t="shared" si="179"/>
        <v>#REF!</v>
      </c>
      <c r="Q756" s="383"/>
      <c r="R756" s="367"/>
      <c r="S756" s="384" t="str">
        <f/>
        <v/>
      </c>
      <c r="T756" s="385">
        <v>44460</v>
      </c>
      <c r="U756" s="386" t="str">
        <f/>
        <v/>
      </c>
      <c r="V756" s="385">
        <v>45050</v>
      </c>
      <c r="W756" s="387" t="str">
        <f/>
        <v/>
      </c>
      <c r="X756" s="381" t="str">
        <f/>
        <v/>
      </c>
      <c r="Y756" s="381"/>
      <c r="Z756" s="381">
        <v>45292</v>
      </c>
      <c r="AA756" s="388"/>
      <c r="AB756" s="381"/>
      <c r="AC756" s="381"/>
      <c r="AD756" s="381"/>
      <c r="AE756" s="388"/>
      <c r="AF756" s="381"/>
      <c r="AG756" s="381"/>
      <c r="AH756" s="389"/>
      <c r="AI756" s="386"/>
      <c r="AJ756" s="381"/>
      <c r="AK756" s="381"/>
      <c r="AL756" s="383"/>
      <c r="AM756" s="374"/>
      <c r="AN756" s="384">
        <v>46258</v>
      </c>
      <c r="AO756" s="381">
        <v>46331</v>
      </c>
      <c r="AP756" s="383"/>
      <c r="AQ756" s="374"/>
      <c r="AR756" s="384" t="str">
        <f/>
        <v/>
      </c>
      <c r="AS756" s="381">
        <v>45312</v>
      </c>
      <c r="AT756" s="381" t="str">
        <f/>
        <v/>
      </c>
      <c r="AU756" s="389"/>
      <c r="AV756" s="390" t="str">
        <f/>
        <v/>
      </c>
      <c r="AW756" s="57" t="str">
        <f/>
        <v/>
      </c>
      <c r="AX756" s="381"/>
      <c r="AY756" s="381" t="str">
        <f/>
        <v/>
      </c>
      <c r="AZ756" s="381"/>
      <c r="BA756" s="381" t="str">
        <f/>
        <v/>
      </c>
      <c r="BB756" s="385"/>
      <c r="BC756" s="390" t="str">
        <f/>
        <v/>
      </c>
      <c r="BD756" s="381" t="str">
        <f/>
        <v/>
      </c>
      <c r="BE756" s="381"/>
      <c r="BF756" s="381" t="str">
        <f/>
        <v/>
      </c>
      <c r="BG756" s="391"/>
      <c r="BH756" s="392"/>
      <c r="BI756" s="378"/>
    </row>
    <row r="757" ht="15.75" customHeight="1">
      <c r="A757" s="236"/>
      <c r="B757" s="236"/>
      <c r="C757" s="358"/>
      <c r="D757" s="379">
        <v>751</v>
      </c>
      <c r="E757" s="380" t="str">
        <f t="shared" si="172"/>
        <v>#REF!</v>
      </c>
      <c r="F757" s="57" t="str">
        <f t="shared" si="173"/>
        <v>#REF!</v>
      </c>
      <c r="G757" s="57" t="str">
        <f t="shared" si="174"/>
        <v>#REF!</v>
      </c>
      <c r="H757" s="381" t="str">
        <f t="shared" si="175"/>
        <v>#REF!</v>
      </c>
      <c r="I757" s="380" t="str">
        <f t="shared" si="176"/>
        <v>#REF!</v>
      </c>
      <c r="J757" s="396" t="str">
        <f t="shared" si="180"/>
        <v>#REF!</v>
      </c>
      <c r="K757" s="382" t="b">
        <v>1</v>
      </c>
      <c r="L757" s="364" t="str">
        <f t="shared" si="177"/>
        <v>#REF!</v>
      </c>
      <c r="M757" s="361" t="str">
        <f t="shared" si="178"/>
        <v>#REF!</v>
      </c>
      <c r="N757" s="361" t="b">
        <v>0</v>
      </c>
      <c r="O757" s="24" t="b">
        <v>0</v>
      </c>
      <c r="P757" s="365" t="str">
        <f t="shared" si="179"/>
        <v>#REF!</v>
      </c>
      <c r="Q757" s="383"/>
      <c r="R757" s="367"/>
      <c r="S757" s="384" t="str">
        <f/>
        <v/>
      </c>
      <c r="T757" s="385">
        <v>45047</v>
      </c>
      <c r="U757" s="386" t="str">
        <f/>
        <v/>
      </c>
      <c r="V757" s="385">
        <v>45232</v>
      </c>
      <c r="W757" s="387" t="str">
        <f/>
        <v/>
      </c>
      <c r="X757" s="381" t="str">
        <f/>
        <v/>
      </c>
      <c r="Y757" s="381"/>
      <c r="Z757" s="381">
        <v>45292</v>
      </c>
      <c r="AA757" s="388"/>
      <c r="AB757" s="381"/>
      <c r="AC757" s="381"/>
      <c r="AD757" s="381"/>
      <c r="AE757" s="388"/>
      <c r="AF757" s="381"/>
      <c r="AG757" s="381"/>
      <c r="AH757" s="389"/>
      <c r="AI757" s="386"/>
      <c r="AJ757" s="381"/>
      <c r="AK757" s="381"/>
      <c r="AL757" s="383"/>
      <c r="AM757" s="374"/>
      <c r="AN757" s="384">
        <v>45559</v>
      </c>
      <c r="AO757" s="381">
        <v>45632</v>
      </c>
      <c r="AP757" s="383"/>
      <c r="AQ757" s="374"/>
      <c r="AR757" s="384" t="str">
        <f/>
        <v/>
      </c>
      <c r="AS757" s="381">
        <v>45312</v>
      </c>
      <c r="AT757" s="381" t="str">
        <f/>
        <v/>
      </c>
      <c r="AU757" s="389"/>
      <c r="AV757" s="390" t="str">
        <f/>
        <v/>
      </c>
      <c r="AW757" s="57" t="str">
        <f/>
        <v/>
      </c>
      <c r="AX757" s="381"/>
      <c r="AY757" s="381" t="str">
        <f/>
        <v/>
      </c>
      <c r="AZ757" s="381"/>
      <c r="BA757" s="381" t="str">
        <f/>
        <v/>
      </c>
      <c r="BB757" s="385"/>
      <c r="BC757" s="390" t="str">
        <f/>
        <v/>
      </c>
      <c r="BD757" s="381" t="str">
        <f/>
        <v/>
      </c>
      <c r="BE757" s="381"/>
      <c r="BF757" s="381" t="str">
        <f/>
        <v/>
      </c>
      <c r="BG757" s="391"/>
      <c r="BH757" s="392"/>
      <c r="BI757" s="378"/>
    </row>
    <row r="758" ht="15.75" customHeight="1">
      <c r="A758" s="236"/>
      <c r="B758" s="236"/>
      <c r="C758" s="358"/>
      <c r="D758" s="379">
        <v>752</v>
      </c>
      <c r="E758" s="380" t="str">
        <f t="shared" si="172"/>
        <v>#REF!</v>
      </c>
      <c r="F758" s="57" t="str">
        <f t="shared" si="173"/>
        <v>#REF!</v>
      </c>
      <c r="G758" s="57" t="str">
        <f t="shared" si="174"/>
        <v>#REF!</v>
      </c>
      <c r="H758" s="381" t="str">
        <f t="shared" si="175"/>
        <v>#REF!</v>
      </c>
      <c r="I758" s="380" t="str">
        <f t="shared" si="176"/>
        <v>#REF!</v>
      </c>
      <c r="J758" s="396" t="str">
        <f t="shared" si="180"/>
        <v>#REF!</v>
      </c>
      <c r="K758" s="382" t="b">
        <v>1</v>
      </c>
      <c r="L758" s="364" t="str">
        <f t="shared" si="177"/>
        <v>#REF!</v>
      </c>
      <c r="M758" s="361" t="str">
        <f t="shared" si="178"/>
        <v>#REF!</v>
      </c>
      <c r="N758" s="361" t="b">
        <v>0</v>
      </c>
      <c r="O758" s="24" t="b">
        <v>0</v>
      </c>
      <c r="P758" s="365" t="str">
        <f t="shared" si="179"/>
        <v>#REF!</v>
      </c>
      <c r="Q758" s="383"/>
      <c r="R758" s="367"/>
      <c r="S758" s="384" t="str">
        <f/>
        <v/>
      </c>
      <c r="T758" s="385">
        <v>45047</v>
      </c>
      <c r="U758" s="386" t="str">
        <f/>
        <v/>
      </c>
      <c r="V758" s="385">
        <v>45232</v>
      </c>
      <c r="W758" s="387" t="str">
        <f/>
        <v/>
      </c>
      <c r="X758" s="381" t="str">
        <f/>
        <v/>
      </c>
      <c r="Y758" s="381"/>
      <c r="Z758" s="381">
        <v>45323</v>
      </c>
      <c r="AA758" s="388"/>
      <c r="AB758" s="381"/>
      <c r="AC758" s="381"/>
      <c r="AD758" s="381"/>
      <c r="AE758" s="388"/>
      <c r="AF758" s="381"/>
      <c r="AG758" s="381"/>
      <c r="AH758" s="389"/>
      <c r="AI758" s="386"/>
      <c r="AJ758" s="381"/>
      <c r="AK758" s="381"/>
      <c r="AL758" s="383"/>
      <c r="AM758" s="374"/>
      <c r="AN758" s="384">
        <v>45551</v>
      </c>
      <c r="AO758" s="381">
        <v>45624</v>
      </c>
      <c r="AP758" s="383"/>
      <c r="AQ758" s="374"/>
      <c r="AR758" s="384" t="str">
        <f/>
        <v/>
      </c>
      <c r="AS758" s="381">
        <v>45335</v>
      </c>
      <c r="AT758" s="381" t="str">
        <f/>
        <v/>
      </c>
      <c r="AU758" s="389"/>
      <c r="AV758" s="390" t="str">
        <f/>
        <v/>
      </c>
      <c r="AW758" s="57" t="str">
        <f/>
        <v/>
      </c>
      <c r="AX758" s="381"/>
      <c r="AY758" s="381" t="str">
        <f/>
        <v/>
      </c>
      <c r="AZ758" s="381"/>
      <c r="BA758" s="381" t="str">
        <f/>
        <v/>
      </c>
      <c r="BB758" s="385"/>
      <c r="BC758" s="390" t="str">
        <f/>
        <v/>
      </c>
      <c r="BD758" s="381" t="str">
        <f/>
        <v/>
      </c>
      <c r="BE758" s="381"/>
      <c r="BF758" s="381" t="str">
        <f/>
        <v/>
      </c>
      <c r="BG758" s="391"/>
      <c r="BH758" s="392"/>
      <c r="BI758" s="378"/>
    </row>
    <row r="759" ht="15.75" customHeight="1">
      <c r="A759" s="236"/>
      <c r="B759" s="236"/>
      <c r="C759" s="358"/>
      <c r="D759" s="379">
        <v>753</v>
      </c>
      <c r="E759" s="380" t="str">
        <f t="shared" si="172"/>
        <v>#REF!</v>
      </c>
      <c r="F759" s="57" t="str">
        <f t="shared" si="173"/>
        <v>#REF!</v>
      </c>
      <c r="G759" s="57" t="str">
        <f t="shared" si="174"/>
        <v>#REF!</v>
      </c>
      <c r="H759" s="381" t="str">
        <f t="shared" si="175"/>
        <v>#REF!</v>
      </c>
      <c r="I759" s="380" t="str">
        <f t="shared" si="176"/>
        <v>#REF!</v>
      </c>
      <c r="J759" s="396" t="str">
        <f t="shared" si="180"/>
        <v>#REF!</v>
      </c>
      <c r="K759" s="382" t="b">
        <v>0</v>
      </c>
      <c r="L759" s="364" t="str">
        <f t="shared" si="177"/>
        <v>#REF!</v>
      </c>
      <c r="M759" s="361" t="str">
        <f t="shared" si="178"/>
        <v>#REF!</v>
      </c>
      <c r="N759" s="361" t="b">
        <v>0</v>
      </c>
      <c r="O759" s="24" t="b">
        <v>0</v>
      </c>
      <c r="P759" s="365" t="str">
        <f t="shared" si="179"/>
        <v>#REF!</v>
      </c>
      <c r="Q759" s="383"/>
      <c r="R759" s="367"/>
      <c r="S759" s="384" t="str">
        <f/>
        <v/>
      </c>
      <c r="T759" s="385">
        <v>45047</v>
      </c>
      <c r="U759" s="386" t="str">
        <f/>
        <v/>
      </c>
      <c r="V759" s="385">
        <v>45265</v>
      </c>
      <c r="W759" s="387" t="str">
        <f/>
        <v/>
      </c>
      <c r="X759" s="381" t="str">
        <f/>
        <v/>
      </c>
      <c r="Y759" s="381"/>
      <c r="Z759" s="381">
        <v>45992</v>
      </c>
      <c r="AA759" s="388"/>
      <c r="AB759" s="381"/>
      <c r="AC759" s="381"/>
      <c r="AD759" s="381"/>
      <c r="AE759" s="388"/>
      <c r="AF759" s="381"/>
      <c r="AG759" s="381"/>
      <c r="AH759" s="389"/>
      <c r="AI759" s="386"/>
      <c r="AJ759" s="381"/>
      <c r="AK759" s="381"/>
      <c r="AL759" s="383"/>
      <c r="AM759" s="374"/>
      <c r="AN759" s="384">
        <v>46664</v>
      </c>
      <c r="AO759" s="381">
        <v>46737</v>
      </c>
      <c r="AP759" s="383"/>
      <c r="AQ759" s="374"/>
      <c r="AR759" s="384" t="str">
        <f/>
        <v/>
      </c>
      <c r="AS759" s="381">
        <v>46002</v>
      </c>
      <c r="AT759" s="381" t="str">
        <f/>
        <v/>
      </c>
      <c r="AU759" s="389"/>
      <c r="AV759" s="390" t="str">
        <f/>
        <v/>
      </c>
      <c r="AW759" s="57" t="str">
        <f/>
        <v/>
      </c>
      <c r="AX759" s="381"/>
      <c r="AY759" s="381" t="str">
        <f/>
        <v/>
      </c>
      <c r="AZ759" s="381"/>
      <c r="BA759" s="381" t="str">
        <f/>
        <v/>
      </c>
      <c r="BB759" s="385"/>
      <c r="BC759" s="390" t="str">
        <f/>
        <v/>
      </c>
      <c r="BD759" s="381" t="str">
        <f/>
        <v/>
      </c>
      <c r="BE759" s="381"/>
      <c r="BF759" s="381" t="str">
        <f/>
        <v/>
      </c>
      <c r="BG759" s="391"/>
      <c r="BH759" s="392"/>
      <c r="BI759" s="378"/>
    </row>
    <row r="760" ht="15.75" customHeight="1">
      <c r="A760" s="236"/>
      <c r="B760" s="236"/>
      <c r="C760" s="358"/>
      <c r="D760" s="379">
        <v>754</v>
      </c>
      <c r="E760" s="380" t="str">
        <f t="shared" si="172"/>
        <v>#REF!</v>
      </c>
      <c r="F760" s="57" t="str">
        <f t="shared" si="173"/>
        <v>#REF!</v>
      </c>
      <c r="G760" s="57" t="str">
        <f t="shared" si="174"/>
        <v>#REF!</v>
      </c>
      <c r="H760" s="381" t="str">
        <f t="shared" si="175"/>
        <v>#REF!</v>
      </c>
      <c r="I760" s="380" t="str">
        <f t="shared" si="176"/>
        <v>#REF!</v>
      </c>
      <c r="J760" s="396" t="str">
        <f t="shared" si="180"/>
        <v>#REF!</v>
      </c>
      <c r="K760" s="382" t="b">
        <v>0</v>
      </c>
      <c r="L760" s="364" t="str">
        <f t="shared" si="177"/>
        <v>#REF!</v>
      </c>
      <c r="M760" s="361" t="str">
        <f t="shared" si="178"/>
        <v>#REF!</v>
      </c>
      <c r="N760" s="361" t="b">
        <v>0</v>
      </c>
      <c r="O760" s="24" t="b">
        <v>0</v>
      </c>
      <c r="P760" s="365" t="str">
        <f t="shared" si="179"/>
        <v>#REF!</v>
      </c>
      <c r="Q760" s="383"/>
      <c r="R760" s="367"/>
      <c r="S760" s="384" t="str">
        <f/>
        <v/>
      </c>
      <c r="T760" s="385">
        <v>45748</v>
      </c>
      <c r="U760" s="386" t="str">
        <f/>
        <v/>
      </c>
      <c r="V760" s="385">
        <v>45932</v>
      </c>
      <c r="W760" s="387" t="str">
        <f/>
        <v/>
      </c>
      <c r="X760" s="381" t="str">
        <f/>
        <v/>
      </c>
      <c r="Y760" s="381"/>
      <c r="Z760" s="381">
        <v>45992</v>
      </c>
      <c r="AA760" s="388"/>
      <c r="AB760" s="381"/>
      <c r="AC760" s="381"/>
      <c r="AD760" s="381"/>
      <c r="AE760" s="388"/>
      <c r="AF760" s="381"/>
      <c r="AG760" s="381"/>
      <c r="AH760" s="389"/>
      <c r="AI760" s="386"/>
      <c r="AJ760" s="381"/>
      <c r="AK760" s="381"/>
      <c r="AL760" s="383"/>
      <c r="AM760" s="374"/>
      <c r="AN760" s="384">
        <v>46909</v>
      </c>
      <c r="AO760" s="381">
        <v>46982</v>
      </c>
      <c r="AP760" s="383"/>
      <c r="AQ760" s="374"/>
      <c r="AR760" s="384" t="str">
        <f/>
        <v/>
      </c>
      <c r="AS760" s="381">
        <v>46002</v>
      </c>
      <c r="AT760" s="381" t="str">
        <f/>
        <v/>
      </c>
      <c r="AU760" s="389"/>
      <c r="AV760" s="390" t="str">
        <f/>
        <v/>
      </c>
      <c r="AW760" s="57" t="str">
        <f/>
        <v/>
      </c>
      <c r="AX760" s="381"/>
      <c r="AY760" s="381" t="str">
        <f/>
        <v/>
      </c>
      <c r="AZ760" s="381"/>
      <c r="BA760" s="381" t="str">
        <f/>
        <v/>
      </c>
      <c r="BB760" s="385"/>
      <c r="BC760" s="390" t="str">
        <f/>
        <v/>
      </c>
      <c r="BD760" s="381" t="str">
        <f/>
        <v/>
      </c>
      <c r="BE760" s="381"/>
      <c r="BF760" s="381" t="str">
        <f/>
        <v/>
      </c>
      <c r="BG760" s="391"/>
      <c r="BH760" s="392"/>
      <c r="BI760" s="378"/>
    </row>
    <row r="761" ht="15.75" customHeight="1">
      <c r="A761" s="236"/>
      <c r="B761" s="236"/>
      <c r="C761" s="358"/>
      <c r="D761" s="379">
        <v>755</v>
      </c>
      <c r="E761" s="380" t="str">
        <f t="shared" si="172"/>
        <v>#REF!</v>
      </c>
      <c r="F761" s="57" t="str">
        <f t="shared" si="173"/>
        <v>#REF!</v>
      </c>
      <c r="G761" s="57" t="str">
        <f t="shared" si="174"/>
        <v>#REF!</v>
      </c>
      <c r="H761" s="381" t="str">
        <f t="shared" si="175"/>
        <v>#REF!</v>
      </c>
      <c r="I761" s="380" t="str">
        <f t="shared" si="176"/>
        <v>#REF!</v>
      </c>
      <c r="J761" s="396" t="str">
        <f t="shared" si="180"/>
        <v>#REF!</v>
      </c>
      <c r="K761" s="382" t="b">
        <v>0</v>
      </c>
      <c r="L761" s="364" t="str">
        <f t="shared" si="177"/>
        <v>#REF!</v>
      </c>
      <c r="M761" s="361" t="str">
        <f t="shared" si="178"/>
        <v>#REF!</v>
      </c>
      <c r="N761" s="361" t="b">
        <v>0</v>
      </c>
      <c r="O761" s="24" t="b">
        <v>0</v>
      </c>
      <c r="P761" s="365" t="str">
        <f t="shared" si="179"/>
        <v>#REF!</v>
      </c>
      <c r="Q761" s="383"/>
      <c r="R761" s="367"/>
      <c r="S761" s="384" t="str">
        <f/>
        <v/>
      </c>
      <c r="T761" s="385">
        <v>45748</v>
      </c>
      <c r="U761" s="386" t="str">
        <f/>
        <v/>
      </c>
      <c r="V761" s="385">
        <v>45932</v>
      </c>
      <c r="W761" s="387" t="str">
        <f/>
        <v/>
      </c>
      <c r="X761" s="381" t="str">
        <f/>
        <v/>
      </c>
      <c r="Y761" s="381"/>
      <c r="Z761" s="381">
        <v>45992</v>
      </c>
      <c r="AA761" s="388"/>
      <c r="AB761" s="381"/>
      <c r="AC761" s="381"/>
      <c r="AD761" s="381"/>
      <c r="AE761" s="388"/>
      <c r="AF761" s="381"/>
      <c r="AG761" s="381"/>
      <c r="AH761" s="389"/>
      <c r="AI761" s="386"/>
      <c r="AJ761" s="381"/>
      <c r="AK761" s="381"/>
      <c r="AL761" s="383"/>
      <c r="AM761" s="374"/>
      <c r="AN761" s="384">
        <v>45936</v>
      </c>
      <c r="AO761" s="381">
        <v>46009</v>
      </c>
      <c r="AP761" s="383"/>
      <c r="AQ761" s="374"/>
      <c r="AR761" s="384" t="str">
        <f/>
        <v/>
      </c>
      <c r="AS761" s="381">
        <v>46002</v>
      </c>
      <c r="AT761" s="381" t="str">
        <f/>
        <v/>
      </c>
      <c r="AU761" s="389"/>
      <c r="AV761" s="390" t="str">
        <f/>
        <v/>
      </c>
      <c r="AW761" s="57" t="str">
        <f/>
        <v/>
      </c>
      <c r="AX761" s="381"/>
      <c r="AY761" s="381" t="str">
        <f/>
        <v/>
      </c>
      <c r="AZ761" s="381"/>
      <c r="BA761" s="381" t="str">
        <f/>
        <v/>
      </c>
      <c r="BB761" s="385"/>
      <c r="BC761" s="390" t="str">
        <f/>
        <v/>
      </c>
      <c r="BD761" s="381" t="str">
        <f/>
        <v/>
      </c>
      <c r="BE761" s="381"/>
      <c r="BF761" s="381" t="str">
        <f/>
        <v/>
      </c>
      <c r="BG761" s="391"/>
      <c r="BH761" s="392"/>
      <c r="BI761" s="378"/>
    </row>
    <row r="762" ht="15.75" customHeight="1">
      <c r="A762" s="236"/>
      <c r="B762" s="236"/>
      <c r="C762" s="358"/>
      <c r="D762" s="379">
        <v>756</v>
      </c>
      <c r="E762" s="380" t="str">
        <f t="shared" si="172"/>
        <v>#REF!</v>
      </c>
      <c r="F762" s="57" t="str">
        <f t="shared" si="173"/>
        <v>#REF!</v>
      </c>
      <c r="G762" s="57" t="str">
        <f t="shared" si="174"/>
        <v>#REF!</v>
      </c>
      <c r="H762" s="381" t="str">
        <f t="shared" si="175"/>
        <v>#REF!</v>
      </c>
      <c r="I762" s="380" t="str">
        <f t="shared" si="176"/>
        <v>#REF!</v>
      </c>
      <c r="J762" s="396" t="str">
        <f t="shared" si="180"/>
        <v>#REF!</v>
      </c>
      <c r="K762" s="382" t="b">
        <v>0</v>
      </c>
      <c r="L762" s="364" t="str">
        <f t="shared" si="177"/>
        <v>#REF!</v>
      </c>
      <c r="M762" s="361" t="str">
        <f t="shared" si="178"/>
        <v>#REF!</v>
      </c>
      <c r="N762" s="361" t="b">
        <v>0</v>
      </c>
      <c r="O762" s="24" t="b">
        <v>0</v>
      </c>
      <c r="P762" s="365" t="str">
        <f t="shared" si="179"/>
        <v>#REF!</v>
      </c>
      <c r="Q762" s="383"/>
      <c r="R762" s="367"/>
      <c r="S762" s="384" t="str">
        <f/>
        <v/>
      </c>
      <c r="T762" s="385">
        <v>45748</v>
      </c>
      <c r="U762" s="386" t="str">
        <f/>
        <v/>
      </c>
      <c r="V762" s="385">
        <v>45932</v>
      </c>
      <c r="W762" s="387" t="str">
        <f/>
        <v/>
      </c>
      <c r="X762" s="381" t="str">
        <f/>
        <v/>
      </c>
      <c r="Y762" s="381"/>
      <c r="Z762" s="381">
        <v>45992</v>
      </c>
      <c r="AA762" s="388"/>
      <c r="AB762" s="381"/>
      <c r="AC762" s="381"/>
      <c r="AD762" s="381"/>
      <c r="AE762" s="388"/>
      <c r="AF762" s="381"/>
      <c r="AG762" s="381"/>
      <c r="AH762" s="389"/>
      <c r="AI762" s="386"/>
      <c r="AJ762" s="381"/>
      <c r="AK762" s="381"/>
      <c r="AL762" s="383"/>
      <c r="AM762" s="374"/>
      <c r="AN762" s="384">
        <v>46482</v>
      </c>
      <c r="AO762" s="381">
        <v>46555</v>
      </c>
      <c r="AP762" s="383"/>
      <c r="AQ762" s="374"/>
      <c r="AR762" s="384" t="str">
        <f/>
        <v/>
      </c>
      <c r="AS762" s="381">
        <v>46002</v>
      </c>
      <c r="AT762" s="381" t="str">
        <f/>
        <v/>
      </c>
      <c r="AU762" s="389"/>
      <c r="AV762" s="390" t="str">
        <f/>
        <v/>
      </c>
      <c r="AW762" s="57" t="str">
        <f/>
        <v/>
      </c>
      <c r="AX762" s="381"/>
      <c r="AY762" s="381" t="str">
        <f/>
        <v/>
      </c>
      <c r="AZ762" s="381"/>
      <c r="BA762" s="381" t="str">
        <f/>
        <v/>
      </c>
      <c r="BB762" s="385"/>
      <c r="BC762" s="390" t="str">
        <f/>
        <v/>
      </c>
      <c r="BD762" s="381" t="str">
        <f/>
        <v/>
      </c>
      <c r="BE762" s="381"/>
      <c r="BF762" s="381" t="str">
        <f/>
        <v/>
      </c>
      <c r="BG762" s="391"/>
      <c r="BH762" s="392"/>
      <c r="BI762" s="378"/>
    </row>
    <row r="763" ht="15.75" customHeight="1">
      <c r="A763" s="236"/>
      <c r="B763" s="236"/>
      <c r="C763" s="358"/>
      <c r="D763" s="379">
        <v>757</v>
      </c>
      <c r="E763" s="380" t="str">
        <f t="shared" si="172"/>
        <v>#REF!</v>
      </c>
      <c r="F763" s="57" t="str">
        <f t="shared" si="173"/>
        <v>#REF!</v>
      </c>
      <c r="G763" s="57" t="str">
        <f t="shared" si="174"/>
        <v>#REF!</v>
      </c>
      <c r="H763" s="381" t="str">
        <f t="shared" si="175"/>
        <v>#REF!</v>
      </c>
      <c r="I763" s="380" t="str">
        <f t="shared" si="176"/>
        <v>#REF!</v>
      </c>
      <c r="J763" s="396" t="str">
        <f t="shared" si="180"/>
        <v>#REF!</v>
      </c>
      <c r="K763" s="382" t="b">
        <v>0</v>
      </c>
      <c r="L763" s="364" t="str">
        <f t="shared" si="177"/>
        <v>#REF!</v>
      </c>
      <c r="M763" s="361" t="str">
        <f t="shared" si="178"/>
        <v>#REF!</v>
      </c>
      <c r="N763" s="361" t="b">
        <v>0</v>
      </c>
      <c r="O763" s="24" t="b">
        <v>0</v>
      </c>
      <c r="P763" s="365" t="str">
        <f t="shared" si="179"/>
        <v>#REF!</v>
      </c>
      <c r="Q763" s="383"/>
      <c r="R763" s="367"/>
      <c r="S763" s="384" t="str">
        <f/>
        <v/>
      </c>
      <c r="T763" s="385">
        <v>45748</v>
      </c>
      <c r="U763" s="386" t="str">
        <f/>
        <v/>
      </c>
      <c r="V763" s="385">
        <v>45932</v>
      </c>
      <c r="W763" s="387" t="str">
        <f/>
        <v/>
      </c>
      <c r="X763" s="381" t="str">
        <f/>
        <v/>
      </c>
      <c r="Y763" s="381"/>
      <c r="Z763" s="381">
        <v>45992</v>
      </c>
      <c r="AA763" s="388"/>
      <c r="AB763" s="381"/>
      <c r="AC763" s="381"/>
      <c r="AD763" s="381"/>
      <c r="AE763" s="388"/>
      <c r="AF763" s="381"/>
      <c r="AG763" s="381"/>
      <c r="AH763" s="389"/>
      <c r="AI763" s="386"/>
      <c r="AJ763" s="381"/>
      <c r="AK763" s="381"/>
      <c r="AL763" s="383"/>
      <c r="AM763" s="374"/>
      <c r="AN763" s="384">
        <v>46388</v>
      </c>
      <c r="AO763" s="381">
        <v>46463</v>
      </c>
      <c r="AP763" s="383"/>
      <c r="AQ763" s="374"/>
      <c r="AR763" s="384" t="str">
        <f/>
        <v/>
      </c>
      <c r="AS763" s="381">
        <v>46002</v>
      </c>
      <c r="AT763" s="381" t="str">
        <f/>
        <v/>
      </c>
      <c r="AU763" s="389"/>
      <c r="AV763" s="390" t="str">
        <f/>
        <v/>
      </c>
      <c r="AW763" s="57" t="str">
        <f/>
        <v/>
      </c>
      <c r="AX763" s="381"/>
      <c r="AY763" s="381" t="str">
        <f/>
        <v/>
      </c>
      <c r="AZ763" s="381"/>
      <c r="BA763" s="381" t="str">
        <f/>
        <v/>
      </c>
      <c r="BB763" s="385"/>
      <c r="BC763" s="390" t="str">
        <f/>
        <v/>
      </c>
      <c r="BD763" s="381" t="str">
        <f/>
        <v/>
      </c>
      <c r="BE763" s="381"/>
      <c r="BF763" s="381" t="str">
        <f/>
        <v/>
      </c>
      <c r="BG763" s="391"/>
      <c r="BH763" s="392"/>
      <c r="BI763" s="378"/>
    </row>
    <row r="764" ht="15.75" customHeight="1">
      <c r="A764" s="236"/>
      <c r="B764" s="236"/>
      <c r="C764" s="358"/>
      <c r="D764" s="379">
        <v>758</v>
      </c>
      <c r="E764" s="380" t="str">
        <f t="shared" si="172"/>
        <v>#REF!</v>
      </c>
      <c r="F764" s="57" t="str">
        <f t="shared" si="173"/>
        <v>#REF!</v>
      </c>
      <c r="G764" s="57" t="str">
        <f t="shared" si="174"/>
        <v>#REF!</v>
      </c>
      <c r="H764" s="381" t="str">
        <f t="shared" si="175"/>
        <v>#REF!</v>
      </c>
      <c r="I764" s="380" t="str">
        <f t="shared" si="176"/>
        <v>#REF!</v>
      </c>
      <c r="J764" s="396" t="str">
        <f t="shared" si="180"/>
        <v>#REF!</v>
      </c>
      <c r="K764" s="382" t="b">
        <v>0</v>
      </c>
      <c r="L764" s="364" t="str">
        <f t="shared" si="177"/>
        <v>#REF!</v>
      </c>
      <c r="M764" s="361" t="str">
        <f t="shared" si="178"/>
        <v>#REF!</v>
      </c>
      <c r="N764" s="361" t="b">
        <v>0</v>
      </c>
      <c r="O764" s="24" t="b">
        <v>0</v>
      </c>
      <c r="P764" s="365" t="str">
        <f t="shared" si="179"/>
        <v>#REF!</v>
      </c>
      <c r="Q764" s="383"/>
      <c r="R764" s="367"/>
      <c r="S764" s="384" t="str">
        <f/>
        <v/>
      </c>
      <c r="T764" s="385">
        <v>45748</v>
      </c>
      <c r="U764" s="386" t="str">
        <f/>
        <v/>
      </c>
      <c r="V764" s="385">
        <v>45932</v>
      </c>
      <c r="W764" s="387" t="str">
        <f/>
        <v/>
      </c>
      <c r="X764" s="381" t="str">
        <f/>
        <v/>
      </c>
      <c r="Y764" s="381"/>
      <c r="Z764" s="381">
        <v>46784</v>
      </c>
      <c r="AA764" s="388"/>
      <c r="AB764" s="381"/>
      <c r="AC764" s="381"/>
      <c r="AD764" s="381"/>
      <c r="AE764" s="388"/>
      <c r="AF764" s="381"/>
      <c r="AG764" s="381"/>
      <c r="AH764" s="389"/>
      <c r="AI764" s="386"/>
      <c r="AJ764" s="381"/>
      <c r="AK764" s="381"/>
      <c r="AL764" s="383"/>
      <c r="AM764" s="374"/>
      <c r="AN764" s="384">
        <v>46909</v>
      </c>
      <c r="AO764" s="381">
        <v>46982</v>
      </c>
      <c r="AP764" s="383"/>
      <c r="AQ764" s="374"/>
      <c r="AR764" s="384" t="str">
        <f/>
        <v/>
      </c>
      <c r="AS764" s="381">
        <v>46796</v>
      </c>
      <c r="AT764" s="381" t="str">
        <f/>
        <v/>
      </c>
      <c r="AU764" s="389"/>
      <c r="AV764" s="390" t="str">
        <f/>
        <v/>
      </c>
      <c r="AW764" s="57" t="str">
        <f/>
        <v/>
      </c>
      <c r="AX764" s="381"/>
      <c r="AY764" s="381" t="str">
        <f/>
        <v/>
      </c>
      <c r="AZ764" s="381"/>
      <c r="BA764" s="381" t="str">
        <f/>
        <v/>
      </c>
      <c r="BB764" s="385"/>
      <c r="BC764" s="390" t="str">
        <f/>
        <v/>
      </c>
      <c r="BD764" s="381" t="str">
        <f/>
        <v/>
      </c>
      <c r="BE764" s="381"/>
      <c r="BF764" s="381" t="str">
        <f/>
        <v/>
      </c>
      <c r="BG764" s="391"/>
      <c r="BH764" s="392"/>
      <c r="BI764" s="378"/>
    </row>
    <row r="765" ht="15.75" customHeight="1">
      <c r="A765" s="236"/>
      <c r="B765" s="236"/>
      <c r="C765" s="358"/>
      <c r="D765" s="379">
        <v>759</v>
      </c>
      <c r="E765" s="380" t="str">
        <f t="shared" si="172"/>
        <v>#REF!</v>
      </c>
      <c r="F765" s="57" t="str">
        <f t="shared" si="173"/>
        <v>#REF!</v>
      </c>
      <c r="G765" s="57" t="str">
        <f t="shared" si="174"/>
        <v>#REF!</v>
      </c>
      <c r="H765" s="381" t="str">
        <f t="shared" si="175"/>
        <v>#REF!</v>
      </c>
      <c r="I765" s="380" t="str">
        <f t="shared" si="176"/>
        <v>#REF!</v>
      </c>
      <c r="J765" s="396" t="str">
        <f t="shared" si="180"/>
        <v>#REF!</v>
      </c>
      <c r="K765" s="382" t="b">
        <v>0</v>
      </c>
      <c r="L765" s="364" t="str">
        <f t="shared" si="177"/>
        <v>#REF!</v>
      </c>
      <c r="M765" s="361" t="str">
        <f t="shared" si="178"/>
        <v>#REF!</v>
      </c>
      <c r="N765" s="361" t="b">
        <v>0</v>
      </c>
      <c r="O765" s="24" t="b">
        <v>0</v>
      </c>
      <c r="P765" s="365" t="str">
        <f t="shared" si="179"/>
        <v>#REF!</v>
      </c>
      <c r="Q765" s="383"/>
      <c r="R765" s="367"/>
      <c r="S765" s="384" t="str">
        <f/>
        <v/>
      </c>
      <c r="T765" s="385">
        <v>46569</v>
      </c>
      <c r="U765" s="386" t="str">
        <f/>
        <v/>
      </c>
      <c r="V765" s="385">
        <v>46724</v>
      </c>
      <c r="W765" s="387" t="str">
        <f/>
        <v/>
      </c>
      <c r="X765" s="381" t="str">
        <f/>
        <v/>
      </c>
      <c r="Y765" s="381"/>
      <c r="Z765" s="381">
        <v>46784</v>
      </c>
      <c r="AA765" s="388"/>
      <c r="AB765" s="381"/>
      <c r="AC765" s="381"/>
      <c r="AD765" s="381"/>
      <c r="AE765" s="388"/>
      <c r="AF765" s="381"/>
      <c r="AG765" s="381"/>
      <c r="AH765" s="389"/>
      <c r="AI765" s="386"/>
      <c r="AJ765" s="381"/>
      <c r="AK765" s="381"/>
      <c r="AL765" s="383"/>
      <c r="AM765" s="374"/>
      <c r="AN765" s="384">
        <v>46909</v>
      </c>
      <c r="AO765" s="381">
        <v>46982</v>
      </c>
      <c r="AP765" s="383"/>
      <c r="AQ765" s="374"/>
      <c r="AR765" s="384" t="str">
        <f/>
        <v/>
      </c>
      <c r="AS765" s="381">
        <v>46796</v>
      </c>
      <c r="AT765" s="381" t="str">
        <f/>
        <v/>
      </c>
      <c r="AU765" s="389"/>
      <c r="AV765" s="390" t="str">
        <f/>
        <v/>
      </c>
      <c r="AW765" s="57" t="str">
        <f/>
        <v/>
      </c>
      <c r="AX765" s="381"/>
      <c r="AY765" s="381" t="str">
        <f/>
        <v/>
      </c>
      <c r="AZ765" s="381"/>
      <c r="BA765" s="381" t="str">
        <f/>
        <v/>
      </c>
      <c r="BB765" s="385"/>
      <c r="BC765" s="390" t="str">
        <f/>
        <v/>
      </c>
      <c r="BD765" s="381" t="str">
        <f/>
        <v/>
      </c>
      <c r="BE765" s="381"/>
      <c r="BF765" s="381" t="str">
        <f/>
        <v/>
      </c>
      <c r="BG765" s="391"/>
      <c r="BH765" s="392"/>
      <c r="BI765" s="378"/>
    </row>
    <row r="766" ht="15.75" customHeight="1">
      <c r="A766" s="236"/>
      <c r="B766" s="236"/>
      <c r="C766" s="358"/>
      <c r="D766" s="379">
        <v>760</v>
      </c>
      <c r="E766" s="380" t="str">
        <f t="shared" si="172"/>
        <v>#REF!</v>
      </c>
      <c r="F766" s="57" t="str">
        <f t="shared" si="173"/>
        <v>#REF!</v>
      </c>
      <c r="G766" s="57" t="str">
        <f t="shared" si="174"/>
        <v>#REF!</v>
      </c>
      <c r="H766" s="381" t="str">
        <f t="shared" si="175"/>
        <v>#REF!</v>
      </c>
      <c r="I766" s="380" t="str">
        <f t="shared" si="176"/>
        <v>#REF!</v>
      </c>
      <c r="J766" s="396" t="str">
        <f t="shared" si="180"/>
        <v>#REF!</v>
      </c>
      <c r="K766" s="382" t="b">
        <v>0</v>
      </c>
      <c r="L766" s="364" t="str">
        <f t="shared" si="177"/>
        <v>#REF!</v>
      </c>
      <c r="M766" s="361" t="str">
        <f t="shared" si="178"/>
        <v>#REF!</v>
      </c>
      <c r="N766" s="361" t="b">
        <v>0</v>
      </c>
      <c r="O766" s="24" t="b">
        <v>0</v>
      </c>
      <c r="P766" s="365" t="str">
        <f t="shared" si="179"/>
        <v>#REF!</v>
      </c>
      <c r="Q766" s="383"/>
      <c r="R766" s="367"/>
      <c r="S766" s="384" t="str">
        <f/>
        <v/>
      </c>
      <c r="T766" s="385">
        <v>46569</v>
      </c>
      <c r="U766" s="386" t="str">
        <f/>
        <v/>
      </c>
      <c r="V766" s="385">
        <v>46724</v>
      </c>
      <c r="W766" s="387" t="str">
        <f/>
        <v/>
      </c>
      <c r="X766" s="381" t="str">
        <f/>
        <v/>
      </c>
      <c r="Y766" s="381"/>
      <c r="Z766" s="381">
        <v>46784</v>
      </c>
      <c r="AA766" s="388"/>
      <c r="AB766" s="381"/>
      <c r="AC766" s="381"/>
      <c r="AD766" s="381"/>
      <c r="AE766" s="388"/>
      <c r="AF766" s="381"/>
      <c r="AG766" s="381"/>
      <c r="AH766" s="389"/>
      <c r="AI766" s="386"/>
      <c r="AJ766" s="381"/>
      <c r="AK766" s="381"/>
      <c r="AL766" s="383"/>
      <c r="AM766" s="374"/>
      <c r="AN766" s="384">
        <v>46909</v>
      </c>
      <c r="AO766" s="381">
        <v>46982</v>
      </c>
      <c r="AP766" s="383"/>
      <c r="AQ766" s="374"/>
      <c r="AR766" s="384" t="str">
        <f/>
        <v/>
      </c>
      <c r="AS766" s="381">
        <v>46796</v>
      </c>
      <c r="AT766" s="381" t="str">
        <f/>
        <v/>
      </c>
      <c r="AU766" s="389"/>
      <c r="AV766" s="390" t="str">
        <f/>
        <v/>
      </c>
      <c r="AW766" s="57" t="str">
        <f/>
        <v/>
      </c>
      <c r="AX766" s="381"/>
      <c r="AY766" s="381" t="str">
        <f/>
        <v/>
      </c>
      <c r="AZ766" s="381"/>
      <c r="BA766" s="381" t="str">
        <f/>
        <v/>
      </c>
      <c r="BB766" s="385"/>
      <c r="BC766" s="390" t="str">
        <f/>
        <v/>
      </c>
      <c r="BD766" s="381" t="str">
        <f/>
        <v/>
      </c>
      <c r="BE766" s="381"/>
      <c r="BF766" s="381" t="str">
        <f/>
        <v/>
      </c>
      <c r="BG766" s="391"/>
      <c r="BH766" s="392"/>
      <c r="BI766" s="378"/>
    </row>
    <row r="767" ht="15.75" customHeight="1">
      <c r="A767" s="236"/>
      <c r="B767" s="236"/>
      <c r="C767" s="358"/>
      <c r="D767" s="379">
        <v>761</v>
      </c>
      <c r="E767" s="380" t="str">
        <f t="shared" si="172"/>
        <v>#REF!</v>
      </c>
      <c r="F767" s="57" t="str">
        <f t="shared" si="173"/>
        <v>#REF!</v>
      </c>
      <c r="G767" s="57" t="str">
        <f t="shared" si="174"/>
        <v>#REF!</v>
      </c>
      <c r="H767" s="381" t="str">
        <f t="shared" si="175"/>
        <v>#REF!</v>
      </c>
      <c r="I767" s="380" t="str">
        <f t="shared" si="176"/>
        <v>#REF!</v>
      </c>
      <c r="J767" s="396" t="str">
        <f t="shared" si="180"/>
        <v>#REF!</v>
      </c>
      <c r="K767" s="382" t="b">
        <v>0</v>
      </c>
      <c r="L767" s="364" t="str">
        <f t="shared" si="177"/>
        <v>#REF!</v>
      </c>
      <c r="M767" s="361" t="str">
        <f t="shared" si="178"/>
        <v>#REF!</v>
      </c>
      <c r="N767" s="361" t="b">
        <v>0</v>
      </c>
      <c r="O767" s="24" t="b">
        <v>0</v>
      </c>
      <c r="P767" s="365" t="str">
        <f t="shared" si="179"/>
        <v>#REF!</v>
      </c>
      <c r="Q767" s="383"/>
      <c r="R767" s="367"/>
      <c r="S767" s="384" t="str">
        <f/>
        <v/>
      </c>
      <c r="T767" s="385">
        <v>46569</v>
      </c>
      <c r="U767" s="386" t="str">
        <f/>
        <v/>
      </c>
      <c r="V767" s="385">
        <v>46724</v>
      </c>
      <c r="W767" s="387" t="str">
        <f/>
        <v/>
      </c>
      <c r="X767" s="381" t="str">
        <f/>
        <v/>
      </c>
      <c r="Y767" s="381"/>
      <c r="Z767" s="381">
        <v>46631</v>
      </c>
      <c r="AA767" s="388"/>
      <c r="AB767" s="381"/>
      <c r="AC767" s="381"/>
      <c r="AD767" s="381"/>
      <c r="AE767" s="388"/>
      <c r="AF767" s="381"/>
      <c r="AG767" s="381"/>
      <c r="AH767" s="389"/>
      <c r="AI767" s="386"/>
      <c r="AJ767" s="381"/>
      <c r="AK767" s="381"/>
      <c r="AL767" s="383"/>
      <c r="AM767" s="374"/>
      <c r="AN767" s="384">
        <v>47395</v>
      </c>
      <c r="AO767" s="381">
        <v>47470</v>
      </c>
      <c r="AP767" s="383"/>
      <c r="AQ767" s="374"/>
      <c r="AR767" s="384" t="str">
        <f/>
        <v/>
      </c>
      <c r="AS767" s="381">
        <v>46643</v>
      </c>
      <c r="AT767" s="381" t="str">
        <f/>
        <v/>
      </c>
      <c r="AU767" s="389"/>
      <c r="AV767" s="390" t="str">
        <f/>
        <v/>
      </c>
      <c r="AW767" s="57" t="str">
        <f/>
        <v/>
      </c>
      <c r="AX767" s="381"/>
      <c r="AY767" s="381" t="str">
        <f/>
        <v/>
      </c>
      <c r="AZ767" s="381"/>
      <c r="BA767" s="381" t="str">
        <f/>
        <v/>
      </c>
      <c r="BB767" s="385"/>
      <c r="BC767" s="390" t="str">
        <f/>
        <v/>
      </c>
      <c r="BD767" s="381" t="str">
        <f/>
        <v/>
      </c>
      <c r="BE767" s="381"/>
      <c r="BF767" s="381" t="str">
        <f/>
        <v/>
      </c>
      <c r="BG767" s="391"/>
      <c r="BH767" s="392"/>
      <c r="BI767" s="378"/>
    </row>
    <row r="768" ht="15.75" customHeight="1">
      <c r="A768" s="236"/>
      <c r="B768" s="236"/>
      <c r="C768" s="358"/>
      <c r="D768" s="379">
        <v>762</v>
      </c>
      <c r="E768" s="380" t="str">
        <f t="shared" si="172"/>
        <v>#REF!</v>
      </c>
      <c r="F768" s="57" t="str">
        <f t="shared" si="173"/>
        <v>#REF!</v>
      </c>
      <c r="G768" s="57" t="str">
        <f t="shared" si="174"/>
        <v>#REF!</v>
      </c>
      <c r="H768" s="381" t="str">
        <f t="shared" si="175"/>
        <v>#REF!</v>
      </c>
      <c r="I768" s="380" t="str">
        <f t="shared" si="176"/>
        <v>#REF!</v>
      </c>
      <c r="J768" s="396" t="str">
        <f t="shared" si="180"/>
        <v>#REF!</v>
      </c>
      <c r="K768" s="382" t="b">
        <v>0</v>
      </c>
      <c r="L768" s="364" t="str">
        <f t="shared" si="177"/>
        <v>#REF!</v>
      </c>
      <c r="M768" s="361" t="str">
        <f t="shared" si="178"/>
        <v>#REF!</v>
      </c>
      <c r="N768" s="361" t="b">
        <v>0</v>
      </c>
      <c r="O768" s="24" t="b">
        <v>0</v>
      </c>
      <c r="P768" s="365" t="str">
        <f t="shared" si="179"/>
        <v>#REF!</v>
      </c>
      <c r="Q768" s="383"/>
      <c r="R768" s="367"/>
      <c r="S768" s="384" t="str">
        <f/>
        <v/>
      </c>
      <c r="T768" s="385">
        <v>46398</v>
      </c>
      <c r="U768" s="386" t="str">
        <f/>
        <v/>
      </c>
      <c r="V768" s="385">
        <v>46573</v>
      </c>
      <c r="W768" s="387" t="str">
        <f/>
        <v/>
      </c>
      <c r="X768" s="381" t="str">
        <f/>
        <v/>
      </c>
      <c r="Y768" s="381"/>
      <c r="Z768" s="381">
        <v>46631</v>
      </c>
      <c r="AA768" s="388"/>
      <c r="AB768" s="381"/>
      <c r="AC768" s="381"/>
      <c r="AD768" s="381"/>
      <c r="AE768" s="388"/>
      <c r="AF768" s="381"/>
      <c r="AG768" s="381"/>
      <c r="AH768" s="389"/>
      <c r="AI768" s="386"/>
      <c r="AJ768" s="381"/>
      <c r="AK768" s="381"/>
      <c r="AL768" s="383"/>
      <c r="AM768" s="374"/>
      <c r="AN768" s="384">
        <v>46938</v>
      </c>
      <c r="AO768" s="381">
        <v>47011</v>
      </c>
      <c r="AP768" s="383"/>
      <c r="AQ768" s="374"/>
      <c r="AR768" s="384" t="str">
        <f/>
        <v/>
      </c>
      <c r="AS768" s="381">
        <v>46643</v>
      </c>
      <c r="AT768" s="381" t="str">
        <f/>
        <v/>
      </c>
      <c r="AU768" s="389"/>
      <c r="AV768" s="390" t="str">
        <f/>
        <v/>
      </c>
      <c r="AW768" s="57" t="str">
        <f/>
        <v/>
      </c>
      <c r="AX768" s="381"/>
      <c r="AY768" s="381" t="str">
        <f/>
        <v/>
      </c>
      <c r="AZ768" s="381"/>
      <c r="BA768" s="381" t="str">
        <f/>
        <v/>
      </c>
      <c r="BB768" s="385"/>
      <c r="BC768" s="390" t="str">
        <f/>
        <v/>
      </c>
      <c r="BD768" s="381" t="str">
        <f/>
        <v/>
      </c>
      <c r="BE768" s="381"/>
      <c r="BF768" s="381" t="str">
        <f/>
        <v/>
      </c>
      <c r="BG768" s="391"/>
      <c r="BH768" s="392"/>
      <c r="BI768" s="378"/>
    </row>
    <row r="769" ht="15.75" customHeight="1">
      <c r="A769" s="236"/>
      <c r="B769" s="236"/>
      <c r="C769" s="358"/>
      <c r="D769" s="379">
        <v>763</v>
      </c>
      <c r="E769" s="380" t="str">
        <f t="shared" si="172"/>
        <v>#REF!</v>
      </c>
      <c r="F769" s="57" t="str">
        <f t="shared" si="173"/>
        <v>#REF!</v>
      </c>
      <c r="G769" s="57" t="str">
        <f t="shared" si="174"/>
        <v>#REF!</v>
      </c>
      <c r="H769" s="381" t="str">
        <f t="shared" si="175"/>
        <v>#REF!</v>
      </c>
      <c r="I769" s="380" t="str">
        <f t="shared" si="176"/>
        <v>#REF!</v>
      </c>
      <c r="J769" s="396" t="str">
        <f t="shared" si="180"/>
        <v>#REF!</v>
      </c>
      <c r="K769" s="382" t="b">
        <v>0</v>
      </c>
      <c r="L769" s="364" t="str">
        <f t="shared" si="177"/>
        <v>#REF!</v>
      </c>
      <c r="M769" s="361" t="str">
        <f t="shared" si="178"/>
        <v>#REF!</v>
      </c>
      <c r="N769" s="361" t="b">
        <v>0</v>
      </c>
      <c r="O769" s="24" t="b">
        <v>0</v>
      </c>
      <c r="P769" s="365" t="str">
        <f t="shared" si="179"/>
        <v>#REF!</v>
      </c>
      <c r="Q769" s="383"/>
      <c r="R769" s="367"/>
      <c r="S769" s="384" t="str">
        <f/>
        <v/>
      </c>
      <c r="T769" s="385">
        <v>46398</v>
      </c>
      <c r="U769" s="386" t="str">
        <f/>
        <v/>
      </c>
      <c r="V769" s="385">
        <v>46573</v>
      </c>
      <c r="W769" s="387" t="str">
        <f/>
        <v/>
      </c>
      <c r="X769" s="381" t="str">
        <f/>
        <v/>
      </c>
      <c r="Y769" s="381"/>
      <c r="Z769" s="381">
        <v>46631</v>
      </c>
      <c r="AA769" s="388"/>
      <c r="AB769" s="381"/>
      <c r="AC769" s="381"/>
      <c r="AD769" s="381"/>
      <c r="AE769" s="388"/>
      <c r="AF769" s="381"/>
      <c r="AG769" s="381"/>
      <c r="AH769" s="389"/>
      <c r="AI769" s="386"/>
      <c r="AJ769" s="381"/>
      <c r="AK769" s="381"/>
      <c r="AL769" s="383"/>
      <c r="AM769" s="374"/>
      <c r="AN769" s="384">
        <v>47119</v>
      </c>
      <c r="AO769" s="381">
        <v>47192</v>
      </c>
      <c r="AP769" s="383"/>
      <c r="AQ769" s="374"/>
      <c r="AR769" s="384" t="str">
        <f/>
        <v/>
      </c>
      <c r="AS769" s="381">
        <v>46643</v>
      </c>
      <c r="AT769" s="381" t="str">
        <f/>
        <v/>
      </c>
      <c r="AU769" s="389"/>
      <c r="AV769" s="390" t="str">
        <f/>
        <v/>
      </c>
      <c r="AW769" s="57" t="str">
        <f/>
        <v/>
      </c>
      <c r="AX769" s="381"/>
      <c r="AY769" s="381" t="str">
        <f/>
        <v/>
      </c>
      <c r="AZ769" s="381"/>
      <c r="BA769" s="381" t="str">
        <f/>
        <v/>
      </c>
      <c r="BB769" s="385"/>
      <c r="BC769" s="390" t="str">
        <f/>
        <v/>
      </c>
      <c r="BD769" s="381" t="str">
        <f/>
        <v/>
      </c>
      <c r="BE769" s="381"/>
      <c r="BF769" s="381" t="str">
        <f/>
        <v/>
      </c>
      <c r="BG769" s="391"/>
      <c r="BH769" s="392"/>
      <c r="BI769" s="378"/>
    </row>
    <row r="770" ht="15.75" customHeight="1">
      <c r="A770" s="236"/>
      <c r="B770" s="236"/>
      <c r="C770" s="358"/>
      <c r="D770" s="379">
        <v>764</v>
      </c>
      <c r="E770" s="380" t="str">
        <f t="shared" si="172"/>
        <v>#REF!</v>
      </c>
      <c r="F770" s="57" t="str">
        <f t="shared" si="173"/>
        <v>#REF!</v>
      </c>
      <c r="G770" s="57" t="str">
        <f t="shared" si="174"/>
        <v>#REF!</v>
      </c>
      <c r="H770" s="381" t="str">
        <f t="shared" si="175"/>
        <v>#REF!</v>
      </c>
      <c r="I770" s="380" t="str">
        <f t="shared" si="176"/>
        <v>#REF!</v>
      </c>
      <c r="J770" s="396" t="str">
        <f t="shared" si="180"/>
        <v>#REF!</v>
      </c>
      <c r="K770" s="382" t="b">
        <v>0</v>
      </c>
      <c r="L770" s="364" t="str">
        <f t="shared" si="177"/>
        <v>#REF!</v>
      </c>
      <c r="M770" s="361" t="str">
        <f t="shared" si="178"/>
        <v>#REF!</v>
      </c>
      <c r="N770" s="361" t="b">
        <v>0</v>
      </c>
      <c r="O770" s="24" t="b">
        <v>0</v>
      </c>
      <c r="P770" s="365" t="str">
        <f t="shared" si="179"/>
        <v>#REF!</v>
      </c>
      <c r="Q770" s="383"/>
      <c r="R770" s="367"/>
      <c r="S770" s="384" t="str">
        <f/>
        <v/>
      </c>
      <c r="T770" s="385">
        <v>46398</v>
      </c>
      <c r="U770" s="386" t="str">
        <f/>
        <v/>
      </c>
      <c r="V770" s="385">
        <v>46573</v>
      </c>
      <c r="W770" s="387" t="str">
        <f/>
        <v/>
      </c>
      <c r="X770" s="381" t="str">
        <f/>
        <v/>
      </c>
      <c r="Y770" s="381"/>
      <c r="Z770" s="381">
        <v>46935</v>
      </c>
      <c r="AA770" s="388"/>
      <c r="AB770" s="381"/>
      <c r="AC770" s="381"/>
      <c r="AD770" s="381"/>
      <c r="AE770" s="388"/>
      <c r="AF770" s="381"/>
      <c r="AG770" s="381"/>
      <c r="AH770" s="389"/>
      <c r="AI770" s="386"/>
      <c r="AJ770" s="381"/>
      <c r="AK770" s="381"/>
      <c r="AL770" s="383"/>
      <c r="AM770" s="374"/>
      <c r="AN770" s="384">
        <v>46877</v>
      </c>
      <c r="AO770" s="381">
        <v>46952</v>
      </c>
      <c r="AP770" s="383"/>
      <c r="AQ770" s="374"/>
      <c r="AR770" s="384" t="str">
        <f/>
        <v/>
      </c>
      <c r="AS770" s="381">
        <v>46947</v>
      </c>
      <c r="AT770" s="381" t="str">
        <f/>
        <v/>
      </c>
      <c r="AU770" s="389"/>
      <c r="AV770" s="390" t="str">
        <f/>
        <v/>
      </c>
      <c r="AW770" s="57" t="str">
        <f/>
        <v/>
      </c>
      <c r="AX770" s="381"/>
      <c r="AY770" s="381" t="str">
        <f/>
        <v/>
      </c>
      <c r="AZ770" s="381"/>
      <c r="BA770" s="381" t="str">
        <f/>
        <v/>
      </c>
      <c r="BB770" s="385"/>
      <c r="BC770" s="390" t="str">
        <f/>
        <v/>
      </c>
      <c r="BD770" s="381" t="str">
        <f/>
        <v/>
      </c>
      <c r="BE770" s="381"/>
      <c r="BF770" s="381" t="str">
        <f/>
        <v/>
      </c>
      <c r="BG770" s="391"/>
      <c r="BH770" s="392"/>
      <c r="BI770" s="378"/>
    </row>
    <row r="771" ht="15.75" customHeight="1">
      <c r="A771" s="236"/>
      <c r="B771" s="236"/>
      <c r="C771" s="358"/>
      <c r="D771" s="379">
        <v>765</v>
      </c>
      <c r="E771" s="380" t="str">
        <f t="shared" si="172"/>
        <v>#REF!</v>
      </c>
      <c r="F771" s="57" t="str">
        <f t="shared" si="173"/>
        <v>#REF!</v>
      </c>
      <c r="G771" s="57" t="str">
        <f t="shared" si="174"/>
        <v>#REF!</v>
      </c>
      <c r="H771" s="381" t="str">
        <f t="shared" si="175"/>
        <v>#REF!</v>
      </c>
      <c r="I771" s="380" t="str">
        <f t="shared" si="176"/>
        <v>#REF!</v>
      </c>
      <c r="J771" s="396" t="str">
        <f t="shared" si="180"/>
        <v>#REF!</v>
      </c>
      <c r="K771" s="382" t="b">
        <v>0</v>
      </c>
      <c r="L771" s="364" t="str">
        <f t="shared" si="177"/>
        <v>#REF!</v>
      </c>
      <c r="M771" s="361" t="str">
        <f t="shared" si="178"/>
        <v>#REF!</v>
      </c>
      <c r="N771" s="361" t="b">
        <v>0</v>
      </c>
      <c r="O771" s="24" t="b">
        <v>0</v>
      </c>
      <c r="P771" s="365" t="str">
        <f t="shared" si="179"/>
        <v>#REF!</v>
      </c>
      <c r="Q771" s="383"/>
      <c r="R771" s="367"/>
      <c r="S771" s="384" t="str">
        <f/>
        <v/>
      </c>
      <c r="T771" s="385">
        <v>46692</v>
      </c>
      <c r="U771" s="386" t="str">
        <f/>
        <v/>
      </c>
      <c r="V771" s="385">
        <v>46877</v>
      </c>
      <c r="W771" s="387" t="str">
        <f/>
        <v/>
      </c>
      <c r="X771" s="381" t="str">
        <f/>
        <v/>
      </c>
      <c r="Y771" s="381"/>
      <c r="Z771" s="381">
        <v>46844</v>
      </c>
      <c r="AA771" s="388"/>
      <c r="AB771" s="381"/>
      <c r="AC771" s="381"/>
      <c r="AD771" s="381"/>
      <c r="AE771" s="388"/>
      <c r="AF771" s="381"/>
      <c r="AG771" s="381"/>
      <c r="AH771" s="389"/>
      <c r="AI771" s="386"/>
      <c r="AJ771" s="381"/>
      <c r="AK771" s="381"/>
      <c r="AL771" s="383"/>
      <c r="AM771" s="374"/>
      <c r="AN771" s="384">
        <v>46785</v>
      </c>
      <c r="AO771" s="381">
        <v>46860</v>
      </c>
      <c r="AP771" s="383"/>
      <c r="AQ771" s="374"/>
      <c r="AR771" s="384" t="str">
        <f/>
        <v/>
      </c>
      <c r="AS771" s="381">
        <v>46856</v>
      </c>
      <c r="AT771" s="381" t="str">
        <f/>
        <v/>
      </c>
      <c r="AU771" s="389"/>
      <c r="AV771" s="390" t="str">
        <f/>
        <v/>
      </c>
      <c r="AW771" s="57" t="str">
        <f/>
        <v/>
      </c>
      <c r="AX771" s="381"/>
      <c r="AY771" s="381" t="str">
        <f/>
        <v/>
      </c>
      <c r="AZ771" s="381"/>
      <c r="BA771" s="381" t="str">
        <f/>
        <v/>
      </c>
      <c r="BB771" s="385"/>
      <c r="BC771" s="390" t="str">
        <f/>
        <v/>
      </c>
      <c r="BD771" s="381" t="str">
        <f/>
        <v/>
      </c>
      <c r="BE771" s="381"/>
      <c r="BF771" s="381" t="str">
        <f/>
        <v/>
      </c>
      <c r="BG771" s="391"/>
      <c r="BH771" s="392"/>
      <c r="BI771" s="378"/>
    </row>
    <row r="772" ht="15.75" customHeight="1">
      <c r="A772" s="236"/>
      <c r="B772" s="236"/>
      <c r="C772" s="358"/>
      <c r="D772" s="379">
        <v>766</v>
      </c>
      <c r="E772" s="380" t="str">
        <f t="shared" si="172"/>
        <v>#REF!</v>
      </c>
      <c r="F772" s="57" t="str">
        <f t="shared" si="173"/>
        <v>#REF!</v>
      </c>
      <c r="G772" s="57" t="str">
        <f t="shared" si="174"/>
        <v>#REF!</v>
      </c>
      <c r="H772" s="381" t="str">
        <f t="shared" si="175"/>
        <v>#REF!</v>
      </c>
      <c r="I772" s="380" t="str">
        <f t="shared" si="176"/>
        <v>#REF!</v>
      </c>
      <c r="J772" s="396" t="str">
        <f t="shared" si="180"/>
        <v>#REF!</v>
      </c>
      <c r="K772" s="382" t="b">
        <v>0</v>
      </c>
      <c r="L772" s="364" t="str">
        <f t="shared" si="177"/>
        <v>#REF!</v>
      </c>
      <c r="M772" s="361" t="str">
        <f t="shared" si="178"/>
        <v>#REF!</v>
      </c>
      <c r="N772" s="361" t="b">
        <v>0</v>
      </c>
      <c r="O772" s="24" t="b">
        <v>0</v>
      </c>
      <c r="P772" s="365" t="str">
        <f t="shared" si="179"/>
        <v>#REF!</v>
      </c>
      <c r="Q772" s="383"/>
      <c r="R772" s="367"/>
      <c r="S772" s="384" t="str">
        <f/>
        <v/>
      </c>
      <c r="T772" s="385">
        <v>46600</v>
      </c>
      <c r="U772" s="386" t="str">
        <f/>
        <v/>
      </c>
      <c r="V772" s="385">
        <v>46786</v>
      </c>
      <c r="W772" s="387" t="str">
        <f/>
        <v/>
      </c>
      <c r="X772" s="381" t="str">
        <f/>
        <v/>
      </c>
      <c r="Y772" s="381"/>
      <c r="Z772" s="381">
        <v>47119</v>
      </c>
      <c r="AA772" s="388"/>
      <c r="AB772" s="381"/>
      <c r="AC772" s="381"/>
      <c r="AD772" s="381"/>
      <c r="AE772" s="388"/>
      <c r="AF772" s="381"/>
      <c r="AG772" s="381"/>
      <c r="AH772" s="389"/>
      <c r="AI772" s="386"/>
      <c r="AJ772" s="381"/>
      <c r="AK772" s="381"/>
      <c r="AL772" s="383"/>
      <c r="AM772" s="374"/>
      <c r="AN772" s="384">
        <v>47058</v>
      </c>
      <c r="AO772" s="381">
        <v>47133</v>
      </c>
      <c r="AP772" s="383"/>
      <c r="AQ772" s="374"/>
      <c r="AR772" s="384" t="str">
        <f/>
        <v/>
      </c>
      <c r="AS772" s="381">
        <v>47139</v>
      </c>
      <c r="AT772" s="381" t="str">
        <f/>
        <v/>
      </c>
      <c r="AU772" s="389"/>
      <c r="AV772" s="390" t="str">
        <f/>
        <v/>
      </c>
      <c r="AW772" s="57" t="str">
        <f/>
        <v/>
      </c>
      <c r="AX772" s="381"/>
      <c r="AY772" s="381" t="str">
        <f/>
        <v/>
      </c>
      <c r="AZ772" s="381"/>
      <c r="BA772" s="381" t="str">
        <f/>
        <v/>
      </c>
      <c r="BB772" s="385"/>
      <c r="BC772" s="390" t="str">
        <f/>
        <v/>
      </c>
      <c r="BD772" s="381" t="str">
        <f/>
        <v/>
      </c>
      <c r="BE772" s="381"/>
      <c r="BF772" s="381" t="str">
        <f/>
        <v/>
      </c>
      <c r="BG772" s="391"/>
      <c r="BH772" s="392"/>
      <c r="BI772" s="378"/>
    </row>
    <row r="773" ht="15.75" customHeight="1">
      <c r="A773" s="236"/>
      <c r="B773" s="236"/>
      <c r="C773" s="358"/>
      <c r="D773" s="379">
        <v>767</v>
      </c>
      <c r="E773" s="380" t="str">
        <f t="shared" si="172"/>
        <v>#REF!</v>
      </c>
      <c r="F773" s="57" t="str">
        <f t="shared" si="173"/>
        <v>#REF!</v>
      </c>
      <c r="G773" s="57" t="str">
        <f t="shared" si="174"/>
        <v>#REF!</v>
      </c>
      <c r="H773" s="381" t="str">
        <f t="shared" si="175"/>
        <v>#REF!</v>
      </c>
      <c r="I773" s="380" t="str">
        <f t="shared" si="176"/>
        <v>#REF!</v>
      </c>
      <c r="J773" s="396" t="str">
        <f t="shared" si="180"/>
        <v>#REF!</v>
      </c>
      <c r="K773" s="382" t="b">
        <v>1</v>
      </c>
      <c r="L773" s="364" t="str">
        <f t="shared" si="177"/>
        <v>#REF!</v>
      </c>
      <c r="M773" s="361" t="str">
        <f t="shared" si="178"/>
        <v>#REF!</v>
      </c>
      <c r="N773" s="361" t="b">
        <v>0</v>
      </c>
      <c r="O773" s="24" t="b">
        <v>0</v>
      </c>
      <c r="P773" s="365" t="str">
        <f t="shared" si="179"/>
        <v>#REF!</v>
      </c>
      <c r="Q773" s="383"/>
      <c r="R773" s="367"/>
      <c r="S773" s="384" t="str">
        <f/>
        <v/>
      </c>
      <c r="T773" s="385">
        <v>46874</v>
      </c>
      <c r="U773" s="386" t="str">
        <f/>
        <v/>
      </c>
      <c r="V773" s="385">
        <v>47059</v>
      </c>
      <c r="W773" s="387" t="str">
        <f/>
        <v/>
      </c>
      <c r="X773" s="381" t="str">
        <f/>
        <v/>
      </c>
      <c r="Y773" s="381"/>
      <c r="Z773" s="381">
        <v>47392</v>
      </c>
      <c r="AA773" s="388"/>
      <c r="AB773" s="381"/>
      <c r="AC773" s="381"/>
      <c r="AD773" s="381"/>
      <c r="AE773" s="388"/>
      <c r="AF773" s="381"/>
      <c r="AG773" s="381"/>
      <c r="AH773" s="389"/>
      <c r="AI773" s="386"/>
      <c r="AJ773" s="381"/>
      <c r="AK773" s="381"/>
      <c r="AL773" s="383"/>
      <c r="AM773" s="374"/>
      <c r="AN773" s="384">
        <v>47576</v>
      </c>
      <c r="AO773" s="381">
        <v>47651</v>
      </c>
      <c r="AP773" s="383"/>
      <c r="AQ773" s="374"/>
      <c r="AR773" s="384" t="str">
        <f/>
        <v/>
      </c>
      <c r="AS773" s="381">
        <v>47402</v>
      </c>
      <c r="AT773" s="381" t="str">
        <f/>
        <v/>
      </c>
      <c r="AU773" s="389"/>
      <c r="AV773" s="390" t="str">
        <f/>
        <v/>
      </c>
      <c r="AW773" s="57" t="str">
        <f/>
        <v/>
      </c>
      <c r="AX773" s="381"/>
      <c r="AY773" s="381" t="str">
        <f/>
        <v/>
      </c>
      <c r="AZ773" s="381"/>
      <c r="BA773" s="381" t="str">
        <f/>
        <v/>
      </c>
      <c r="BB773" s="385"/>
      <c r="BC773" s="390" t="str">
        <f/>
        <v/>
      </c>
      <c r="BD773" s="381" t="str">
        <f/>
        <v/>
      </c>
      <c r="BE773" s="381"/>
      <c r="BF773" s="381" t="str">
        <f/>
        <v/>
      </c>
      <c r="BG773" s="391"/>
      <c r="BH773" s="392"/>
      <c r="BI773" s="378"/>
    </row>
    <row r="774" ht="15.75" customHeight="1">
      <c r="A774" s="236"/>
      <c r="B774" s="236"/>
      <c r="C774" s="358"/>
      <c r="D774" s="379">
        <v>768</v>
      </c>
      <c r="E774" s="380" t="str">
        <f t="shared" si="172"/>
        <v>#REF!</v>
      </c>
      <c r="F774" s="57" t="str">
        <f t="shared" si="173"/>
        <v>#REF!</v>
      </c>
      <c r="G774" s="57" t="str">
        <f t="shared" si="174"/>
        <v>#REF!</v>
      </c>
      <c r="H774" s="381" t="str">
        <f t="shared" si="175"/>
        <v>#REF!</v>
      </c>
      <c r="I774" s="380" t="str">
        <f t="shared" si="176"/>
        <v>#REF!</v>
      </c>
      <c r="J774" s="396" t="str">
        <f t="shared" si="180"/>
        <v>#REF!</v>
      </c>
      <c r="K774" s="382" t="b">
        <v>0</v>
      </c>
      <c r="L774" s="364" t="str">
        <f t="shared" si="177"/>
        <v>#REF!</v>
      </c>
      <c r="M774" s="361" t="str">
        <f t="shared" si="178"/>
        <v>#REF!</v>
      </c>
      <c r="N774" s="361" t="b">
        <v>0</v>
      </c>
      <c r="O774" s="24" t="b">
        <v>0</v>
      </c>
      <c r="P774" s="365" t="str">
        <f t="shared" si="179"/>
        <v>#REF!</v>
      </c>
      <c r="Q774" s="383"/>
      <c r="R774" s="367"/>
      <c r="S774" s="384" t="str">
        <f/>
        <v/>
      </c>
      <c r="T774" s="385">
        <v>47150</v>
      </c>
      <c r="U774" s="386" t="str">
        <f/>
        <v/>
      </c>
      <c r="V774" s="385">
        <v>47332</v>
      </c>
      <c r="W774" s="387" t="str">
        <f/>
        <v/>
      </c>
      <c r="X774" s="381" t="str">
        <f/>
        <v/>
      </c>
      <c r="Y774" s="381"/>
      <c r="Z774" s="381">
        <v>47849</v>
      </c>
      <c r="AA774" s="388"/>
      <c r="AB774" s="381"/>
      <c r="AC774" s="381"/>
      <c r="AD774" s="381"/>
      <c r="AE774" s="388"/>
      <c r="AF774" s="381"/>
      <c r="AG774" s="381"/>
      <c r="AH774" s="389"/>
      <c r="AI774" s="386"/>
      <c r="AJ774" s="381"/>
      <c r="AK774" s="381"/>
      <c r="AL774" s="383"/>
      <c r="AM774" s="374"/>
      <c r="AN774" s="384">
        <v>47788</v>
      </c>
      <c r="AO774" s="381">
        <v>47863</v>
      </c>
      <c r="AP774" s="383"/>
      <c r="AQ774" s="374"/>
      <c r="AR774" s="384" t="str">
        <f/>
        <v/>
      </c>
      <c r="AS774" s="381">
        <v>47861</v>
      </c>
      <c r="AT774" s="381" t="str">
        <f/>
        <v/>
      </c>
      <c r="AU774" s="389"/>
      <c r="AV774" s="390" t="str">
        <f/>
        <v/>
      </c>
      <c r="AW774" s="57" t="str">
        <f/>
        <v/>
      </c>
      <c r="AX774" s="381"/>
      <c r="AY774" s="381" t="str">
        <f/>
        <v/>
      </c>
      <c r="AZ774" s="381"/>
      <c r="BA774" s="381" t="str">
        <f/>
        <v/>
      </c>
      <c r="BB774" s="385"/>
      <c r="BC774" s="390" t="str">
        <f/>
        <v/>
      </c>
      <c r="BD774" s="381" t="str">
        <f/>
        <v/>
      </c>
      <c r="BE774" s="381"/>
      <c r="BF774" s="381" t="str">
        <f/>
        <v/>
      </c>
      <c r="BG774" s="391"/>
      <c r="BH774" s="392"/>
      <c r="BI774" s="378"/>
    </row>
    <row r="775" ht="15.75" customHeight="1">
      <c r="A775" s="236"/>
      <c r="B775" s="236"/>
      <c r="C775" s="358"/>
      <c r="D775" s="379">
        <v>769</v>
      </c>
      <c r="E775" s="380" t="str">
        <f t="shared" ref="E775:E820" si="181">VLOOKUP($D$7:$D1101,'Свод объектов'!$D$3:$BE1101,3,0)</f>
        <v>#REF!</v>
      </c>
      <c r="F775" s="57" t="str">
        <f t="shared" ref="F775:F820" si="182">VLOOKUP($D$7:$D1101,'Свод объектов'!$D$3:$BE1101,6,0)</f>
        <v>#REF!</v>
      </c>
      <c r="G775" s="57" t="str">
        <f t="shared" ref="G775:G820" si="183">VLOOKUP($D$7:$D1101,'Свод объектов'!$D$3:$BE1101,7,0)</f>
        <v>#REF!</v>
      </c>
      <c r="H775" s="381" t="str">
        <f t="shared" ref="H775:H820" si="184">VLOOKUP($D$7:$D1101,'Свод объектов'!$D$3:$BE1101,4,0)</f>
        <v>#REF!</v>
      </c>
      <c r="I775" s="380" t="str">
        <f t="shared" ref="I775:I820" si="185">VLOOKUP($D$7:$D1101,'Свод объектов'!$D$3:$BE1101,5,0)</f>
        <v>#REF!</v>
      </c>
      <c r="J775" s="396" t="str">
        <f t="shared" si="180"/>
        <v>#REF!</v>
      </c>
      <c r="K775" s="382" t="b">
        <v>0</v>
      </c>
      <c r="L775" s="364" t="str">
        <f t="shared" ref="L775:L820" si="186">VLOOKUP($D$7:$D1101,'Свод объектов'!$D$3:$BE1101,12,0)</f>
        <v>#REF!</v>
      </c>
      <c r="M775" s="361" t="str">
        <f t="shared" ref="M775:M820" si="187">VLOOKUP($D$7:$D1101,'Свод объектов'!$D$3:$BE1101,11,0)</f>
        <v>#REF!</v>
      </c>
      <c r="N775" s="361" t="b">
        <v>0</v>
      </c>
      <c r="O775" s="24" t="b">
        <v>0</v>
      </c>
      <c r="P775" s="365" t="str">
        <f t="shared" ref="P775:P820" si="188">VLOOKUP($D$7:$D1101,'Свод объектов'!$D$3:$BE1101,2,0)</f>
        <v>#REF!</v>
      </c>
      <c r="Q775" s="383"/>
      <c r="R775" s="367"/>
      <c r="S775" s="384" t="str">
        <f/>
        <v/>
      </c>
      <c r="T775" s="385">
        <v>47604</v>
      </c>
      <c r="U775" s="386" t="str">
        <f/>
        <v/>
      </c>
      <c r="V775" s="385">
        <v>47791</v>
      </c>
      <c r="W775" s="387" t="str">
        <f/>
        <v/>
      </c>
      <c r="X775" s="381" t="str">
        <f/>
        <v/>
      </c>
      <c r="Y775" s="381"/>
      <c r="Z775" s="381">
        <v>47574</v>
      </c>
      <c r="AA775" s="388"/>
      <c r="AB775" s="381"/>
      <c r="AC775" s="381"/>
      <c r="AD775" s="381"/>
      <c r="AE775" s="388"/>
      <c r="AF775" s="381"/>
      <c r="AG775" s="381"/>
      <c r="AH775" s="389"/>
      <c r="AI775" s="386"/>
      <c r="AJ775" s="381"/>
      <c r="AK775" s="381"/>
      <c r="AL775" s="383"/>
      <c r="AM775" s="374"/>
      <c r="AN775" s="384">
        <v>47515</v>
      </c>
      <c r="AO775" s="381">
        <v>47590</v>
      </c>
      <c r="AP775" s="383"/>
      <c r="AQ775" s="374"/>
      <c r="AR775" s="384" t="str">
        <f/>
        <v/>
      </c>
      <c r="AS775" s="381">
        <v>47584</v>
      </c>
      <c r="AT775" s="381" t="str">
        <f/>
        <v/>
      </c>
      <c r="AU775" s="389"/>
      <c r="AV775" s="390" t="str">
        <f/>
        <v/>
      </c>
      <c r="AW775" s="57" t="str">
        <f/>
        <v/>
      </c>
      <c r="AX775" s="381"/>
      <c r="AY775" s="381" t="str">
        <f/>
        <v/>
      </c>
      <c r="AZ775" s="381"/>
      <c r="BA775" s="381" t="str">
        <f/>
        <v/>
      </c>
      <c r="BB775" s="385"/>
      <c r="BC775" s="390" t="str">
        <f/>
        <v/>
      </c>
      <c r="BD775" s="381" t="str">
        <f/>
        <v/>
      </c>
      <c r="BE775" s="381"/>
      <c r="BF775" s="381" t="str">
        <f/>
        <v/>
      </c>
      <c r="BG775" s="391"/>
      <c r="BH775" s="392"/>
      <c r="BI775" s="378"/>
    </row>
    <row r="776" ht="15.75" customHeight="1">
      <c r="A776" s="236"/>
      <c r="B776" s="236"/>
      <c r="C776" s="358"/>
      <c r="D776" s="379">
        <v>770</v>
      </c>
      <c r="E776" s="380" t="str">
        <f t="shared" si="181"/>
        <v>#REF!</v>
      </c>
      <c r="F776" s="57" t="str">
        <f t="shared" si="182"/>
        <v>#REF!</v>
      </c>
      <c r="G776" s="57" t="str">
        <f t="shared" si="183"/>
        <v>#REF!</v>
      </c>
      <c r="H776" s="381" t="str">
        <f t="shared" si="184"/>
        <v>#REF!</v>
      </c>
      <c r="I776" s="380" t="str">
        <f t="shared" si="185"/>
        <v>#REF!</v>
      </c>
      <c r="J776" s="396" t="str">
        <f t="shared" si="180"/>
        <v>#REF!</v>
      </c>
      <c r="K776" s="382" t="b">
        <v>0</v>
      </c>
      <c r="L776" s="364" t="str">
        <f t="shared" si="186"/>
        <v>#REF!</v>
      </c>
      <c r="M776" s="361" t="str">
        <f t="shared" si="187"/>
        <v>#REF!</v>
      </c>
      <c r="N776" s="361" t="b">
        <v>0</v>
      </c>
      <c r="O776" s="24" t="b">
        <v>0</v>
      </c>
      <c r="P776" s="365" t="str">
        <f t="shared" si="188"/>
        <v>#REF!</v>
      </c>
      <c r="Q776" s="383"/>
      <c r="R776" s="367"/>
      <c r="S776" s="384" t="str">
        <f/>
        <v/>
      </c>
      <c r="T776" s="385">
        <v>47331</v>
      </c>
      <c r="U776" s="386" t="str">
        <f/>
        <v/>
      </c>
      <c r="V776" s="385">
        <v>47514</v>
      </c>
      <c r="W776" s="387" t="str">
        <f/>
        <v/>
      </c>
      <c r="X776" s="381" t="str">
        <f/>
        <v/>
      </c>
      <c r="Y776" s="381"/>
      <c r="Z776" s="381">
        <v>47362</v>
      </c>
      <c r="AA776" s="388"/>
      <c r="AB776" s="381"/>
      <c r="AC776" s="381"/>
      <c r="AD776" s="381"/>
      <c r="AE776" s="388"/>
      <c r="AF776" s="381"/>
      <c r="AG776" s="381"/>
      <c r="AH776" s="389"/>
      <c r="AI776" s="386"/>
      <c r="AJ776" s="381"/>
      <c r="AK776" s="381"/>
      <c r="AL776" s="383"/>
      <c r="AM776" s="374"/>
      <c r="AN776" s="384">
        <v>48185</v>
      </c>
      <c r="AO776" s="381">
        <v>48260</v>
      </c>
      <c r="AP776" s="383"/>
      <c r="AQ776" s="374"/>
      <c r="AR776" s="384" t="str">
        <f/>
        <v/>
      </c>
      <c r="AS776" s="381">
        <v>47374</v>
      </c>
      <c r="AT776" s="381" t="str">
        <f/>
        <v/>
      </c>
      <c r="AU776" s="389"/>
      <c r="AV776" s="390" t="str">
        <f/>
        <v/>
      </c>
      <c r="AW776" s="57" t="str">
        <f/>
        <v/>
      </c>
      <c r="AX776" s="381"/>
      <c r="AY776" s="381" t="str">
        <f/>
        <v/>
      </c>
      <c r="AZ776" s="381"/>
      <c r="BA776" s="381" t="str">
        <f/>
        <v/>
      </c>
      <c r="BB776" s="385"/>
      <c r="BC776" s="390" t="str">
        <f/>
        <v/>
      </c>
      <c r="BD776" s="381" t="str">
        <f/>
        <v/>
      </c>
      <c r="BE776" s="381"/>
      <c r="BF776" s="381" t="str">
        <f/>
        <v/>
      </c>
      <c r="BG776" s="391"/>
      <c r="BH776" s="392"/>
      <c r="BI776" s="378"/>
    </row>
    <row r="777" ht="15.75" customHeight="1">
      <c r="A777" s="236"/>
      <c r="B777" s="236"/>
      <c r="C777" s="358"/>
      <c r="D777" s="379">
        <v>771</v>
      </c>
      <c r="E777" s="380" t="str">
        <f t="shared" si="181"/>
        <v>#REF!</v>
      </c>
      <c r="F777" s="57" t="str">
        <f t="shared" si="182"/>
        <v>#REF!</v>
      </c>
      <c r="G777" s="57" t="str">
        <f t="shared" si="183"/>
        <v>#REF!</v>
      </c>
      <c r="H777" s="381" t="str">
        <f t="shared" si="184"/>
        <v>#REF!</v>
      </c>
      <c r="I777" s="380" t="str">
        <f t="shared" si="185"/>
        <v>#REF!</v>
      </c>
      <c r="J777" s="396" t="str">
        <f t="shared" si="180"/>
        <v>#REF!</v>
      </c>
      <c r="K777" s="382" t="b">
        <v>1</v>
      </c>
      <c r="L777" s="364" t="str">
        <f t="shared" si="186"/>
        <v>#REF!</v>
      </c>
      <c r="M777" s="361" t="str">
        <f t="shared" si="187"/>
        <v>#REF!</v>
      </c>
      <c r="N777" s="361" t="b">
        <v>0</v>
      </c>
      <c r="O777" s="24" t="b">
        <v>0</v>
      </c>
      <c r="P777" s="365" t="str">
        <f t="shared" si="188"/>
        <v>#REF!</v>
      </c>
      <c r="Q777" s="383"/>
      <c r="R777" s="367"/>
      <c r="S777" s="384" t="str">
        <f/>
        <v/>
      </c>
      <c r="T777" s="385">
        <v>47119</v>
      </c>
      <c r="U777" s="386" t="str">
        <f/>
        <v/>
      </c>
      <c r="V777" s="385">
        <v>47304</v>
      </c>
      <c r="W777" s="387" t="str">
        <f/>
        <v/>
      </c>
      <c r="X777" s="381" t="str">
        <f/>
        <v/>
      </c>
      <c r="Y777" s="381"/>
      <c r="Z777" s="381">
        <v>47362</v>
      </c>
      <c r="AA777" s="388"/>
      <c r="AB777" s="381"/>
      <c r="AC777" s="381"/>
      <c r="AD777" s="381"/>
      <c r="AE777" s="388"/>
      <c r="AF777" s="381"/>
      <c r="AG777" s="381"/>
      <c r="AH777" s="389"/>
      <c r="AI777" s="386"/>
      <c r="AJ777" s="381"/>
      <c r="AK777" s="381"/>
      <c r="AL777" s="383"/>
      <c r="AM777" s="374"/>
      <c r="AN777" s="384">
        <v>47609</v>
      </c>
      <c r="AO777" s="381">
        <v>47682</v>
      </c>
      <c r="AP777" s="383"/>
      <c r="AQ777" s="374"/>
      <c r="AR777" s="384" t="str">
        <f/>
        <v/>
      </c>
      <c r="AS777" s="381">
        <v>47374</v>
      </c>
      <c r="AT777" s="381" t="str">
        <f/>
        <v/>
      </c>
      <c r="AU777" s="389"/>
      <c r="AV777" s="390" t="str">
        <f/>
        <v/>
      </c>
      <c r="AW777" s="57" t="str">
        <f/>
        <v/>
      </c>
      <c r="AX777" s="381"/>
      <c r="AY777" s="381" t="str">
        <f/>
        <v/>
      </c>
      <c r="AZ777" s="381"/>
      <c r="BA777" s="381" t="str">
        <f/>
        <v/>
      </c>
      <c r="BB777" s="385"/>
      <c r="BC777" s="390" t="str">
        <f/>
        <v/>
      </c>
      <c r="BD777" s="381" t="str">
        <f/>
        <v/>
      </c>
      <c r="BE777" s="381"/>
      <c r="BF777" s="381" t="str">
        <f/>
        <v/>
      </c>
      <c r="BG777" s="391"/>
      <c r="BH777" s="392"/>
      <c r="BI777" s="378"/>
    </row>
    <row r="778" ht="15.75" customHeight="1">
      <c r="A778" s="236"/>
      <c r="B778" s="236"/>
      <c r="C778" s="358"/>
      <c r="D778" s="379">
        <v>772</v>
      </c>
      <c r="E778" s="380" t="str">
        <f t="shared" si="181"/>
        <v>#REF!</v>
      </c>
      <c r="F778" s="57" t="str">
        <f t="shared" si="182"/>
        <v>#REF!</v>
      </c>
      <c r="G778" s="57" t="str">
        <f t="shared" si="183"/>
        <v>#REF!</v>
      </c>
      <c r="H778" s="381" t="str">
        <f t="shared" si="184"/>
        <v>#REF!</v>
      </c>
      <c r="I778" s="380" t="str">
        <f t="shared" si="185"/>
        <v>#REF!</v>
      </c>
      <c r="J778" s="396" t="str">
        <f t="shared" si="180"/>
        <v>#REF!</v>
      </c>
      <c r="K778" s="382" t="b">
        <v>0</v>
      </c>
      <c r="L778" s="364" t="str">
        <f t="shared" si="186"/>
        <v>#REF!</v>
      </c>
      <c r="M778" s="361" t="str">
        <f t="shared" si="187"/>
        <v>#REF!</v>
      </c>
      <c r="N778" s="361" t="b">
        <v>0</v>
      </c>
      <c r="O778" s="24" t="b">
        <v>0</v>
      </c>
      <c r="P778" s="365" t="str">
        <f t="shared" si="188"/>
        <v>#REF!</v>
      </c>
      <c r="Q778" s="383"/>
      <c r="R778" s="367"/>
      <c r="S778" s="384" t="str">
        <f/>
        <v/>
      </c>
      <c r="T778" s="385">
        <v>47119</v>
      </c>
      <c r="U778" s="386" t="str">
        <f/>
        <v/>
      </c>
      <c r="V778" s="385">
        <v>47304</v>
      </c>
      <c r="W778" s="387" t="str">
        <f/>
        <v/>
      </c>
      <c r="X778" s="381" t="str">
        <f/>
        <v/>
      </c>
      <c r="Y778" s="381"/>
      <c r="Z778" s="381">
        <v>47362</v>
      </c>
      <c r="AA778" s="388"/>
      <c r="AB778" s="381"/>
      <c r="AC778" s="381"/>
      <c r="AD778" s="381"/>
      <c r="AE778" s="388"/>
      <c r="AF778" s="381"/>
      <c r="AG778" s="381"/>
      <c r="AH778" s="389"/>
      <c r="AI778" s="386"/>
      <c r="AJ778" s="381"/>
      <c r="AK778" s="381"/>
      <c r="AL778" s="383"/>
      <c r="AM778" s="374"/>
      <c r="AN778" s="384">
        <v>47303</v>
      </c>
      <c r="AO778" s="381">
        <v>47378</v>
      </c>
      <c r="AP778" s="383"/>
      <c r="AQ778" s="374"/>
      <c r="AR778" s="384" t="str">
        <f/>
        <v/>
      </c>
      <c r="AS778" s="381">
        <v>47374</v>
      </c>
      <c r="AT778" s="381" t="str">
        <f/>
        <v/>
      </c>
      <c r="AU778" s="389"/>
      <c r="AV778" s="390" t="str">
        <f/>
        <v/>
      </c>
      <c r="AW778" s="57" t="str">
        <f/>
        <v/>
      </c>
      <c r="AX778" s="381"/>
      <c r="AY778" s="381" t="str">
        <f/>
        <v/>
      </c>
      <c r="AZ778" s="381"/>
      <c r="BA778" s="381" t="str">
        <f/>
        <v/>
      </c>
      <c r="BB778" s="385"/>
      <c r="BC778" s="390" t="str">
        <f/>
        <v/>
      </c>
      <c r="BD778" s="381" t="str">
        <f/>
        <v/>
      </c>
      <c r="BE778" s="381"/>
      <c r="BF778" s="381" t="str">
        <f/>
        <v/>
      </c>
      <c r="BG778" s="391"/>
      <c r="BH778" s="392"/>
      <c r="BI778" s="378"/>
    </row>
    <row r="779" ht="15.75" customHeight="1">
      <c r="A779" s="236"/>
      <c r="B779" s="236"/>
      <c r="C779" s="358"/>
      <c r="D779" s="379">
        <v>773</v>
      </c>
      <c r="E779" s="380" t="str">
        <f t="shared" si="181"/>
        <v>#REF!</v>
      </c>
      <c r="F779" s="57" t="str">
        <f t="shared" si="182"/>
        <v>#REF!</v>
      </c>
      <c r="G779" s="57" t="str">
        <f t="shared" si="183"/>
        <v>#REF!</v>
      </c>
      <c r="H779" s="381" t="str">
        <f t="shared" si="184"/>
        <v>#REF!</v>
      </c>
      <c r="I779" s="380" t="str">
        <f t="shared" si="185"/>
        <v>#REF!</v>
      </c>
      <c r="J779" s="396" t="str">
        <f t="shared" si="180"/>
        <v>#REF!</v>
      </c>
      <c r="K779" s="382" t="b">
        <v>0</v>
      </c>
      <c r="L779" s="364" t="str">
        <f t="shared" si="186"/>
        <v>#REF!</v>
      </c>
      <c r="M779" s="361" t="str">
        <f t="shared" si="187"/>
        <v>#REF!</v>
      </c>
      <c r="N779" s="361" t="b">
        <v>0</v>
      </c>
      <c r="O779" s="24" t="b">
        <v>0</v>
      </c>
      <c r="P779" s="365" t="str">
        <f t="shared" si="188"/>
        <v>#REF!</v>
      </c>
      <c r="Q779" s="383"/>
      <c r="R779" s="367"/>
      <c r="S779" s="384" t="str">
        <f/>
        <v/>
      </c>
      <c r="T779" s="385">
        <v>47119</v>
      </c>
      <c r="U779" s="386" t="str">
        <f/>
        <v/>
      </c>
      <c r="V779" s="385">
        <v>47304</v>
      </c>
      <c r="W779" s="387" t="str">
        <f/>
        <v/>
      </c>
      <c r="X779" s="381" t="str">
        <f/>
        <v/>
      </c>
      <c r="Y779" s="381"/>
      <c r="Z779" s="381">
        <v>47818</v>
      </c>
      <c r="AA779" s="388"/>
      <c r="AB779" s="381"/>
      <c r="AC779" s="381"/>
      <c r="AD779" s="381"/>
      <c r="AE779" s="388"/>
      <c r="AF779" s="381"/>
      <c r="AG779" s="381"/>
      <c r="AH779" s="389"/>
      <c r="AI779" s="386"/>
      <c r="AJ779" s="381"/>
      <c r="AK779" s="381"/>
      <c r="AL779" s="383"/>
      <c r="AM779" s="374"/>
      <c r="AN779" s="384">
        <v>48673</v>
      </c>
      <c r="AO779" s="381">
        <v>48746</v>
      </c>
      <c r="AP779" s="383"/>
      <c r="AQ779" s="374"/>
      <c r="AR779" s="384" t="str">
        <f/>
        <v/>
      </c>
      <c r="AS779" s="381">
        <v>47829</v>
      </c>
      <c r="AT779" s="381" t="str">
        <f/>
        <v/>
      </c>
      <c r="AU779" s="389"/>
      <c r="AV779" s="390" t="str">
        <f/>
        <v/>
      </c>
      <c r="AW779" s="57" t="str">
        <f/>
        <v/>
      </c>
      <c r="AX779" s="381"/>
      <c r="AY779" s="381" t="str">
        <f/>
        <v/>
      </c>
      <c r="AZ779" s="381"/>
      <c r="BA779" s="381" t="str">
        <f/>
        <v/>
      </c>
      <c r="BB779" s="385"/>
      <c r="BC779" s="390" t="str">
        <f/>
        <v/>
      </c>
      <c r="BD779" s="381" t="str">
        <f/>
        <v/>
      </c>
      <c r="BE779" s="381"/>
      <c r="BF779" s="381" t="str">
        <f/>
        <v/>
      </c>
      <c r="BG779" s="391"/>
      <c r="BH779" s="392"/>
      <c r="BI779" s="378"/>
    </row>
    <row r="780" ht="15.75" customHeight="1">
      <c r="A780" s="236"/>
      <c r="B780" s="236"/>
      <c r="C780" s="358"/>
      <c r="D780" s="379">
        <v>774</v>
      </c>
      <c r="E780" s="380" t="str">
        <f t="shared" si="181"/>
        <v>#REF!</v>
      </c>
      <c r="F780" s="57" t="str">
        <f t="shared" si="182"/>
        <v>#REF!</v>
      </c>
      <c r="G780" s="57" t="str">
        <f t="shared" si="183"/>
        <v>#REF!</v>
      </c>
      <c r="H780" s="381" t="str">
        <f t="shared" si="184"/>
        <v>#REF!</v>
      </c>
      <c r="I780" s="380" t="str">
        <f t="shared" si="185"/>
        <v>#REF!</v>
      </c>
      <c r="J780" s="396" t="str">
        <f t="shared" si="180"/>
        <v>#REF!</v>
      </c>
      <c r="K780" s="382" t="b">
        <v>0</v>
      </c>
      <c r="L780" s="364" t="str">
        <f t="shared" si="186"/>
        <v>#REF!</v>
      </c>
      <c r="M780" s="361" t="str">
        <f t="shared" si="187"/>
        <v>#REF!</v>
      </c>
      <c r="N780" s="361" t="b">
        <v>0</v>
      </c>
      <c r="O780" s="24" t="b">
        <v>0</v>
      </c>
      <c r="P780" s="365" t="str">
        <f t="shared" si="188"/>
        <v>#REF!</v>
      </c>
      <c r="Q780" s="383"/>
      <c r="R780" s="367"/>
      <c r="S780" s="384" t="str">
        <f/>
        <v/>
      </c>
      <c r="T780" s="385">
        <v>47574</v>
      </c>
      <c r="U780" s="386" t="str">
        <f/>
        <v/>
      </c>
      <c r="V780" s="385">
        <v>47759</v>
      </c>
      <c r="W780" s="387" t="str">
        <f/>
        <v/>
      </c>
      <c r="X780" s="381" t="str">
        <f/>
        <v/>
      </c>
      <c r="Y780" s="381"/>
      <c r="Z780" s="381">
        <v>47818</v>
      </c>
      <c r="AA780" s="388"/>
      <c r="AB780" s="381"/>
      <c r="AC780" s="381"/>
      <c r="AD780" s="381"/>
      <c r="AE780" s="388"/>
      <c r="AF780" s="381"/>
      <c r="AG780" s="381"/>
      <c r="AH780" s="389"/>
      <c r="AI780" s="386"/>
      <c r="AJ780" s="381"/>
      <c r="AK780" s="381"/>
      <c r="AL780" s="383"/>
      <c r="AM780" s="374"/>
      <c r="AN780" s="384">
        <v>48127</v>
      </c>
      <c r="AO780" s="381">
        <v>48200</v>
      </c>
      <c r="AP780" s="383"/>
      <c r="AQ780" s="374"/>
      <c r="AR780" s="384" t="str">
        <f/>
        <v/>
      </c>
      <c r="AS780" s="381">
        <v>47829</v>
      </c>
      <c r="AT780" s="381" t="str">
        <f/>
        <v/>
      </c>
      <c r="AU780" s="389"/>
      <c r="AV780" s="390" t="str">
        <f/>
        <v/>
      </c>
      <c r="AW780" s="57" t="str">
        <f/>
        <v/>
      </c>
      <c r="AX780" s="381"/>
      <c r="AY780" s="381" t="str">
        <f/>
        <v/>
      </c>
      <c r="AZ780" s="381"/>
      <c r="BA780" s="381" t="str">
        <f/>
        <v/>
      </c>
      <c r="BB780" s="385"/>
      <c r="BC780" s="390" t="str">
        <f/>
        <v/>
      </c>
      <c r="BD780" s="381" t="str">
        <f/>
        <v/>
      </c>
      <c r="BE780" s="381"/>
      <c r="BF780" s="381" t="str">
        <f/>
        <v/>
      </c>
      <c r="BG780" s="391"/>
      <c r="BH780" s="392"/>
      <c r="BI780" s="378"/>
    </row>
    <row r="781" ht="15.75" customHeight="1">
      <c r="A781" s="236"/>
      <c r="B781" s="236"/>
      <c r="C781" s="358"/>
      <c r="D781" s="379">
        <v>775</v>
      </c>
      <c r="E781" s="380" t="str">
        <f t="shared" si="181"/>
        <v>#REF!</v>
      </c>
      <c r="F781" s="57" t="str">
        <f t="shared" si="182"/>
        <v>#REF!</v>
      </c>
      <c r="G781" s="57" t="str">
        <f t="shared" si="183"/>
        <v>#REF!</v>
      </c>
      <c r="H781" s="381" t="str">
        <f t="shared" si="184"/>
        <v>#REF!</v>
      </c>
      <c r="I781" s="380" t="str">
        <f t="shared" si="185"/>
        <v>#REF!</v>
      </c>
      <c r="J781" s="396" t="str">
        <f t="shared" si="180"/>
        <v>#REF!</v>
      </c>
      <c r="K781" s="382" t="b">
        <v>0</v>
      </c>
      <c r="L781" s="364" t="str">
        <f t="shared" si="186"/>
        <v>#REF!</v>
      </c>
      <c r="M781" s="361" t="str">
        <f t="shared" si="187"/>
        <v>#REF!</v>
      </c>
      <c r="N781" s="361" t="b">
        <v>0</v>
      </c>
      <c r="O781" s="24" t="b">
        <v>0</v>
      </c>
      <c r="P781" s="365" t="str">
        <f t="shared" si="188"/>
        <v>#REF!</v>
      </c>
      <c r="Q781" s="383"/>
      <c r="R781" s="367"/>
      <c r="S781" s="384" t="str">
        <f/>
        <v/>
      </c>
      <c r="T781" s="385">
        <v>47574</v>
      </c>
      <c r="U781" s="386" t="str">
        <f/>
        <v/>
      </c>
      <c r="V781" s="385">
        <v>47759</v>
      </c>
      <c r="W781" s="387" t="str">
        <f/>
        <v/>
      </c>
      <c r="X781" s="381" t="str">
        <f/>
        <v/>
      </c>
      <c r="Y781" s="381"/>
      <c r="Z781" s="381">
        <v>49126</v>
      </c>
      <c r="AA781" s="388"/>
      <c r="AB781" s="381"/>
      <c r="AC781" s="381"/>
      <c r="AD781" s="381"/>
      <c r="AE781" s="388"/>
      <c r="AF781" s="381"/>
      <c r="AG781" s="381"/>
      <c r="AH781" s="389"/>
      <c r="AI781" s="386"/>
      <c r="AJ781" s="381"/>
      <c r="AK781" s="381"/>
      <c r="AL781" s="383"/>
      <c r="AM781" s="374"/>
      <c r="AN781" s="384">
        <v>49586</v>
      </c>
      <c r="AO781" s="381">
        <v>49661</v>
      </c>
      <c r="AP781" s="383"/>
      <c r="AQ781" s="374"/>
      <c r="AR781" s="384" t="str">
        <f/>
        <v/>
      </c>
      <c r="AS781" s="381">
        <v>49138</v>
      </c>
      <c r="AT781" s="381" t="str">
        <f/>
        <v/>
      </c>
      <c r="AU781" s="389"/>
      <c r="AV781" s="390" t="str">
        <f/>
        <v/>
      </c>
      <c r="AW781" s="57" t="str">
        <f/>
        <v/>
      </c>
      <c r="AX781" s="381"/>
      <c r="AY781" s="381" t="str">
        <f/>
        <v/>
      </c>
      <c r="AZ781" s="381"/>
      <c r="BA781" s="381" t="str">
        <f/>
        <v/>
      </c>
      <c r="BB781" s="385"/>
      <c r="BC781" s="390" t="str">
        <f/>
        <v/>
      </c>
      <c r="BD781" s="381" t="str">
        <f/>
        <v/>
      </c>
      <c r="BE781" s="381"/>
      <c r="BF781" s="381" t="str">
        <f/>
        <v/>
      </c>
      <c r="BG781" s="391"/>
      <c r="BH781" s="392"/>
      <c r="BI781" s="378"/>
    </row>
    <row r="782" ht="15.75" customHeight="1">
      <c r="A782" s="236"/>
      <c r="B782" s="236"/>
      <c r="C782" s="358"/>
      <c r="D782" s="379">
        <v>776</v>
      </c>
      <c r="E782" s="380" t="str">
        <f t="shared" si="181"/>
        <v>#REF!</v>
      </c>
      <c r="F782" s="57" t="str">
        <f t="shared" si="182"/>
        <v>#REF!</v>
      </c>
      <c r="G782" s="57" t="str">
        <f t="shared" si="183"/>
        <v>#REF!</v>
      </c>
      <c r="H782" s="381" t="str">
        <f t="shared" si="184"/>
        <v>#REF!</v>
      </c>
      <c r="I782" s="380" t="str">
        <f t="shared" si="185"/>
        <v>#REF!</v>
      </c>
      <c r="J782" s="396" t="str">
        <f t="shared" si="180"/>
        <v>#REF!</v>
      </c>
      <c r="K782" s="382" t="b">
        <v>0</v>
      </c>
      <c r="L782" s="364" t="str">
        <f t="shared" si="186"/>
        <v>#REF!</v>
      </c>
      <c r="M782" s="361" t="str">
        <f t="shared" si="187"/>
        <v>#REF!</v>
      </c>
      <c r="N782" s="361" t="b">
        <v>0</v>
      </c>
      <c r="O782" s="24" t="b">
        <v>0</v>
      </c>
      <c r="P782" s="365" t="str">
        <f t="shared" si="188"/>
        <v>#REF!</v>
      </c>
      <c r="Q782" s="383"/>
      <c r="R782" s="367"/>
      <c r="S782" s="384" t="str">
        <f/>
        <v/>
      </c>
      <c r="T782" s="385">
        <v>48884</v>
      </c>
      <c r="U782" s="386" t="str">
        <f/>
        <v/>
      </c>
      <c r="V782" s="385">
        <v>49068</v>
      </c>
      <c r="W782" s="387" t="str">
        <f/>
        <v/>
      </c>
      <c r="X782" s="381" t="str">
        <f/>
        <v/>
      </c>
      <c r="Y782" s="381"/>
      <c r="Z782" s="381">
        <v>49126</v>
      </c>
      <c r="AA782" s="388"/>
      <c r="AB782" s="381"/>
      <c r="AC782" s="381"/>
      <c r="AD782" s="381"/>
      <c r="AE782" s="388"/>
      <c r="AF782" s="381"/>
      <c r="AG782" s="381"/>
      <c r="AH782" s="389"/>
      <c r="AI782" s="386"/>
      <c r="AJ782" s="381"/>
      <c r="AK782" s="381"/>
      <c r="AL782" s="383"/>
      <c r="AM782" s="374"/>
      <c r="AN782" s="384">
        <v>49068</v>
      </c>
      <c r="AO782" s="381">
        <v>49143</v>
      </c>
      <c r="AP782" s="383"/>
      <c r="AQ782" s="374"/>
      <c r="AR782" s="384" t="str">
        <f/>
        <v/>
      </c>
      <c r="AS782" s="381">
        <v>49138</v>
      </c>
      <c r="AT782" s="381" t="str">
        <f/>
        <v/>
      </c>
      <c r="AU782" s="389"/>
      <c r="AV782" s="390" t="str">
        <f/>
        <v/>
      </c>
      <c r="AW782" s="57" t="str">
        <f/>
        <v/>
      </c>
      <c r="AX782" s="381"/>
      <c r="AY782" s="381" t="str">
        <f/>
        <v/>
      </c>
      <c r="AZ782" s="381"/>
      <c r="BA782" s="381" t="str">
        <f/>
        <v/>
      </c>
      <c r="BB782" s="385"/>
      <c r="BC782" s="390" t="str">
        <f/>
        <v/>
      </c>
      <c r="BD782" s="381" t="str">
        <f/>
        <v/>
      </c>
      <c r="BE782" s="381"/>
      <c r="BF782" s="381" t="str">
        <f/>
        <v/>
      </c>
      <c r="BG782" s="391"/>
      <c r="BH782" s="392"/>
      <c r="BI782" s="378"/>
    </row>
    <row r="783" ht="15.75" customHeight="1">
      <c r="A783" s="236"/>
      <c r="B783" s="236"/>
      <c r="C783" s="358"/>
      <c r="D783" s="379">
        <v>777</v>
      </c>
      <c r="E783" s="380" t="str">
        <f t="shared" si="181"/>
        <v>#REF!</v>
      </c>
      <c r="F783" s="57" t="str">
        <f t="shared" si="182"/>
        <v>#REF!</v>
      </c>
      <c r="G783" s="57" t="str">
        <f t="shared" si="183"/>
        <v>#REF!</v>
      </c>
      <c r="H783" s="381" t="str">
        <f t="shared" si="184"/>
        <v>#REF!</v>
      </c>
      <c r="I783" s="380" t="str">
        <f t="shared" si="185"/>
        <v>#REF!</v>
      </c>
      <c r="J783" s="396" t="str">
        <f t="shared" si="180"/>
        <v>#REF!</v>
      </c>
      <c r="K783" s="382" t="b">
        <v>0</v>
      </c>
      <c r="L783" s="364" t="str">
        <f t="shared" si="186"/>
        <v>#REF!</v>
      </c>
      <c r="M783" s="361" t="str">
        <f t="shared" si="187"/>
        <v>#REF!</v>
      </c>
      <c r="N783" s="361" t="b">
        <v>0</v>
      </c>
      <c r="O783" s="24" t="b">
        <v>0</v>
      </c>
      <c r="P783" s="365" t="str">
        <f t="shared" si="188"/>
        <v>#REF!</v>
      </c>
      <c r="Q783" s="383"/>
      <c r="R783" s="367"/>
      <c r="S783" s="384" t="str">
        <f/>
        <v/>
      </c>
      <c r="T783" s="381">
        <v>44474</v>
      </c>
      <c r="U783" s="386" t="str">
        <f/>
        <v/>
      </c>
      <c r="V783" s="385">
        <v>44704</v>
      </c>
      <c r="W783" s="387" t="str">
        <f/>
        <v/>
      </c>
      <c r="X783" s="381" t="str">
        <f/>
        <v/>
      </c>
      <c r="Y783" s="381"/>
      <c r="Z783" s="381">
        <v>44778</v>
      </c>
      <c r="AA783" s="388"/>
      <c r="AB783" s="381"/>
      <c r="AC783" s="381"/>
      <c r="AD783" s="57">
        <v>2</v>
      </c>
      <c r="AE783" s="380" t="s">
        <v>536</v>
      </c>
      <c r="AF783" s="381">
        <v>44717</v>
      </c>
      <c r="AG783" s="381"/>
      <c r="AH783" s="391" t="s">
        <v>537</v>
      </c>
      <c r="AI783" s="386">
        <v>45021</v>
      </c>
      <c r="AJ783" s="381">
        <v>45021</v>
      </c>
      <c r="AK783" s="57"/>
      <c r="AL783" s="383"/>
      <c r="AM783" s="374"/>
      <c r="AN783" s="384">
        <v>45264</v>
      </c>
      <c r="AO783" s="381">
        <v>45337</v>
      </c>
      <c r="AP783" s="383"/>
      <c r="AQ783" s="374"/>
      <c r="AR783" s="384" t="str">
        <f/>
        <v/>
      </c>
      <c r="AS783" s="381">
        <v>44804</v>
      </c>
      <c r="AT783" s="381" t="str">
        <f/>
        <v/>
      </c>
      <c r="AU783" s="389"/>
      <c r="AV783" s="390" t="str">
        <f/>
        <v/>
      </c>
      <c r="AW783" s="57" t="str">
        <f/>
        <v/>
      </c>
      <c r="AX783" s="57" t="s">
        <v>467</v>
      </c>
      <c r="AY783" s="381" t="str">
        <f/>
        <v/>
      </c>
      <c r="AZ783" s="381">
        <v>45310</v>
      </c>
      <c r="BA783" s="381" t="str">
        <f/>
        <v/>
      </c>
      <c r="BB783" s="385"/>
      <c r="BC783" s="390" t="str">
        <f/>
        <v/>
      </c>
      <c r="BD783" s="381" t="str">
        <f/>
        <v/>
      </c>
      <c r="BE783" s="381">
        <v>45554</v>
      </c>
      <c r="BF783" s="381" t="str">
        <f/>
        <v/>
      </c>
      <c r="BG783" s="391"/>
      <c r="BH783" s="392"/>
      <c r="BI783" s="378"/>
    </row>
    <row r="784" ht="15.75" customHeight="1">
      <c r="A784" s="236"/>
      <c r="B784" s="236"/>
      <c r="C784" s="358"/>
      <c r="D784" s="379">
        <v>778</v>
      </c>
      <c r="E784" s="380" t="str">
        <f t="shared" si="181"/>
        <v>#REF!</v>
      </c>
      <c r="F784" s="57" t="str">
        <f t="shared" si="182"/>
        <v>#REF!</v>
      </c>
      <c r="G784" s="57" t="str">
        <f t="shared" si="183"/>
        <v>#REF!</v>
      </c>
      <c r="H784" s="381" t="str">
        <f t="shared" si="184"/>
        <v>#REF!</v>
      </c>
      <c r="I784" s="380" t="str">
        <f t="shared" si="185"/>
        <v>#REF!</v>
      </c>
      <c r="J784" s="380" t="str">
        <f t="shared" si="180"/>
        <v>#REF!</v>
      </c>
      <c r="K784" s="382" t="b">
        <v>0</v>
      </c>
      <c r="L784" s="364" t="str">
        <f t="shared" si="186"/>
        <v>#REF!</v>
      </c>
      <c r="M784" s="361" t="str">
        <f t="shared" si="187"/>
        <v>#REF!</v>
      </c>
      <c r="N784" s="361" t="b">
        <v>0</v>
      </c>
      <c r="O784" s="24" t="b">
        <v>0</v>
      </c>
      <c r="P784" s="365" t="str">
        <f t="shared" si="188"/>
        <v>#REF!</v>
      </c>
      <c r="Q784" s="383"/>
      <c r="R784" s="367"/>
      <c r="S784" s="384" t="str">
        <f/>
        <v/>
      </c>
      <c r="T784" s="385">
        <v>44490</v>
      </c>
      <c r="U784" s="386" t="str">
        <f/>
        <v/>
      </c>
      <c r="V784" s="385">
        <v>44834</v>
      </c>
      <c r="W784" s="387" t="str">
        <f/>
        <v/>
      </c>
      <c r="X784" s="381" t="str">
        <f/>
        <v/>
      </c>
      <c r="Y784" s="381"/>
      <c r="Z784" s="381">
        <v>44806</v>
      </c>
      <c r="AA784" s="380" t="s">
        <v>538</v>
      </c>
      <c r="AB784" s="381"/>
      <c r="AC784" s="381"/>
      <c r="AD784" s="57">
        <v>2</v>
      </c>
      <c r="AE784" s="380" t="s">
        <v>536</v>
      </c>
      <c r="AF784" s="381">
        <v>44733</v>
      </c>
      <c r="AG784" s="381"/>
      <c r="AH784" s="391" t="s">
        <v>539</v>
      </c>
      <c r="AI784" s="386">
        <v>45037</v>
      </c>
      <c r="AJ784" s="381">
        <v>45037</v>
      </c>
      <c r="AK784" s="381"/>
      <c r="AL784" s="383"/>
      <c r="AM784" s="374"/>
      <c r="AN784" s="384">
        <v>45615</v>
      </c>
      <c r="AO784" s="381">
        <v>45688</v>
      </c>
      <c r="AP784" s="383"/>
      <c r="AQ784" s="374"/>
      <c r="AR784" s="384" t="str">
        <f/>
        <v/>
      </c>
      <c r="AS784" s="381">
        <v>44745</v>
      </c>
      <c r="AT784" s="381" t="str">
        <f/>
        <v/>
      </c>
      <c r="AU784" s="389"/>
      <c r="AV784" s="390" t="str">
        <f/>
        <v/>
      </c>
      <c r="AW784" s="57" t="str">
        <f/>
        <v/>
      </c>
      <c r="AX784" s="57" t="s">
        <v>467</v>
      </c>
      <c r="AY784" s="381" t="str">
        <f/>
        <v/>
      </c>
      <c r="AZ784" s="381">
        <v>45734</v>
      </c>
      <c r="BA784" s="381" t="str">
        <f/>
        <v/>
      </c>
      <c r="BB784" s="385"/>
      <c r="BC784" s="390" t="str">
        <f/>
        <v/>
      </c>
      <c r="BD784" s="381" t="str">
        <f/>
        <v/>
      </c>
      <c r="BE784" s="381">
        <v>45979</v>
      </c>
      <c r="BF784" s="381" t="str">
        <f/>
        <v/>
      </c>
      <c r="BG784" s="391"/>
      <c r="BH784" s="392"/>
      <c r="BI784" s="378"/>
    </row>
    <row r="785" ht="15.75" customHeight="1">
      <c r="A785" s="236"/>
      <c r="B785" s="236"/>
      <c r="C785" s="358"/>
      <c r="D785" s="379">
        <v>779</v>
      </c>
      <c r="E785" s="380" t="str">
        <f t="shared" si="181"/>
        <v>#REF!</v>
      </c>
      <c r="F785" s="57" t="str">
        <f t="shared" si="182"/>
        <v>#REF!</v>
      </c>
      <c r="G785" s="57" t="str">
        <f t="shared" si="183"/>
        <v>#REF!</v>
      </c>
      <c r="H785" s="381" t="str">
        <f t="shared" si="184"/>
        <v>#REF!</v>
      </c>
      <c r="I785" s="380" t="str">
        <f t="shared" si="185"/>
        <v>#REF!</v>
      </c>
      <c r="J785" s="380" t="str">
        <f t="shared" si="180"/>
        <v>#REF!</v>
      </c>
      <c r="K785" s="382" t="b">
        <v>0</v>
      </c>
      <c r="L785" s="364" t="str">
        <f t="shared" si="186"/>
        <v>#REF!</v>
      </c>
      <c r="M785" s="361" t="str">
        <f t="shared" si="187"/>
        <v>#REF!</v>
      </c>
      <c r="N785" s="361" t="b">
        <v>0</v>
      </c>
      <c r="O785" s="24" t="b">
        <v>0</v>
      </c>
      <c r="P785" s="365" t="str">
        <f t="shared" si="188"/>
        <v>#REF!</v>
      </c>
      <c r="Q785" s="383"/>
      <c r="R785" s="367"/>
      <c r="S785" s="384" t="str">
        <f/>
        <v/>
      </c>
      <c r="T785" s="385">
        <v>44896</v>
      </c>
      <c r="U785" s="386" t="str">
        <f/>
        <v/>
      </c>
      <c r="V785" s="385">
        <v>45078</v>
      </c>
      <c r="W785" s="387" t="str">
        <f/>
        <v/>
      </c>
      <c r="X785" s="381" t="str">
        <f/>
        <v/>
      </c>
      <c r="Y785" s="381">
        <v>45138</v>
      </c>
      <c r="Z785" s="381">
        <v>45138</v>
      </c>
      <c r="AA785" s="388"/>
      <c r="AB785" s="57">
        <v>20</v>
      </c>
      <c r="AC785" s="381"/>
      <c r="AD785" s="381"/>
      <c r="AE785" s="388"/>
      <c r="AF785" s="381"/>
      <c r="AG785" s="381"/>
      <c r="AH785" s="406"/>
      <c r="AI785" s="386">
        <v>45443</v>
      </c>
      <c r="AJ785" s="381">
        <v>45443</v>
      </c>
      <c r="AK785" s="381"/>
      <c r="AL785" s="383"/>
      <c r="AM785" s="374"/>
      <c r="AN785" s="384">
        <v>45642</v>
      </c>
      <c r="AO785" s="381">
        <v>45715</v>
      </c>
      <c r="AP785" s="383"/>
      <c r="AQ785" s="374"/>
      <c r="AR785" s="384" t="str">
        <f/>
        <v/>
      </c>
      <c r="AS785" s="381">
        <v>45151</v>
      </c>
      <c r="AT785" s="381" t="str">
        <f/>
        <v/>
      </c>
      <c r="AU785" s="389"/>
      <c r="AV785" s="390" t="str">
        <f/>
        <v/>
      </c>
      <c r="AW785" s="57" t="str">
        <f/>
        <v/>
      </c>
      <c r="AX785" s="57" t="s">
        <v>467</v>
      </c>
      <c r="AY785" s="381" t="str">
        <f/>
        <v/>
      </c>
      <c r="AZ785" s="381">
        <f>DATE(YEAR($AS785),MONTH($AS785)+20,DAY($AS785))</f>
        <v>45760</v>
      </c>
      <c r="BA785" s="381" t="str">
        <f/>
        <v/>
      </c>
      <c r="BB785" s="385"/>
      <c r="BC785" s="390" t="str">
        <f/>
        <v/>
      </c>
      <c r="BD785" s="381" t="str">
        <f/>
        <v/>
      </c>
      <c r="BE785" s="381">
        <v>45991</v>
      </c>
      <c r="BF785" s="381" t="str">
        <f/>
        <v/>
      </c>
      <c r="BG785" s="391"/>
      <c r="BH785" s="392"/>
      <c r="BI785" s="378"/>
    </row>
    <row r="786" ht="15.75" customHeight="1">
      <c r="A786" s="236"/>
      <c r="B786" s="236"/>
      <c r="C786" s="358"/>
      <c r="D786" s="379">
        <v>780</v>
      </c>
      <c r="E786" s="380" t="str">
        <f t="shared" si="181"/>
        <v>#REF!</v>
      </c>
      <c r="F786" s="57" t="str">
        <f t="shared" si="182"/>
        <v>#REF!</v>
      </c>
      <c r="G786" s="57" t="str">
        <f t="shared" si="183"/>
        <v>#REF!</v>
      </c>
      <c r="H786" s="381" t="str">
        <f t="shared" si="184"/>
        <v>#REF!</v>
      </c>
      <c r="I786" s="380" t="str">
        <f t="shared" si="185"/>
        <v>#REF!</v>
      </c>
      <c r="J786" s="380" t="str">
        <f t="shared" si="180"/>
        <v>#REF!</v>
      </c>
      <c r="K786" s="382" t="b">
        <v>0</v>
      </c>
      <c r="L786" s="364" t="str">
        <f t="shared" si="186"/>
        <v>#REF!</v>
      </c>
      <c r="M786" s="361" t="str">
        <f t="shared" si="187"/>
        <v>#REF!</v>
      </c>
      <c r="N786" s="361" t="b">
        <v>0</v>
      </c>
      <c r="O786" s="24" t="b">
        <v>0</v>
      </c>
      <c r="P786" s="365" t="str">
        <f t="shared" si="188"/>
        <v>#REF!</v>
      </c>
      <c r="Q786" s="383"/>
      <c r="R786" s="367"/>
      <c r="S786" s="384" t="str">
        <f/>
        <v/>
      </c>
      <c r="T786" s="385">
        <v>44897</v>
      </c>
      <c r="U786" s="386" t="str">
        <f/>
        <v/>
      </c>
      <c r="V786" s="385">
        <v>44864</v>
      </c>
      <c r="W786" s="387" t="str">
        <f/>
        <v/>
      </c>
      <c r="X786" s="381" t="str">
        <f/>
        <v/>
      </c>
      <c r="Y786" s="381"/>
      <c r="Z786" s="381">
        <v>44805</v>
      </c>
      <c r="AA786" s="388"/>
      <c r="AB786" s="381"/>
      <c r="AC786" s="381"/>
      <c r="AD786" s="381"/>
      <c r="AE786" s="388"/>
      <c r="AF786" s="381"/>
      <c r="AG786" s="381"/>
      <c r="AH786" s="391"/>
      <c r="AI786" s="386">
        <v>44806</v>
      </c>
      <c r="AJ786" s="381"/>
      <c r="AK786" s="381"/>
      <c r="AL786" s="383"/>
      <c r="AM786" s="374"/>
      <c r="AN786" s="384">
        <v>45278</v>
      </c>
      <c r="AO786" s="381">
        <v>45351</v>
      </c>
      <c r="AP786" s="383"/>
      <c r="AQ786" s="374"/>
      <c r="AR786" s="384" t="str">
        <f/>
        <v/>
      </c>
      <c r="AS786" s="381">
        <v>44534</v>
      </c>
      <c r="AT786" s="381" t="str">
        <f/>
        <v/>
      </c>
      <c r="AU786" s="389"/>
      <c r="AV786" s="390" t="str">
        <f/>
        <v/>
      </c>
      <c r="AW786" s="57" t="str">
        <f/>
        <v/>
      </c>
      <c r="AX786" s="381"/>
      <c r="AY786" s="381" t="str">
        <f/>
        <v/>
      </c>
      <c r="AZ786" s="381"/>
      <c r="BA786" s="381" t="str">
        <f/>
        <v/>
      </c>
      <c r="BB786" s="385"/>
      <c r="BC786" s="390" t="str">
        <f/>
        <v/>
      </c>
      <c r="BD786" s="381" t="str">
        <f/>
        <v/>
      </c>
      <c r="BE786" s="381"/>
      <c r="BF786" s="381" t="str">
        <f/>
        <v/>
      </c>
      <c r="BG786" s="391"/>
      <c r="BH786" s="392"/>
      <c r="BI786" s="378"/>
    </row>
    <row r="787" ht="15.75" customHeight="1">
      <c r="A787" s="236"/>
      <c r="B787" s="236"/>
      <c r="C787" s="358"/>
      <c r="D787" s="379">
        <v>781</v>
      </c>
      <c r="E787" s="380" t="str">
        <f t="shared" si="181"/>
        <v>#REF!</v>
      </c>
      <c r="F787" s="57" t="str">
        <f t="shared" si="182"/>
        <v>#REF!</v>
      </c>
      <c r="G787" s="57" t="str">
        <f t="shared" si="183"/>
        <v>#REF!</v>
      </c>
      <c r="H787" s="381" t="str">
        <f t="shared" si="184"/>
        <v>#REF!</v>
      </c>
      <c r="I787" s="380" t="str">
        <f t="shared" si="185"/>
        <v>#REF!</v>
      </c>
      <c r="J787" s="396" t="str">
        <f t="shared" si="180"/>
        <v>#REF!</v>
      </c>
      <c r="K787" s="382" t="b">
        <v>0</v>
      </c>
      <c r="L787" s="364" t="str">
        <f t="shared" si="186"/>
        <v>#REF!</v>
      </c>
      <c r="M787" s="361" t="str">
        <f t="shared" si="187"/>
        <v>#REF!</v>
      </c>
      <c r="N787" s="361" t="b">
        <v>0</v>
      </c>
      <c r="O787" s="24" t="b">
        <v>0</v>
      </c>
      <c r="P787" s="365" t="str">
        <f t="shared" si="188"/>
        <v>#REF!</v>
      </c>
      <c r="Q787" s="383"/>
      <c r="R787" s="367"/>
      <c r="S787" s="384" t="str">
        <f/>
        <v/>
      </c>
      <c r="T787" s="385" t="s">
        <v>495</v>
      </c>
      <c r="U787" s="386" t="str">
        <f/>
        <v/>
      </c>
      <c r="V787" s="385">
        <v>44684</v>
      </c>
      <c r="W787" s="387" t="str">
        <f/>
        <v/>
      </c>
      <c r="X787" s="381" t="str">
        <f/>
        <v/>
      </c>
      <c r="Y787" s="381"/>
      <c r="Z787" s="381">
        <v>44895</v>
      </c>
      <c r="AA787" s="388"/>
      <c r="AB787" s="381"/>
      <c r="AC787" s="381"/>
      <c r="AD787" s="381"/>
      <c r="AE787" s="388"/>
      <c r="AF787" s="381"/>
      <c r="AG787" s="381"/>
      <c r="AH787" s="391" t="s">
        <v>540</v>
      </c>
      <c r="AI787" s="386"/>
      <c r="AJ787" s="381"/>
      <c r="AK787" s="381"/>
      <c r="AL787" s="383"/>
      <c r="AM787" s="374"/>
      <c r="AN787" s="384">
        <v>44805</v>
      </c>
      <c r="AO787" s="381">
        <v>44866</v>
      </c>
      <c r="AP787" s="383"/>
      <c r="AQ787" s="374"/>
      <c r="AR787" s="384" t="str">
        <f/>
        <v/>
      </c>
      <c r="AS787" s="381" t="s">
        <v>541</v>
      </c>
      <c r="AT787" s="381" t="str">
        <f/>
        <v/>
      </c>
      <c r="AU787" s="389"/>
      <c r="AV787" s="390" t="str">
        <f/>
        <v/>
      </c>
      <c r="AW787" s="57" t="str">
        <f/>
        <v/>
      </c>
      <c r="AX787" s="381"/>
      <c r="AY787" s="381" t="str">
        <f/>
        <v/>
      </c>
      <c r="AZ787" s="381"/>
      <c r="BA787" s="381" t="str">
        <f/>
        <v/>
      </c>
      <c r="BB787" s="385"/>
      <c r="BC787" s="390" t="str">
        <f/>
        <v/>
      </c>
      <c r="BD787" s="381" t="str">
        <f/>
        <v/>
      </c>
      <c r="BE787" s="381"/>
      <c r="BF787" s="381" t="str">
        <f/>
        <v/>
      </c>
      <c r="BG787" s="391"/>
      <c r="BH787" s="392"/>
      <c r="BI787" s="378"/>
    </row>
    <row r="788" ht="15.75" customHeight="1">
      <c r="A788" s="236"/>
      <c r="B788" s="236"/>
      <c r="C788" s="358"/>
      <c r="D788" s="379">
        <v>782</v>
      </c>
      <c r="E788" s="380" t="str">
        <f t="shared" si="181"/>
        <v>#REF!</v>
      </c>
      <c r="F788" s="57" t="str">
        <f t="shared" si="182"/>
        <v>#REF!</v>
      </c>
      <c r="G788" s="57" t="str">
        <f t="shared" si="183"/>
        <v>#REF!</v>
      </c>
      <c r="H788" s="381" t="str">
        <f t="shared" si="184"/>
        <v>#REF!</v>
      </c>
      <c r="I788" s="380" t="str">
        <f t="shared" si="185"/>
        <v>#REF!</v>
      </c>
      <c r="J788" s="396" t="str">
        <f t="shared" si="180"/>
        <v>#REF!</v>
      </c>
      <c r="K788" s="382" t="b">
        <v>0</v>
      </c>
      <c r="L788" s="364" t="str">
        <f t="shared" si="186"/>
        <v>#REF!</v>
      </c>
      <c r="M788" s="361" t="str">
        <f t="shared" si="187"/>
        <v>#REF!</v>
      </c>
      <c r="N788" s="361" t="b">
        <v>0</v>
      </c>
      <c r="O788" s="24" t="b">
        <v>0</v>
      </c>
      <c r="P788" s="365" t="str">
        <f t="shared" si="188"/>
        <v>#REF!</v>
      </c>
      <c r="Q788" s="383"/>
      <c r="R788" s="367"/>
      <c r="S788" s="384" t="str">
        <f/>
        <v/>
      </c>
      <c r="T788" s="385">
        <v>44546</v>
      </c>
      <c r="U788" s="386" t="str">
        <f/>
        <v/>
      </c>
      <c r="V788" s="385">
        <v>44743</v>
      </c>
      <c r="W788" s="387" t="str">
        <f/>
        <v/>
      </c>
      <c r="X788" s="381" t="str">
        <f/>
        <v/>
      </c>
      <c r="Y788" s="381"/>
      <c r="Z788" s="381">
        <v>44805</v>
      </c>
      <c r="AA788" s="388"/>
      <c r="AB788" s="381"/>
      <c r="AC788" s="381"/>
      <c r="AD788" s="381"/>
      <c r="AE788" s="388"/>
      <c r="AF788" s="381"/>
      <c r="AG788" s="381"/>
      <c r="AH788" s="389"/>
      <c r="AI788" s="386"/>
      <c r="AJ788" s="381"/>
      <c r="AK788" s="381"/>
      <c r="AL788" s="383"/>
      <c r="AM788" s="374"/>
      <c r="AN788" s="384">
        <v>44805</v>
      </c>
      <c r="AO788" s="381">
        <v>44866</v>
      </c>
      <c r="AP788" s="383"/>
      <c r="AQ788" s="374"/>
      <c r="AR788" s="384" t="str">
        <f/>
        <v/>
      </c>
      <c r="AS788" s="381" t="s">
        <v>541</v>
      </c>
      <c r="AT788" s="381" t="str">
        <f/>
        <v/>
      </c>
      <c r="AU788" s="389"/>
      <c r="AV788" s="390" t="str">
        <f/>
        <v/>
      </c>
      <c r="AW788" s="57" t="str">
        <f/>
        <v/>
      </c>
      <c r="AX788" s="381"/>
      <c r="AY788" s="381" t="str">
        <f/>
        <v/>
      </c>
      <c r="AZ788" s="381"/>
      <c r="BA788" s="381" t="str">
        <f/>
        <v/>
      </c>
      <c r="BB788" s="385"/>
      <c r="BC788" s="390" t="str">
        <f/>
        <v/>
      </c>
      <c r="BD788" s="381" t="str">
        <f/>
        <v/>
      </c>
      <c r="BE788" s="381"/>
      <c r="BF788" s="381" t="str">
        <f/>
        <v/>
      </c>
      <c r="BG788" s="391"/>
      <c r="BH788" s="392"/>
      <c r="BI788" s="378"/>
    </row>
    <row r="789" ht="15.75" customHeight="1">
      <c r="A789" s="236"/>
      <c r="B789" s="236"/>
      <c r="C789" s="358"/>
      <c r="D789" s="379">
        <v>783</v>
      </c>
      <c r="E789" s="380" t="str">
        <f t="shared" si="181"/>
        <v>#REF!</v>
      </c>
      <c r="F789" s="57" t="str">
        <f t="shared" si="182"/>
        <v>#REF!</v>
      </c>
      <c r="G789" s="57" t="str">
        <f t="shared" si="183"/>
        <v>#REF!</v>
      </c>
      <c r="H789" s="381" t="str">
        <f t="shared" si="184"/>
        <v>#REF!</v>
      </c>
      <c r="I789" s="380" t="str">
        <f t="shared" si="185"/>
        <v>#REF!</v>
      </c>
      <c r="J789" s="396" t="str">
        <f t="shared" si="180"/>
        <v>#REF!</v>
      </c>
      <c r="K789" s="382" t="b">
        <v>0</v>
      </c>
      <c r="L789" s="364" t="str">
        <f t="shared" si="186"/>
        <v>#REF!</v>
      </c>
      <c r="M789" s="361" t="str">
        <f t="shared" si="187"/>
        <v>#REF!</v>
      </c>
      <c r="N789" s="361" t="b">
        <v>0</v>
      </c>
      <c r="O789" s="24" t="b">
        <v>0</v>
      </c>
      <c r="P789" s="365" t="str">
        <f t="shared" si="188"/>
        <v>#REF!</v>
      </c>
      <c r="Q789" s="383"/>
      <c r="R789" s="367"/>
      <c r="S789" s="384" t="str">
        <f/>
        <v/>
      </c>
      <c r="T789" s="385">
        <v>44546</v>
      </c>
      <c r="U789" s="386" t="str">
        <f/>
        <v/>
      </c>
      <c r="V789" s="385" t="s">
        <v>453</v>
      </c>
      <c r="W789" s="387" t="str">
        <f/>
        <v/>
      </c>
      <c r="X789" s="381" t="str">
        <f/>
        <v/>
      </c>
      <c r="Y789" s="381"/>
      <c r="Z789" s="381">
        <v>44560</v>
      </c>
      <c r="AA789" s="388"/>
      <c r="AB789" s="381"/>
      <c r="AC789" s="381"/>
      <c r="AD789" s="381"/>
      <c r="AE789" s="388"/>
      <c r="AF789" s="381"/>
      <c r="AG789" s="381"/>
      <c r="AH789" s="389"/>
      <c r="AI789" s="386"/>
      <c r="AJ789" s="381"/>
      <c r="AK789" s="381"/>
      <c r="AL789" s="383"/>
      <c r="AM789" s="374"/>
      <c r="AN789" s="384"/>
      <c r="AO789" s="381"/>
      <c r="AP789" s="383"/>
      <c r="AQ789" s="374"/>
      <c r="AR789" s="384" t="str">
        <f/>
        <v/>
      </c>
      <c r="AS789" s="381">
        <v>44606</v>
      </c>
      <c r="AT789" s="381" t="str">
        <f/>
        <v/>
      </c>
      <c r="AU789" s="389"/>
      <c r="AV789" s="390" t="str">
        <f/>
        <v/>
      </c>
      <c r="AW789" s="57" t="str">
        <f/>
        <v/>
      </c>
      <c r="AX789" s="381"/>
      <c r="AY789" s="381" t="str">
        <f/>
        <v/>
      </c>
      <c r="AZ789" s="381"/>
      <c r="BA789" s="381" t="str">
        <f/>
        <v/>
      </c>
      <c r="BB789" s="385"/>
      <c r="BC789" s="390" t="str">
        <f/>
        <v/>
      </c>
      <c r="BD789" s="381" t="str">
        <f/>
        <v/>
      </c>
      <c r="BE789" s="381"/>
      <c r="BF789" s="381" t="str">
        <f/>
        <v/>
      </c>
      <c r="BG789" s="391"/>
      <c r="BH789" s="392"/>
      <c r="BI789" s="378"/>
    </row>
    <row r="790" ht="15.75" customHeight="1">
      <c r="A790" s="236"/>
      <c r="B790" s="236"/>
      <c r="C790" s="358"/>
      <c r="D790" s="379">
        <v>784</v>
      </c>
      <c r="E790" s="380" t="str">
        <f t="shared" si="181"/>
        <v>#REF!</v>
      </c>
      <c r="F790" s="57" t="str">
        <f t="shared" si="182"/>
        <v>#REF!</v>
      </c>
      <c r="G790" s="57" t="str">
        <f t="shared" si="183"/>
        <v>#REF!</v>
      </c>
      <c r="H790" s="381" t="str">
        <f t="shared" si="184"/>
        <v>#REF!</v>
      </c>
      <c r="I790" s="380" t="str">
        <f t="shared" si="185"/>
        <v>#REF!</v>
      </c>
      <c r="J790" s="380" t="str">
        <f t="shared" si="180"/>
        <v>#REF!</v>
      </c>
      <c r="K790" s="382" t="b">
        <v>0</v>
      </c>
      <c r="L790" s="364" t="str">
        <f t="shared" si="186"/>
        <v>#REF!</v>
      </c>
      <c r="M790" s="361" t="str">
        <f t="shared" si="187"/>
        <v>#REF!</v>
      </c>
      <c r="N790" s="361" t="b">
        <v>0</v>
      </c>
      <c r="O790" s="24" t="b">
        <v>0</v>
      </c>
      <c r="P790" s="365" t="str">
        <f t="shared" si="188"/>
        <v>#REF!</v>
      </c>
      <c r="Q790" s="383"/>
      <c r="R790" s="367"/>
      <c r="S790" s="384" t="str">
        <f/>
        <v/>
      </c>
      <c r="T790" s="385">
        <v>44335</v>
      </c>
      <c r="U790" s="386" t="str">
        <f/>
        <v/>
      </c>
      <c r="V790" s="385">
        <v>44470</v>
      </c>
      <c r="W790" s="387" t="str">
        <f/>
        <v/>
      </c>
      <c r="X790" s="381" t="str">
        <f/>
        <v/>
      </c>
      <c r="Y790" s="381"/>
      <c r="Z790" s="381">
        <v>44560</v>
      </c>
      <c r="AA790" s="388"/>
      <c r="AB790" s="381"/>
      <c r="AC790" s="381"/>
      <c r="AD790" s="381"/>
      <c r="AE790" s="388"/>
      <c r="AF790" s="381"/>
      <c r="AG790" s="381"/>
      <c r="AH790" s="389"/>
      <c r="AI790" s="386"/>
      <c r="AJ790" s="381"/>
      <c r="AK790" s="381"/>
      <c r="AL790" s="383"/>
      <c r="AM790" s="374"/>
      <c r="AN790" s="384"/>
      <c r="AO790" s="381"/>
      <c r="AP790" s="383"/>
      <c r="AQ790" s="374"/>
      <c r="AR790" s="384" t="str">
        <f/>
        <v/>
      </c>
      <c r="AS790" s="381">
        <v>44606</v>
      </c>
      <c r="AT790" s="381" t="str">
        <f/>
        <v/>
      </c>
      <c r="AU790" s="389"/>
      <c r="AV790" s="390" t="str">
        <f/>
        <v/>
      </c>
      <c r="AW790" s="57" t="str">
        <f/>
        <v/>
      </c>
      <c r="AX790" s="381"/>
      <c r="AY790" s="381" t="str">
        <f/>
        <v/>
      </c>
      <c r="AZ790" s="381"/>
      <c r="BA790" s="381" t="str">
        <f/>
        <v/>
      </c>
      <c r="BB790" s="385"/>
      <c r="BC790" s="390" t="str">
        <f/>
        <v/>
      </c>
      <c r="BD790" s="381" t="str">
        <f/>
        <v/>
      </c>
      <c r="BE790" s="381"/>
      <c r="BF790" s="381" t="str">
        <f/>
        <v/>
      </c>
      <c r="BG790" s="391"/>
      <c r="BH790" s="392"/>
      <c r="BI790" s="378"/>
    </row>
    <row r="791" ht="15.75" customHeight="1">
      <c r="A791" s="236"/>
      <c r="B791" s="236"/>
      <c r="C791" s="358"/>
      <c r="D791" s="379">
        <v>785</v>
      </c>
      <c r="E791" s="380" t="str">
        <f t="shared" si="181"/>
        <v>#REF!</v>
      </c>
      <c r="F791" s="57" t="str">
        <f t="shared" si="182"/>
        <v>#REF!</v>
      </c>
      <c r="G791" s="57" t="str">
        <f t="shared" si="183"/>
        <v>#REF!</v>
      </c>
      <c r="H791" s="381" t="str">
        <f t="shared" si="184"/>
        <v>#REF!</v>
      </c>
      <c r="I791" s="380" t="str">
        <f t="shared" si="185"/>
        <v>#REF!</v>
      </c>
      <c r="J791" s="380" t="str">
        <f t="shared" si="180"/>
        <v>#REF!</v>
      </c>
      <c r="K791" s="382" t="b">
        <v>0</v>
      </c>
      <c r="L791" s="364" t="str">
        <f t="shared" si="186"/>
        <v>#REF!</v>
      </c>
      <c r="M791" s="361" t="str">
        <f t="shared" si="187"/>
        <v>#REF!</v>
      </c>
      <c r="N791" s="361" t="b">
        <v>0</v>
      </c>
      <c r="O791" s="24" t="b">
        <v>0</v>
      </c>
      <c r="P791" s="365" t="str">
        <f t="shared" si="188"/>
        <v>#REF!</v>
      </c>
      <c r="Q791" s="383"/>
      <c r="R791" s="367"/>
      <c r="S791" s="384" t="str">
        <f/>
        <v/>
      </c>
      <c r="T791" s="385">
        <v>44256</v>
      </c>
      <c r="U791" s="386" t="str">
        <f/>
        <v/>
      </c>
      <c r="V791" s="385">
        <v>44806</v>
      </c>
      <c r="W791" s="387" t="str">
        <f/>
        <v/>
      </c>
      <c r="X791" s="381" t="str">
        <f/>
        <v/>
      </c>
      <c r="Y791" s="381"/>
      <c r="Z791" s="381">
        <v>44866</v>
      </c>
      <c r="AA791" s="388"/>
      <c r="AB791" s="57">
        <v>22</v>
      </c>
      <c r="AC791" s="381"/>
      <c r="AD791" s="381"/>
      <c r="AE791" s="388"/>
      <c r="AF791" s="381"/>
      <c r="AG791" s="381"/>
      <c r="AH791" s="389"/>
      <c r="AI791" s="386"/>
      <c r="AJ791" s="381"/>
      <c r="AK791" s="381"/>
      <c r="AL791" s="383"/>
      <c r="AM791" s="374"/>
      <c r="AN791" s="384">
        <v>45523</v>
      </c>
      <c r="AO791" s="381">
        <v>45596</v>
      </c>
      <c r="AP791" s="383"/>
      <c r="AQ791" s="374"/>
      <c r="AR791" s="384" t="str">
        <f/>
        <v/>
      </c>
      <c r="AS791" s="381">
        <v>44879</v>
      </c>
      <c r="AT791" s="381" t="str">
        <f/>
        <v/>
      </c>
      <c r="AU791" s="389"/>
      <c r="AV791" s="390" t="str">
        <f/>
        <v/>
      </c>
      <c r="AW791" s="57" t="str">
        <f/>
        <v/>
      </c>
      <c r="AX791" s="381"/>
      <c r="AY791" s="381" t="str">
        <f/>
        <v/>
      </c>
      <c r="AZ791" s="381"/>
      <c r="BA791" s="381" t="str">
        <f/>
        <v/>
      </c>
      <c r="BB791" s="385"/>
      <c r="BC791" s="390" t="str">
        <f/>
        <v/>
      </c>
      <c r="BD791" s="381" t="str">
        <f/>
        <v/>
      </c>
      <c r="BE791" s="381"/>
      <c r="BF791" s="381" t="str">
        <f/>
        <v/>
      </c>
      <c r="BG791" s="391"/>
      <c r="BH791" s="392"/>
      <c r="BI791" s="378"/>
    </row>
    <row r="792" ht="15.75" customHeight="1">
      <c r="A792" s="236"/>
      <c r="B792" s="236"/>
      <c r="C792" s="358"/>
      <c r="D792" s="379">
        <v>786</v>
      </c>
      <c r="E792" s="380" t="str">
        <f t="shared" si="181"/>
        <v>#REF!</v>
      </c>
      <c r="F792" s="57" t="str">
        <f t="shared" si="182"/>
        <v>#REF!</v>
      </c>
      <c r="G792" s="57" t="str">
        <f t="shared" si="183"/>
        <v>#REF!</v>
      </c>
      <c r="H792" s="381" t="str">
        <f t="shared" si="184"/>
        <v>#REF!</v>
      </c>
      <c r="I792" s="380" t="str">
        <f t="shared" si="185"/>
        <v>#REF!</v>
      </c>
      <c r="J792" s="396" t="str">
        <f t="shared" si="180"/>
        <v>#REF!</v>
      </c>
      <c r="K792" s="382" t="b">
        <v>0</v>
      </c>
      <c r="L792" s="364" t="str">
        <f t="shared" si="186"/>
        <v>#REF!</v>
      </c>
      <c r="M792" s="361" t="str">
        <f t="shared" si="187"/>
        <v>#REF!</v>
      </c>
      <c r="N792" s="361" t="b">
        <v>0</v>
      </c>
      <c r="O792" s="24" t="b">
        <v>0</v>
      </c>
      <c r="P792" s="365" t="str">
        <f t="shared" si="188"/>
        <v>#REF!</v>
      </c>
      <c r="Q792" s="383"/>
      <c r="R792" s="367"/>
      <c r="S792" s="384" t="str">
        <f/>
        <v/>
      </c>
      <c r="T792" s="385">
        <v>44621</v>
      </c>
      <c r="U792" s="386" t="str">
        <f/>
        <v/>
      </c>
      <c r="V792" s="385">
        <v>44805</v>
      </c>
      <c r="W792" s="387" t="str">
        <f/>
        <v/>
      </c>
      <c r="X792" s="381" t="str">
        <f/>
        <v/>
      </c>
      <c r="Y792" s="381"/>
      <c r="Z792" s="381">
        <v>44866</v>
      </c>
      <c r="AA792" s="388"/>
      <c r="AB792" s="57">
        <v>35</v>
      </c>
      <c r="AC792" s="381"/>
      <c r="AD792" s="381"/>
      <c r="AE792" s="388"/>
      <c r="AF792" s="381"/>
      <c r="AG792" s="381"/>
      <c r="AH792" s="389"/>
      <c r="AI792" s="386"/>
      <c r="AJ792" s="381"/>
      <c r="AK792" s="381"/>
      <c r="AL792" s="383"/>
      <c r="AM792" s="374"/>
      <c r="AN792" s="384">
        <v>45917</v>
      </c>
      <c r="AO792" s="381">
        <v>45992</v>
      </c>
      <c r="AP792" s="383"/>
      <c r="AQ792" s="374"/>
      <c r="AR792" s="384" t="str">
        <f/>
        <v/>
      </c>
      <c r="AS792" s="381">
        <v>44879</v>
      </c>
      <c r="AT792" s="381" t="str">
        <f/>
        <v/>
      </c>
      <c r="AU792" s="389"/>
      <c r="AV792" s="390" t="str">
        <f/>
        <v/>
      </c>
      <c r="AW792" s="57" t="str">
        <f/>
        <v/>
      </c>
      <c r="AX792" s="381"/>
      <c r="AY792" s="381" t="str">
        <f/>
        <v/>
      </c>
      <c r="AZ792" s="381"/>
      <c r="BA792" s="381" t="str">
        <f/>
        <v/>
      </c>
      <c r="BB792" s="385"/>
      <c r="BC792" s="390" t="str">
        <f/>
        <v/>
      </c>
      <c r="BD792" s="381" t="str">
        <f/>
        <v/>
      </c>
      <c r="BE792" s="381"/>
      <c r="BF792" s="381" t="str">
        <f/>
        <v/>
      </c>
      <c r="BG792" s="391"/>
      <c r="BH792" s="392"/>
      <c r="BI792" s="378"/>
    </row>
    <row r="793" ht="15.75" customHeight="1">
      <c r="A793" s="236"/>
      <c r="B793" s="236"/>
      <c r="C793" s="358"/>
      <c r="D793" s="379">
        <v>787</v>
      </c>
      <c r="E793" s="380" t="str">
        <f t="shared" si="181"/>
        <v>#REF!</v>
      </c>
      <c r="F793" s="57" t="str">
        <f t="shared" si="182"/>
        <v>#REF!</v>
      </c>
      <c r="G793" s="57" t="str">
        <f t="shared" si="183"/>
        <v>#REF!</v>
      </c>
      <c r="H793" s="381" t="str">
        <f t="shared" si="184"/>
        <v>#REF!</v>
      </c>
      <c r="I793" s="380" t="str">
        <f t="shared" si="185"/>
        <v>#REF!</v>
      </c>
      <c r="J793" s="396" t="str">
        <f t="shared" si="180"/>
        <v>#REF!</v>
      </c>
      <c r="K793" s="382" t="b">
        <v>1</v>
      </c>
      <c r="L793" s="364" t="str">
        <f t="shared" si="186"/>
        <v>#REF!</v>
      </c>
      <c r="M793" s="361" t="str">
        <f t="shared" si="187"/>
        <v>#REF!</v>
      </c>
      <c r="N793" s="361" t="b">
        <v>0</v>
      </c>
      <c r="O793" s="24" t="b">
        <v>0</v>
      </c>
      <c r="P793" s="365" t="str">
        <f t="shared" si="188"/>
        <v>#REF!</v>
      </c>
      <c r="Q793" s="383"/>
      <c r="R793" s="367"/>
      <c r="S793" s="384" t="str">
        <f/>
        <v/>
      </c>
      <c r="T793" s="385">
        <v>44621</v>
      </c>
      <c r="U793" s="386" t="str">
        <f/>
        <v/>
      </c>
      <c r="V793" s="385">
        <v>44806</v>
      </c>
      <c r="W793" s="387" t="str">
        <f/>
        <v/>
      </c>
      <c r="X793" s="381" t="str">
        <f/>
        <v/>
      </c>
      <c r="Y793" s="381"/>
      <c r="Z793" s="381">
        <v>44866</v>
      </c>
      <c r="AA793" s="388"/>
      <c r="AB793" s="381"/>
      <c r="AC793" s="381"/>
      <c r="AD793" s="381"/>
      <c r="AE793" s="388"/>
      <c r="AF793" s="381"/>
      <c r="AG793" s="381"/>
      <c r="AH793" s="403" t="s">
        <v>542</v>
      </c>
      <c r="AI793" s="386"/>
      <c r="AJ793" s="381"/>
      <c r="AK793" s="381"/>
      <c r="AL793" s="383"/>
      <c r="AM793" s="374"/>
      <c r="AN793" s="384">
        <v>45369</v>
      </c>
      <c r="AO793" s="381">
        <v>45442</v>
      </c>
      <c r="AP793" s="383"/>
      <c r="AQ793" s="374"/>
      <c r="AR793" s="384" t="str">
        <f/>
        <v/>
      </c>
      <c r="AS793" s="381">
        <v>44879</v>
      </c>
      <c r="AT793" s="381" t="str">
        <f/>
        <v/>
      </c>
      <c r="AU793" s="389"/>
      <c r="AV793" s="390" t="str">
        <f/>
        <v/>
      </c>
      <c r="AW793" s="57" t="str">
        <f/>
        <v/>
      </c>
      <c r="AX793" s="381"/>
      <c r="AY793" s="381" t="str">
        <f/>
        <v/>
      </c>
      <c r="AZ793" s="381"/>
      <c r="BA793" s="381" t="str">
        <f/>
        <v/>
      </c>
      <c r="BB793" s="385"/>
      <c r="BC793" s="390" t="str">
        <f/>
        <v/>
      </c>
      <c r="BD793" s="381" t="str">
        <f/>
        <v/>
      </c>
      <c r="BE793" s="381"/>
      <c r="BF793" s="381" t="str">
        <f/>
        <v/>
      </c>
      <c r="BG793" s="391"/>
      <c r="BH793" s="392"/>
      <c r="BI793" s="378"/>
    </row>
    <row r="794" ht="15.75" customHeight="1">
      <c r="A794" s="236"/>
      <c r="B794" s="236"/>
      <c r="C794" s="358"/>
      <c r="D794" s="379">
        <v>788</v>
      </c>
      <c r="E794" s="380" t="str">
        <f t="shared" si="181"/>
        <v>#REF!</v>
      </c>
      <c r="F794" s="57" t="str">
        <f t="shared" si="182"/>
        <v>#REF!</v>
      </c>
      <c r="G794" s="57" t="str">
        <f t="shared" si="183"/>
        <v>#REF!</v>
      </c>
      <c r="H794" s="381" t="str">
        <f t="shared" si="184"/>
        <v>#REF!</v>
      </c>
      <c r="I794" s="380" t="str">
        <f t="shared" si="185"/>
        <v>#REF!</v>
      </c>
      <c r="J794" s="396" t="str">
        <f t="shared" si="180"/>
        <v>#REF!</v>
      </c>
      <c r="K794" s="382" t="b">
        <v>0</v>
      </c>
      <c r="L794" s="364" t="str">
        <f t="shared" si="186"/>
        <v>#REF!</v>
      </c>
      <c r="M794" s="361" t="str">
        <f t="shared" si="187"/>
        <v>#REF!</v>
      </c>
      <c r="N794" s="361" t="b">
        <v>0</v>
      </c>
      <c r="O794" s="24" t="b">
        <v>0</v>
      </c>
      <c r="P794" s="365" t="str">
        <f t="shared" si="188"/>
        <v>#REF!</v>
      </c>
      <c r="Q794" s="383"/>
      <c r="R794" s="367"/>
      <c r="S794" s="384" t="str">
        <f/>
        <v/>
      </c>
      <c r="T794" s="385">
        <v>46054</v>
      </c>
      <c r="U794" s="386" t="str">
        <f/>
        <v/>
      </c>
      <c r="V794" s="385">
        <v>46233</v>
      </c>
      <c r="W794" s="387" t="str">
        <f/>
        <v/>
      </c>
      <c r="X794" s="381" t="str">
        <f/>
        <v/>
      </c>
      <c r="Y794" s="381"/>
      <c r="Z794" s="381">
        <v>46296</v>
      </c>
      <c r="AA794" s="388"/>
      <c r="AB794" s="381"/>
      <c r="AC794" s="381"/>
      <c r="AD794" s="381"/>
      <c r="AE794" s="388"/>
      <c r="AF794" s="381"/>
      <c r="AG794" s="381"/>
      <c r="AH794" s="389"/>
      <c r="AI794" s="386"/>
      <c r="AJ794" s="381"/>
      <c r="AK794" s="381"/>
      <c r="AL794" s="383"/>
      <c r="AM794" s="374"/>
      <c r="AN794" s="384">
        <v>46846</v>
      </c>
      <c r="AO794" s="381">
        <v>46919</v>
      </c>
      <c r="AP794" s="383"/>
      <c r="AQ794" s="374"/>
      <c r="AR794" s="384" t="str">
        <f/>
        <v/>
      </c>
      <c r="AS794" s="381">
        <v>46308</v>
      </c>
      <c r="AT794" s="381" t="str">
        <f/>
        <v/>
      </c>
      <c r="AU794" s="389"/>
      <c r="AV794" s="390" t="str">
        <f/>
        <v/>
      </c>
      <c r="AW794" s="57" t="str">
        <f/>
        <v/>
      </c>
      <c r="AX794" s="381"/>
      <c r="AY794" s="381" t="str">
        <f/>
        <v/>
      </c>
      <c r="AZ794" s="381"/>
      <c r="BA794" s="381" t="str">
        <f/>
        <v/>
      </c>
      <c r="BB794" s="385"/>
      <c r="BC794" s="390" t="str">
        <f/>
        <v/>
      </c>
      <c r="BD794" s="381" t="str">
        <f/>
        <v/>
      </c>
      <c r="BE794" s="381"/>
      <c r="BF794" s="381" t="str">
        <f/>
        <v/>
      </c>
      <c r="BG794" s="391"/>
      <c r="BH794" s="392"/>
      <c r="BI794" s="378"/>
    </row>
    <row r="795" ht="15.75" customHeight="1">
      <c r="A795" s="236"/>
      <c r="B795" s="236"/>
      <c r="C795" s="358"/>
      <c r="D795" s="379">
        <v>789</v>
      </c>
      <c r="E795" s="380" t="str">
        <f t="shared" si="181"/>
        <v>#REF!</v>
      </c>
      <c r="F795" s="57" t="str">
        <f t="shared" si="182"/>
        <v>#REF!</v>
      </c>
      <c r="G795" s="57" t="str">
        <f t="shared" si="183"/>
        <v>#REF!</v>
      </c>
      <c r="H795" s="381" t="str">
        <f t="shared" si="184"/>
        <v>#REF!</v>
      </c>
      <c r="I795" s="380" t="str">
        <f t="shared" si="185"/>
        <v>#REF!</v>
      </c>
      <c r="J795" s="396" t="str">
        <f t="shared" si="180"/>
        <v>#REF!</v>
      </c>
      <c r="K795" s="382" t="b">
        <v>0</v>
      </c>
      <c r="L795" s="364" t="str">
        <f t="shared" si="186"/>
        <v>#REF!</v>
      </c>
      <c r="M795" s="361" t="str">
        <f t="shared" si="187"/>
        <v>#REF!</v>
      </c>
      <c r="N795" s="361" t="b">
        <v>0</v>
      </c>
      <c r="O795" s="24" t="b">
        <v>0</v>
      </c>
      <c r="P795" s="365" t="str">
        <f t="shared" si="188"/>
        <v>#REF!</v>
      </c>
      <c r="Q795" s="383"/>
      <c r="R795" s="367"/>
      <c r="S795" s="384" t="str">
        <f/>
        <v/>
      </c>
      <c r="T795" s="385">
        <v>46054</v>
      </c>
      <c r="U795" s="386" t="str">
        <f/>
        <v/>
      </c>
      <c r="V795" s="385">
        <v>46238</v>
      </c>
      <c r="W795" s="387" t="str">
        <f/>
        <v/>
      </c>
      <c r="X795" s="381" t="str">
        <f/>
        <v/>
      </c>
      <c r="Y795" s="381"/>
      <c r="Z795" s="381">
        <v>46285</v>
      </c>
      <c r="AA795" s="388"/>
      <c r="AB795" s="381"/>
      <c r="AC795" s="381"/>
      <c r="AD795" s="381"/>
      <c r="AE795" s="388"/>
      <c r="AF795" s="381"/>
      <c r="AG795" s="381"/>
      <c r="AH795" s="389"/>
      <c r="AI795" s="386"/>
      <c r="AJ795" s="381"/>
      <c r="AK795" s="381"/>
      <c r="AL795" s="383"/>
      <c r="AM795" s="374"/>
      <c r="AN795" s="384">
        <v>46815</v>
      </c>
      <c r="AO795" s="381">
        <v>46890</v>
      </c>
      <c r="AP795" s="383"/>
      <c r="AQ795" s="374"/>
      <c r="AR795" s="384" t="str">
        <f/>
        <v/>
      </c>
      <c r="AS795" s="381">
        <v>46296</v>
      </c>
      <c r="AT795" s="381" t="str">
        <f/>
        <v/>
      </c>
      <c r="AU795" s="389"/>
      <c r="AV795" s="390" t="str">
        <f/>
        <v/>
      </c>
      <c r="AW795" s="57" t="str">
        <f/>
        <v/>
      </c>
      <c r="AX795" s="381"/>
      <c r="AY795" s="381" t="str">
        <f/>
        <v/>
      </c>
      <c r="AZ795" s="381"/>
      <c r="BA795" s="381" t="str">
        <f/>
        <v/>
      </c>
      <c r="BB795" s="385"/>
      <c r="BC795" s="390" t="str">
        <f/>
        <v/>
      </c>
      <c r="BD795" s="381" t="str">
        <f/>
        <v/>
      </c>
      <c r="BE795" s="381"/>
      <c r="BF795" s="381" t="str">
        <f/>
        <v/>
      </c>
      <c r="BG795" s="391"/>
      <c r="BH795" s="392"/>
      <c r="BI795" s="378"/>
    </row>
    <row r="796" ht="15.75" customHeight="1">
      <c r="A796" s="236"/>
      <c r="B796" s="236"/>
      <c r="C796" s="358"/>
      <c r="D796" s="379">
        <v>790</v>
      </c>
      <c r="E796" s="380" t="str">
        <f t="shared" si="181"/>
        <v>#REF!</v>
      </c>
      <c r="F796" s="57" t="str">
        <f t="shared" si="182"/>
        <v>#REF!</v>
      </c>
      <c r="G796" s="57" t="str">
        <f t="shared" si="183"/>
        <v>#REF!</v>
      </c>
      <c r="H796" s="381" t="str">
        <f t="shared" si="184"/>
        <v>#REF!</v>
      </c>
      <c r="I796" s="380" t="str">
        <f t="shared" si="185"/>
        <v>#REF!</v>
      </c>
      <c r="J796" s="396" t="str">
        <f t="shared" si="180"/>
        <v>#REF!</v>
      </c>
      <c r="K796" s="382" t="b">
        <v>0</v>
      </c>
      <c r="L796" s="364" t="str">
        <f t="shared" si="186"/>
        <v>#REF!</v>
      </c>
      <c r="M796" s="361" t="str">
        <f t="shared" si="187"/>
        <v>#REF!</v>
      </c>
      <c r="N796" s="361" t="b">
        <v>0</v>
      </c>
      <c r="O796" s="24" t="b">
        <v>0</v>
      </c>
      <c r="P796" s="365" t="str">
        <f t="shared" si="188"/>
        <v>#REF!</v>
      </c>
      <c r="Q796" s="383"/>
      <c r="R796" s="367"/>
      <c r="S796" s="384" t="str">
        <f/>
        <v/>
      </c>
      <c r="T796" s="385">
        <v>46042</v>
      </c>
      <c r="U796" s="386" t="str">
        <f/>
        <v/>
      </c>
      <c r="V796" s="385">
        <v>46226</v>
      </c>
      <c r="W796" s="387" t="str">
        <f/>
        <v/>
      </c>
      <c r="X796" s="381" t="str">
        <f/>
        <v/>
      </c>
      <c r="Y796" s="381"/>
      <c r="Z796" s="381">
        <v>46285</v>
      </c>
      <c r="AA796" s="388"/>
      <c r="AB796" s="381"/>
      <c r="AC796" s="381"/>
      <c r="AD796" s="381"/>
      <c r="AE796" s="388"/>
      <c r="AF796" s="381"/>
      <c r="AG796" s="381"/>
      <c r="AH796" s="389"/>
      <c r="AI796" s="386"/>
      <c r="AJ796" s="381"/>
      <c r="AK796" s="381"/>
      <c r="AL796" s="383"/>
      <c r="AM796" s="374"/>
      <c r="AN796" s="384">
        <v>47119</v>
      </c>
      <c r="AO796" s="381">
        <v>47192</v>
      </c>
      <c r="AP796" s="383"/>
      <c r="AQ796" s="374"/>
      <c r="AR796" s="384" t="str">
        <f/>
        <v/>
      </c>
      <c r="AS796" s="381">
        <v>46296</v>
      </c>
      <c r="AT796" s="381" t="str">
        <f/>
        <v/>
      </c>
      <c r="AU796" s="389"/>
      <c r="AV796" s="390" t="str">
        <f/>
        <v/>
      </c>
      <c r="AW796" s="57" t="str">
        <f/>
        <v/>
      </c>
      <c r="AX796" s="381"/>
      <c r="AY796" s="381" t="str">
        <f/>
        <v/>
      </c>
      <c r="AZ796" s="381"/>
      <c r="BA796" s="381" t="str">
        <f/>
        <v/>
      </c>
      <c r="BB796" s="385"/>
      <c r="BC796" s="390" t="str">
        <f/>
        <v/>
      </c>
      <c r="BD796" s="381" t="str">
        <f/>
        <v/>
      </c>
      <c r="BE796" s="381"/>
      <c r="BF796" s="381" t="str">
        <f/>
        <v/>
      </c>
      <c r="BG796" s="391"/>
      <c r="BH796" s="392"/>
      <c r="BI796" s="378"/>
    </row>
    <row r="797" ht="15.75" customHeight="1">
      <c r="A797" s="236"/>
      <c r="B797" s="236"/>
      <c r="C797" s="358"/>
      <c r="D797" s="379">
        <v>791</v>
      </c>
      <c r="E797" s="380" t="str">
        <f t="shared" si="181"/>
        <v>#REF!</v>
      </c>
      <c r="F797" s="57" t="str">
        <f t="shared" si="182"/>
        <v>#REF!</v>
      </c>
      <c r="G797" s="57" t="str">
        <f t="shared" si="183"/>
        <v>#REF!</v>
      </c>
      <c r="H797" s="381" t="str">
        <f t="shared" si="184"/>
        <v>#REF!</v>
      </c>
      <c r="I797" s="380" t="str">
        <f t="shared" si="185"/>
        <v>#REF!</v>
      </c>
      <c r="J797" s="396" t="str">
        <f t="shared" si="180"/>
        <v>#REF!</v>
      </c>
      <c r="K797" s="382" t="b">
        <v>0</v>
      </c>
      <c r="L797" s="364" t="str">
        <f t="shared" si="186"/>
        <v>#REF!</v>
      </c>
      <c r="M797" s="361" t="str">
        <f t="shared" si="187"/>
        <v>#REF!</v>
      </c>
      <c r="N797" s="361" t="b">
        <v>0</v>
      </c>
      <c r="O797" s="24" t="b">
        <v>0</v>
      </c>
      <c r="P797" s="365" t="str">
        <f t="shared" si="188"/>
        <v>#REF!</v>
      </c>
      <c r="Q797" s="383"/>
      <c r="R797" s="367"/>
      <c r="S797" s="384" t="str">
        <f/>
        <v/>
      </c>
      <c r="T797" s="385">
        <v>46042</v>
      </c>
      <c r="U797" s="386" t="str">
        <f/>
        <v/>
      </c>
      <c r="V797" s="385">
        <v>46226</v>
      </c>
      <c r="W797" s="387" t="str">
        <f/>
        <v/>
      </c>
      <c r="X797" s="381" t="str">
        <f/>
        <v/>
      </c>
      <c r="Y797" s="381"/>
      <c r="Z797" s="381">
        <v>46285</v>
      </c>
      <c r="AA797" s="388"/>
      <c r="AB797" s="381"/>
      <c r="AC797" s="381"/>
      <c r="AD797" s="381"/>
      <c r="AE797" s="388"/>
      <c r="AF797" s="381"/>
      <c r="AG797" s="381"/>
      <c r="AH797" s="389"/>
      <c r="AI797" s="386"/>
      <c r="AJ797" s="381"/>
      <c r="AK797" s="381"/>
      <c r="AL797" s="383"/>
      <c r="AM797" s="374"/>
      <c r="AN797" s="384">
        <v>47091</v>
      </c>
      <c r="AO797" s="381">
        <v>47164</v>
      </c>
      <c r="AP797" s="383"/>
      <c r="AQ797" s="374"/>
      <c r="AR797" s="384" t="str">
        <f/>
        <v/>
      </c>
      <c r="AS797" s="381">
        <v>46296</v>
      </c>
      <c r="AT797" s="381" t="str">
        <f/>
        <v/>
      </c>
      <c r="AU797" s="389"/>
      <c r="AV797" s="390" t="str">
        <f/>
        <v/>
      </c>
      <c r="AW797" s="57" t="str">
        <f/>
        <v/>
      </c>
      <c r="AX797" s="381"/>
      <c r="AY797" s="381" t="str">
        <f/>
        <v/>
      </c>
      <c r="AZ797" s="381"/>
      <c r="BA797" s="381" t="str">
        <f/>
        <v/>
      </c>
      <c r="BB797" s="385"/>
      <c r="BC797" s="390" t="str">
        <f/>
        <v/>
      </c>
      <c r="BD797" s="381" t="str">
        <f/>
        <v/>
      </c>
      <c r="BE797" s="381"/>
      <c r="BF797" s="381" t="str">
        <f/>
        <v/>
      </c>
      <c r="BG797" s="391"/>
      <c r="BH797" s="392"/>
      <c r="BI797" s="378"/>
    </row>
    <row r="798" ht="15.75" customHeight="1">
      <c r="A798" s="236"/>
      <c r="B798" s="236"/>
      <c r="C798" s="358"/>
      <c r="D798" s="379">
        <v>792</v>
      </c>
      <c r="E798" s="380" t="str">
        <f t="shared" si="181"/>
        <v>#REF!</v>
      </c>
      <c r="F798" s="57" t="str">
        <f t="shared" si="182"/>
        <v>#REF!</v>
      </c>
      <c r="G798" s="57" t="str">
        <f t="shared" si="183"/>
        <v>#REF!</v>
      </c>
      <c r="H798" s="381" t="str">
        <f t="shared" si="184"/>
        <v>#REF!</v>
      </c>
      <c r="I798" s="380" t="str">
        <f t="shared" si="185"/>
        <v>#REF!</v>
      </c>
      <c r="J798" s="396" t="str">
        <f t="shared" si="180"/>
        <v>#REF!</v>
      </c>
      <c r="K798" s="382" t="b">
        <v>0</v>
      </c>
      <c r="L798" s="364" t="str">
        <f t="shared" si="186"/>
        <v>#REF!</v>
      </c>
      <c r="M798" s="361" t="str">
        <f t="shared" si="187"/>
        <v>#REF!</v>
      </c>
      <c r="N798" s="361" t="b">
        <v>0</v>
      </c>
      <c r="O798" s="24" t="b">
        <v>0</v>
      </c>
      <c r="P798" s="365" t="str">
        <f t="shared" si="188"/>
        <v>#REF!</v>
      </c>
      <c r="Q798" s="383"/>
      <c r="R798" s="367"/>
      <c r="S798" s="384" t="str">
        <f/>
        <v/>
      </c>
      <c r="T798" s="385">
        <v>46042</v>
      </c>
      <c r="U798" s="386" t="str">
        <f/>
        <v/>
      </c>
      <c r="V798" s="385">
        <v>46226</v>
      </c>
      <c r="W798" s="387" t="str">
        <f/>
        <v/>
      </c>
      <c r="X798" s="381" t="str">
        <f/>
        <v/>
      </c>
      <c r="Y798" s="381"/>
      <c r="Z798" s="381">
        <v>46285</v>
      </c>
      <c r="AA798" s="388"/>
      <c r="AB798" s="381"/>
      <c r="AC798" s="381"/>
      <c r="AD798" s="381"/>
      <c r="AE798" s="388"/>
      <c r="AF798" s="381"/>
      <c r="AG798" s="381"/>
      <c r="AH798" s="389"/>
      <c r="AI798" s="386"/>
      <c r="AJ798" s="381"/>
      <c r="AK798" s="381"/>
      <c r="AL798" s="383"/>
      <c r="AM798" s="374"/>
      <c r="AN798" s="384">
        <v>46785</v>
      </c>
      <c r="AO798" s="381">
        <v>46860</v>
      </c>
      <c r="AP798" s="383"/>
      <c r="AQ798" s="374"/>
      <c r="AR798" s="384" t="str">
        <f/>
        <v/>
      </c>
      <c r="AS798" s="381">
        <v>46296</v>
      </c>
      <c r="AT798" s="381" t="str">
        <f/>
        <v/>
      </c>
      <c r="AU798" s="389"/>
      <c r="AV798" s="390" t="str">
        <f/>
        <v/>
      </c>
      <c r="AW798" s="57" t="str">
        <f/>
        <v/>
      </c>
      <c r="AX798" s="381"/>
      <c r="AY798" s="381" t="str">
        <f/>
        <v/>
      </c>
      <c r="AZ798" s="381"/>
      <c r="BA798" s="381" t="str">
        <f/>
        <v/>
      </c>
      <c r="BB798" s="385"/>
      <c r="BC798" s="390" t="str">
        <f/>
        <v/>
      </c>
      <c r="BD798" s="381" t="str">
        <f/>
        <v/>
      </c>
      <c r="BE798" s="381"/>
      <c r="BF798" s="381" t="str">
        <f/>
        <v/>
      </c>
      <c r="BG798" s="391"/>
      <c r="BH798" s="392"/>
      <c r="BI798" s="378"/>
    </row>
    <row r="799" ht="15.75" customHeight="1">
      <c r="A799" s="236"/>
      <c r="B799" s="236"/>
      <c r="C799" s="358"/>
      <c r="D799" s="379">
        <v>793</v>
      </c>
      <c r="E799" s="380" t="str">
        <f t="shared" si="181"/>
        <v>#REF!</v>
      </c>
      <c r="F799" s="57" t="str">
        <f t="shared" si="182"/>
        <v>#REF!</v>
      </c>
      <c r="G799" s="57" t="str">
        <f t="shared" si="183"/>
        <v>#REF!</v>
      </c>
      <c r="H799" s="381" t="str">
        <f t="shared" si="184"/>
        <v>#REF!</v>
      </c>
      <c r="I799" s="380" t="str">
        <f t="shared" si="185"/>
        <v>#REF!</v>
      </c>
      <c r="J799" s="396" t="str">
        <f t="shared" si="180"/>
        <v>#REF!</v>
      </c>
      <c r="K799" s="382" t="b">
        <v>0</v>
      </c>
      <c r="L799" s="364" t="str">
        <f t="shared" si="186"/>
        <v>#REF!</v>
      </c>
      <c r="M799" s="361" t="str">
        <f t="shared" si="187"/>
        <v>#REF!</v>
      </c>
      <c r="N799" s="361" t="b">
        <v>0</v>
      </c>
      <c r="O799" s="24" t="b">
        <v>0</v>
      </c>
      <c r="P799" s="365" t="str">
        <f t="shared" si="188"/>
        <v>#REF!</v>
      </c>
      <c r="Q799" s="383"/>
      <c r="R799" s="367"/>
      <c r="S799" s="384" t="str">
        <f/>
        <v/>
      </c>
      <c r="T799" s="385">
        <v>46042</v>
      </c>
      <c r="U799" s="386" t="str">
        <f/>
        <v/>
      </c>
      <c r="V799" s="385">
        <v>46226</v>
      </c>
      <c r="W799" s="387" t="str">
        <f/>
        <v/>
      </c>
      <c r="X799" s="381" t="str">
        <f/>
        <v/>
      </c>
      <c r="Y799" s="381"/>
      <c r="Z799" s="381">
        <v>46285</v>
      </c>
      <c r="AA799" s="388"/>
      <c r="AB799" s="381"/>
      <c r="AC799" s="381"/>
      <c r="AD799" s="381"/>
      <c r="AE799" s="388"/>
      <c r="AF799" s="381"/>
      <c r="AG799" s="381"/>
      <c r="AH799" s="389"/>
      <c r="AI799" s="386"/>
      <c r="AJ799" s="381"/>
      <c r="AK799" s="381"/>
      <c r="AL799" s="383"/>
      <c r="AM799" s="374"/>
      <c r="AN799" s="384">
        <v>47182</v>
      </c>
      <c r="AO799" s="381">
        <v>47255</v>
      </c>
      <c r="AP799" s="383"/>
      <c r="AQ799" s="374"/>
      <c r="AR799" s="384" t="str">
        <f/>
        <v/>
      </c>
      <c r="AS799" s="381">
        <v>46296</v>
      </c>
      <c r="AT799" s="381" t="str">
        <f/>
        <v/>
      </c>
      <c r="AU799" s="389"/>
      <c r="AV799" s="390" t="str">
        <f/>
        <v/>
      </c>
      <c r="AW799" s="57" t="str">
        <f/>
        <v/>
      </c>
      <c r="AX799" s="381"/>
      <c r="AY799" s="381" t="str">
        <f/>
        <v/>
      </c>
      <c r="AZ799" s="381"/>
      <c r="BA799" s="381" t="str">
        <f/>
        <v/>
      </c>
      <c r="BB799" s="385"/>
      <c r="BC799" s="390" t="str">
        <f/>
        <v/>
      </c>
      <c r="BD799" s="381" t="str">
        <f/>
        <v/>
      </c>
      <c r="BE799" s="381"/>
      <c r="BF799" s="381" t="str">
        <f/>
        <v/>
      </c>
      <c r="BG799" s="391"/>
      <c r="BH799" s="392"/>
      <c r="BI799" s="378"/>
    </row>
    <row r="800" ht="15.75" customHeight="1">
      <c r="A800" s="236"/>
      <c r="B800" s="236"/>
      <c r="C800" s="358"/>
      <c r="D800" s="379">
        <v>794</v>
      </c>
      <c r="E800" s="380" t="str">
        <f t="shared" si="181"/>
        <v>#REF!</v>
      </c>
      <c r="F800" s="57" t="str">
        <f t="shared" si="182"/>
        <v>#REF!</v>
      </c>
      <c r="G800" s="57" t="str">
        <f t="shared" si="183"/>
        <v>#REF!</v>
      </c>
      <c r="H800" s="381" t="str">
        <f t="shared" si="184"/>
        <v>#REF!</v>
      </c>
      <c r="I800" s="380" t="str">
        <f t="shared" si="185"/>
        <v>#REF!</v>
      </c>
      <c r="J800" s="396" t="str">
        <f t="shared" ref="J800:J820" si="189">VLOOKUP(D96,'Свод объектов'!$D$3:$L1101,9,0)</f>
        <v>#REF!</v>
      </c>
      <c r="K800" s="382" t="b">
        <v>0</v>
      </c>
      <c r="L800" s="364" t="str">
        <f t="shared" si="186"/>
        <v>#REF!</v>
      </c>
      <c r="M800" s="361" t="str">
        <f t="shared" si="187"/>
        <v>#REF!</v>
      </c>
      <c r="N800" s="361" t="b">
        <v>0</v>
      </c>
      <c r="O800" s="24" t="b">
        <v>0</v>
      </c>
      <c r="P800" s="365" t="str">
        <f t="shared" si="188"/>
        <v>#REF!</v>
      </c>
      <c r="Q800" s="383"/>
      <c r="R800" s="367"/>
      <c r="S800" s="384" t="str">
        <f/>
        <v/>
      </c>
      <c r="T800" s="385">
        <v>46042</v>
      </c>
      <c r="U800" s="386" t="str">
        <f/>
        <v/>
      </c>
      <c r="V800" s="385">
        <v>46226</v>
      </c>
      <c r="W800" s="387" t="str">
        <f/>
        <v/>
      </c>
      <c r="X800" s="381" t="str">
        <f/>
        <v/>
      </c>
      <c r="Y800" s="381"/>
      <c r="Z800" s="381">
        <v>45870</v>
      </c>
      <c r="AA800" s="388"/>
      <c r="AB800" s="381"/>
      <c r="AC800" s="381"/>
      <c r="AD800" s="381"/>
      <c r="AE800" s="388"/>
      <c r="AF800" s="381"/>
      <c r="AG800" s="381"/>
      <c r="AH800" s="389"/>
      <c r="AI800" s="386"/>
      <c r="AJ800" s="381"/>
      <c r="AK800" s="381"/>
      <c r="AL800" s="383"/>
      <c r="AM800" s="374"/>
      <c r="AN800" s="384">
        <v>46573</v>
      </c>
      <c r="AO800" s="381">
        <v>46646</v>
      </c>
      <c r="AP800" s="383"/>
      <c r="AQ800" s="374"/>
      <c r="AR800" s="384" t="str">
        <f/>
        <v/>
      </c>
      <c r="AS800" s="381">
        <v>45882</v>
      </c>
      <c r="AT800" s="381" t="str">
        <f/>
        <v/>
      </c>
      <c r="AU800" s="389"/>
      <c r="AV800" s="390" t="str">
        <f/>
        <v/>
      </c>
      <c r="AW800" s="57" t="str">
        <f/>
        <v/>
      </c>
      <c r="AX800" s="381"/>
      <c r="AY800" s="381" t="str">
        <f/>
        <v/>
      </c>
      <c r="AZ800" s="381"/>
      <c r="BA800" s="381" t="str">
        <f/>
        <v/>
      </c>
      <c r="BB800" s="385"/>
      <c r="BC800" s="390" t="str">
        <f/>
        <v/>
      </c>
      <c r="BD800" s="381" t="str">
        <f/>
        <v/>
      </c>
      <c r="BE800" s="381"/>
      <c r="BF800" s="381" t="str">
        <f/>
        <v/>
      </c>
      <c r="BG800" s="391"/>
      <c r="BH800" s="392"/>
      <c r="BI800" s="378"/>
    </row>
    <row r="801" ht="15.75" customHeight="1">
      <c r="A801" s="236"/>
      <c r="B801" s="236"/>
      <c r="C801" s="358"/>
      <c r="D801" s="379">
        <v>795</v>
      </c>
      <c r="E801" s="380" t="str">
        <f t="shared" si="181"/>
        <v>#REF!</v>
      </c>
      <c r="F801" s="57" t="str">
        <f t="shared" si="182"/>
        <v>#REF!</v>
      </c>
      <c r="G801" s="57" t="str">
        <f t="shared" si="183"/>
        <v>#REF!</v>
      </c>
      <c r="H801" s="381" t="str">
        <f t="shared" si="184"/>
        <v>#REF!</v>
      </c>
      <c r="I801" s="380" t="str">
        <f t="shared" si="185"/>
        <v>#REF!</v>
      </c>
      <c r="J801" s="396" t="str">
        <f t="shared" si="189"/>
        <v>#REF!</v>
      </c>
      <c r="K801" s="382" t="b">
        <v>0</v>
      </c>
      <c r="L801" s="364" t="str">
        <f t="shared" si="186"/>
        <v>#REF!</v>
      </c>
      <c r="M801" s="361" t="str">
        <f t="shared" si="187"/>
        <v>#REF!</v>
      </c>
      <c r="N801" s="361" t="b">
        <v>0</v>
      </c>
      <c r="O801" s="24" t="b">
        <v>0</v>
      </c>
      <c r="P801" s="365" t="str">
        <f t="shared" si="188"/>
        <v>#REF!</v>
      </c>
      <c r="Q801" s="383"/>
      <c r="R801" s="367"/>
      <c r="S801" s="384" t="str">
        <f/>
        <v/>
      </c>
      <c r="T801" s="385">
        <v>45627</v>
      </c>
      <c r="U801" s="386" t="str">
        <f/>
        <v/>
      </c>
      <c r="V801" s="385">
        <v>45812</v>
      </c>
      <c r="W801" s="387" t="str">
        <f/>
        <v/>
      </c>
      <c r="X801" s="381" t="str">
        <f/>
        <v/>
      </c>
      <c r="Y801" s="381"/>
      <c r="Z801" s="381">
        <v>46600</v>
      </c>
      <c r="AA801" s="388"/>
      <c r="AB801" s="381"/>
      <c r="AC801" s="381"/>
      <c r="AD801" s="381"/>
      <c r="AE801" s="388"/>
      <c r="AF801" s="381"/>
      <c r="AG801" s="381"/>
      <c r="AH801" s="389"/>
      <c r="AI801" s="386"/>
      <c r="AJ801" s="381"/>
      <c r="AK801" s="381"/>
      <c r="AL801" s="383"/>
      <c r="AM801" s="374"/>
      <c r="AN801" s="384">
        <v>47058</v>
      </c>
      <c r="AO801" s="381">
        <v>47133</v>
      </c>
      <c r="AP801" s="383"/>
      <c r="AQ801" s="374"/>
      <c r="AR801" s="384" t="str">
        <f/>
        <v/>
      </c>
      <c r="AS801" s="381">
        <v>46611</v>
      </c>
      <c r="AT801" s="381" t="str">
        <f/>
        <v/>
      </c>
      <c r="AU801" s="389"/>
      <c r="AV801" s="390" t="str">
        <f/>
        <v/>
      </c>
      <c r="AW801" s="57" t="str">
        <f/>
        <v/>
      </c>
      <c r="AX801" s="381"/>
      <c r="AY801" s="381" t="str">
        <f/>
        <v/>
      </c>
      <c r="AZ801" s="381"/>
      <c r="BA801" s="381" t="str">
        <f/>
        <v/>
      </c>
      <c r="BB801" s="385"/>
      <c r="BC801" s="390" t="str">
        <f/>
        <v/>
      </c>
      <c r="BD801" s="381" t="str">
        <f/>
        <v/>
      </c>
      <c r="BE801" s="381"/>
      <c r="BF801" s="381" t="str">
        <f/>
        <v/>
      </c>
      <c r="BG801" s="391"/>
      <c r="BH801" s="392"/>
      <c r="BI801" s="378"/>
    </row>
    <row r="802" ht="15.75" customHeight="1">
      <c r="A802" s="236"/>
      <c r="B802" s="236"/>
      <c r="C802" s="358"/>
      <c r="D802" s="379">
        <v>796</v>
      </c>
      <c r="E802" s="380" t="str">
        <f t="shared" si="181"/>
        <v>#REF!</v>
      </c>
      <c r="F802" s="57" t="str">
        <f t="shared" si="182"/>
        <v>#REF!</v>
      </c>
      <c r="G802" s="57" t="str">
        <f t="shared" si="183"/>
        <v>#REF!</v>
      </c>
      <c r="H802" s="381" t="str">
        <f t="shared" si="184"/>
        <v>#REF!</v>
      </c>
      <c r="I802" s="380" t="str">
        <f t="shared" si="185"/>
        <v>#REF!</v>
      </c>
      <c r="J802" s="396" t="str">
        <f t="shared" si="189"/>
        <v>#REF!</v>
      </c>
      <c r="K802" s="382" t="b">
        <v>0</v>
      </c>
      <c r="L802" s="364" t="str">
        <f t="shared" si="186"/>
        <v>#REF!</v>
      </c>
      <c r="M802" s="361" t="str">
        <f t="shared" si="187"/>
        <v>#REF!</v>
      </c>
      <c r="N802" s="361" t="b">
        <v>0</v>
      </c>
      <c r="O802" s="24" t="b">
        <v>0</v>
      </c>
      <c r="P802" s="365" t="str">
        <f t="shared" si="188"/>
        <v>#REF!</v>
      </c>
      <c r="Q802" s="383"/>
      <c r="R802" s="367"/>
      <c r="S802" s="384" t="str">
        <f/>
        <v/>
      </c>
      <c r="T802" s="385">
        <v>46357</v>
      </c>
      <c r="U802" s="386" t="str">
        <f/>
        <v/>
      </c>
      <c r="V802" s="385">
        <v>46541</v>
      </c>
      <c r="W802" s="387" t="str">
        <f/>
        <v/>
      </c>
      <c r="X802" s="381" t="str">
        <f/>
        <v/>
      </c>
      <c r="Y802" s="381"/>
      <c r="Z802" s="381">
        <v>47300</v>
      </c>
      <c r="AA802" s="388"/>
      <c r="AB802" s="381"/>
      <c r="AC802" s="381"/>
      <c r="AD802" s="381"/>
      <c r="AE802" s="388"/>
      <c r="AF802" s="381"/>
      <c r="AG802" s="381"/>
      <c r="AH802" s="389"/>
      <c r="AI802" s="386"/>
      <c r="AJ802" s="381"/>
      <c r="AK802" s="381"/>
      <c r="AL802" s="383"/>
      <c r="AM802" s="374"/>
      <c r="AN802" s="384">
        <v>47609</v>
      </c>
      <c r="AO802" s="381">
        <v>47682</v>
      </c>
      <c r="AP802" s="383"/>
      <c r="AQ802" s="374"/>
      <c r="AR802" s="384" t="str">
        <f/>
        <v/>
      </c>
      <c r="AS802" s="381">
        <v>47311</v>
      </c>
      <c r="AT802" s="381" t="str">
        <f/>
        <v/>
      </c>
      <c r="AU802" s="389"/>
      <c r="AV802" s="390" t="str">
        <f/>
        <v/>
      </c>
      <c r="AW802" s="57" t="str">
        <f/>
        <v/>
      </c>
      <c r="AX802" s="381"/>
      <c r="AY802" s="381" t="str">
        <f/>
        <v/>
      </c>
      <c r="AZ802" s="381"/>
      <c r="BA802" s="381" t="str">
        <f/>
        <v/>
      </c>
      <c r="BB802" s="385"/>
      <c r="BC802" s="390" t="str">
        <f/>
        <v/>
      </c>
      <c r="BD802" s="381" t="str">
        <f/>
        <v/>
      </c>
      <c r="BE802" s="381"/>
      <c r="BF802" s="381" t="str">
        <f/>
        <v/>
      </c>
      <c r="BG802" s="391"/>
      <c r="BH802" s="392"/>
      <c r="BI802" s="378"/>
    </row>
    <row r="803" ht="15.75" customHeight="1">
      <c r="A803" s="236"/>
      <c r="B803" s="236"/>
      <c r="C803" s="358"/>
      <c r="D803" s="379">
        <v>797</v>
      </c>
      <c r="E803" s="380" t="str">
        <f t="shared" si="181"/>
        <v>#REF!</v>
      </c>
      <c r="F803" s="57" t="str">
        <f t="shared" si="182"/>
        <v>#REF!</v>
      </c>
      <c r="G803" s="57" t="str">
        <f t="shared" si="183"/>
        <v>#REF!</v>
      </c>
      <c r="H803" s="381" t="str">
        <f t="shared" si="184"/>
        <v>#REF!</v>
      </c>
      <c r="I803" s="380" t="str">
        <f t="shared" si="185"/>
        <v>#REF!</v>
      </c>
      <c r="J803" s="396" t="str">
        <f t="shared" si="189"/>
        <v>#REF!</v>
      </c>
      <c r="K803" s="382" t="b">
        <v>0</v>
      </c>
      <c r="L803" s="364" t="str">
        <f t="shared" si="186"/>
        <v>#REF!</v>
      </c>
      <c r="M803" s="361" t="str">
        <f t="shared" si="187"/>
        <v>#REF!</v>
      </c>
      <c r="N803" s="361" t="b">
        <v>0</v>
      </c>
      <c r="O803" s="24" t="b">
        <v>0</v>
      </c>
      <c r="P803" s="365" t="str">
        <f t="shared" si="188"/>
        <v>#REF!</v>
      </c>
      <c r="Q803" s="383"/>
      <c r="R803" s="367"/>
      <c r="S803" s="384" t="str">
        <f/>
        <v/>
      </c>
      <c r="T803" s="385">
        <v>47058</v>
      </c>
      <c r="U803" s="386" t="str">
        <f/>
        <v/>
      </c>
      <c r="V803" s="385">
        <v>47241</v>
      </c>
      <c r="W803" s="387" t="str">
        <f/>
        <v/>
      </c>
      <c r="X803" s="381" t="str">
        <f/>
        <v/>
      </c>
      <c r="Y803" s="381"/>
      <c r="Z803" s="381">
        <v>47574</v>
      </c>
      <c r="AA803" s="388"/>
      <c r="AB803" s="381"/>
      <c r="AC803" s="381"/>
      <c r="AD803" s="381"/>
      <c r="AE803" s="388"/>
      <c r="AF803" s="381"/>
      <c r="AG803" s="381"/>
      <c r="AH803" s="389"/>
      <c r="AI803" s="386"/>
      <c r="AJ803" s="381"/>
      <c r="AK803" s="381"/>
      <c r="AL803" s="383"/>
      <c r="AM803" s="374"/>
      <c r="AN803" s="384">
        <v>48400</v>
      </c>
      <c r="AO803" s="381">
        <v>48473</v>
      </c>
      <c r="AP803" s="383"/>
      <c r="AQ803" s="374"/>
      <c r="AR803" s="384" t="str">
        <f/>
        <v/>
      </c>
      <c r="AS803" s="381">
        <v>47584</v>
      </c>
      <c r="AT803" s="381" t="str">
        <f/>
        <v/>
      </c>
      <c r="AU803" s="389"/>
      <c r="AV803" s="390" t="str">
        <f/>
        <v/>
      </c>
      <c r="AW803" s="57" t="str">
        <f/>
        <v/>
      </c>
      <c r="AX803" s="381"/>
      <c r="AY803" s="381" t="str">
        <f/>
        <v/>
      </c>
      <c r="AZ803" s="381"/>
      <c r="BA803" s="381" t="str">
        <f/>
        <v/>
      </c>
      <c r="BB803" s="385"/>
      <c r="BC803" s="390" t="str">
        <f/>
        <v/>
      </c>
      <c r="BD803" s="381" t="str">
        <f/>
        <v/>
      </c>
      <c r="BE803" s="381"/>
      <c r="BF803" s="381" t="str">
        <f/>
        <v/>
      </c>
      <c r="BG803" s="391"/>
      <c r="BH803" s="392"/>
      <c r="BI803" s="378"/>
    </row>
    <row r="804" ht="15.75" customHeight="1">
      <c r="A804" s="236"/>
      <c r="B804" s="236"/>
      <c r="C804" s="358"/>
      <c r="D804" s="379">
        <v>798</v>
      </c>
      <c r="E804" s="380" t="str">
        <f t="shared" si="181"/>
        <v>#REF!</v>
      </c>
      <c r="F804" s="57" t="str">
        <f t="shared" si="182"/>
        <v>#REF!</v>
      </c>
      <c r="G804" s="57" t="str">
        <f t="shared" si="183"/>
        <v>#REF!</v>
      </c>
      <c r="H804" s="381" t="str">
        <f t="shared" si="184"/>
        <v>#REF!</v>
      </c>
      <c r="I804" s="380" t="str">
        <f t="shared" si="185"/>
        <v>#REF!</v>
      </c>
      <c r="J804" s="396" t="str">
        <f t="shared" si="189"/>
        <v>#REF!</v>
      </c>
      <c r="K804" s="382" t="b">
        <v>0</v>
      </c>
      <c r="L804" s="364" t="str">
        <f t="shared" si="186"/>
        <v>#REF!</v>
      </c>
      <c r="M804" s="361" t="str">
        <f t="shared" si="187"/>
        <v>#REF!</v>
      </c>
      <c r="N804" s="361" t="b">
        <v>0</v>
      </c>
      <c r="O804" s="24" t="b">
        <v>0</v>
      </c>
      <c r="P804" s="365" t="str">
        <f t="shared" si="188"/>
        <v>#REF!</v>
      </c>
      <c r="Q804" s="383"/>
      <c r="R804" s="367"/>
      <c r="S804" s="384" t="str">
        <f/>
        <v/>
      </c>
      <c r="T804" s="385">
        <v>47331</v>
      </c>
      <c r="U804" s="386" t="str">
        <f/>
        <v/>
      </c>
      <c r="V804" s="385">
        <v>47514</v>
      </c>
      <c r="W804" s="387" t="str">
        <f/>
        <v/>
      </c>
      <c r="X804" s="381" t="str">
        <f/>
        <v/>
      </c>
      <c r="Y804" s="381"/>
      <c r="Z804" s="381">
        <v>47574</v>
      </c>
      <c r="AA804" s="388"/>
      <c r="AB804" s="381"/>
      <c r="AC804" s="381"/>
      <c r="AD804" s="381"/>
      <c r="AE804" s="388"/>
      <c r="AF804" s="381"/>
      <c r="AG804" s="381"/>
      <c r="AH804" s="389"/>
      <c r="AI804" s="386"/>
      <c r="AJ804" s="381"/>
      <c r="AK804" s="381"/>
      <c r="AL804" s="383"/>
      <c r="AM804" s="374"/>
      <c r="AN804" s="384">
        <v>48400</v>
      </c>
      <c r="AO804" s="381">
        <v>48473</v>
      </c>
      <c r="AP804" s="383"/>
      <c r="AQ804" s="374"/>
      <c r="AR804" s="384" t="str">
        <f/>
        <v/>
      </c>
      <c r="AS804" s="381">
        <v>47584</v>
      </c>
      <c r="AT804" s="381" t="str">
        <f/>
        <v/>
      </c>
      <c r="AU804" s="389"/>
      <c r="AV804" s="390" t="str">
        <f/>
        <v/>
      </c>
      <c r="AW804" s="57" t="str">
        <f/>
        <v/>
      </c>
      <c r="AX804" s="381"/>
      <c r="AY804" s="381" t="str">
        <f/>
        <v/>
      </c>
      <c r="AZ804" s="381"/>
      <c r="BA804" s="381" t="str">
        <f/>
        <v/>
      </c>
      <c r="BB804" s="385"/>
      <c r="BC804" s="390" t="str">
        <f/>
        <v/>
      </c>
      <c r="BD804" s="381" t="str">
        <f/>
        <v/>
      </c>
      <c r="BE804" s="381"/>
      <c r="BF804" s="381" t="str">
        <f/>
        <v/>
      </c>
      <c r="BG804" s="391"/>
      <c r="BH804" s="392"/>
      <c r="BI804" s="378"/>
    </row>
    <row r="805" ht="15.75" customHeight="1">
      <c r="A805" s="236"/>
      <c r="B805" s="236"/>
      <c r="C805" s="358"/>
      <c r="D805" s="379">
        <v>799</v>
      </c>
      <c r="E805" s="380" t="str">
        <f t="shared" si="181"/>
        <v>#REF!</v>
      </c>
      <c r="F805" s="57" t="str">
        <f t="shared" si="182"/>
        <v>#REF!</v>
      </c>
      <c r="G805" s="57" t="str">
        <f t="shared" si="183"/>
        <v>#REF!</v>
      </c>
      <c r="H805" s="381" t="str">
        <f t="shared" si="184"/>
        <v>#REF!</v>
      </c>
      <c r="I805" s="380" t="str">
        <f t="shared" si="185"/>
        <v>#REF!</v>
      </c>
      <c r="J805" s="396" t="str">
        <f t="shared" si="189"/>
        <v>#REF!</v>
      </c>
      <c r="K805" s="382" t="b">
        <v>0</v>
      </c>
      <c r="L805" s="364" t="str">
        <f t="shared" si="186"/>
        <v>#REF!</v>
      </c>
      <c r="M805" s="361" t="str">
        <f t="shared" si="187"/>
        <v>#REF!</v>
      </c>
      <c r="N805" s="361" t="b">
        <v>0</v>
      </c>
      <c r="O805" s="24" t="b">
        <v>0</v>
      </c>
      <c r="P805" s="365" t="str">
        <f t="shared" si="188"/>
        <v>#REF!</v>
      </c>
      <c r="Q805" s="383"/>
      <c r="R805" s="367"/>
      <c r="S805" s="384" t="str">
        <f/>
        <v/>
      </c>
      <c r="T805" s="385">
        <v>47331</v>
      </c>
      <c r="U805" s="386" t="str">
        <f/>
        <v/>
      </c>
      <c r="V805" s="385">
        <v>47514</v>
      </c>
      <c r="W805" s="387" t="str">
        <f/>
        <v/>
      </c>
      <c r="X805" s="381" t="str">
        <f/>
        <v/>
      </c>
      <c r="Y805" s="381"/>
      <c r="Z805" s="381">
        <v>47635</v>
      </c>
      <c r="AA805" s="388"/>
      <c r="AB805" s="381"/>
      <c r="AC805" s="381"/>
      <c r="AD805" s="381"/>
      <c r="AE805" s="388"/>
      <c r="AF805" s="381"/>
      <c r="AG805" s="381"/>
      <c r="AH805" s="389"/>
      <c r="AI805" s="386"/>
      <c r="AJ805" s="381"/>
      <c r="AK805" s="381"/>
      <c r="AL805" s="383"/>
      <c r="AM805" s="374"/>
      <c r="AN805" s="384">
        <v>48215</v>
      </c>
      <c r="AO805" s="381">
        <v>48290</v>
      </c>
      <c r="AP805" s="383"/>
      <c r="AQ805" s="374"/>
      <c r="AR805" s="384" t="str">
        <f/>
        <v/>
      </c>
      <c r="AS805" s="381">
        <v>47647</v>
      </c>
      <c r="AT805" s="381" t="str">
        <f/>
        <v/>
      </c>
      <c r="AU805" s="389"/>
      <c r="AV805" s="390" t="str">
        <f/>
        <v/>
      </c>
      <c r="AW805" s="57" t="str">
        <f/>
        <v/>
      </c>
      <c r="AX805" s="381"/>
      <c r="AY805" s="381" t="str">
        <f/>
        <v/>
      </c>
      <c r="AZ805" s="381"/>
      <c r="BA805" s="381" t="str">
        <f/>
        <v/>
      </c>
      <c r="BB805" s="385"/>
      <c r="BC805" s="390" t="str">
        <f/>
        <v/>
      </c>
      <c r="BD805" s="381" t="str">
        <f/>
        <v/>
      </c>
      <c r="BE805" s="381"/>
      <c r="BF805" s="381" t="str">
        <f/>
        <v/>
      </c>
      <c r="BG805" s="391"/>
      <c r="BH805" s="392"/>
      <c r="BI805" s="378"/>
    </row>
    <row r="806" ht="15.75" customHeight="1">
      <c r="A806" s="236"/>
      <c r="B806" s="236"/>
      <c r="C806" s="358"/>
      <c r="D806" s="379">
        <v>800</v>
      </c>
      <c r="E806" s="380" t="str">
        <f t="shared" si="181"/>
        <v>#REF!</v>
      </c>
      <c r="F806" s="57" t="str">
        <f t="shared" si="182"/>
        <v>#REF!</v>
      </c>
      <c r="G806" s="57" t="str">
        <f t="shared" si="183"/>
        <v>#REF!</v>
      </c>
      <c r="H806" s="381" t="str">
        <f t="shared" si="184"/>
        <v>#REF!</v>
      </c>
      <c r="I806" s="380" t="str">
        <f t="shared" si="185"/>
        <v>#REF!</v>
      </c>
      <c r="J806" s="396" t="str">
        <f t="shared" si="189"/>
        <v>#REF!</v>
      </c>
      <c r="K806" s="382" t="b">
        <v>0</v>
      </c>
      <c r="L806" s="364" t="str">
        <f t="shared" si="186"/>
        <v>#REF!</v>
      </c>
      <c r="M806" s="361" t="str">
        <f t="shared" si="187"/>
        <v>#REF!</v>
      </c>
      <c r="N806" s="361" t="b">
        <v>0</v>
      </c>
      <c r="O806" s="24" t="b">
        <v>0</v>
      </c>
      <c r="P806" s="365" t="str">
        <f t="shared" si="188"/>
        <v>#REF!</v>
      </c>
      <c r="Q806" s="383"/>
      <c r="R806" s="367"/>
      <c r="S806" s="384" t="str">
        <f/>
        <v/>
      </c>
      <c r="T806" s="385">
        <v>47392</v>
      </c>
      <c r="U806" s="386" t="str">
        <f/>
        <v/>
      </c>
      <c r="V806" s="385">
        <v>47577</v>
      </c>
      <c r="W806" s="387" t="str">
        <f/>
        <v/>
      </c>
      <c r="X806" s="381" t="str">
        <f/>
        <v/>
      </c>
      <c r="Y806" s="381"/>
      <c r="Z806" s="381">
        <v>47635</v>
      </c>
      <c r="AA806" s="388"/>
      <c r="AB806" s="381"/>
      <c r="AC806" s="381"/>
      <c r="AD806" s="381"/>
      <c r="AE806" s="388"/>
      <c r="AF806" s="381"/>
      <c r="AG806" s="381"/>
      <c r="AH806" s="389"/>
      <c r="AI806" s="386"/>
      <c r="AJ806" s="381"/>
      <c r="AK806" s="381"/>
      <c r="AL806" s="383"/>
      <c r="AM806" s="374"/>
      <c r="AN806" s="384">
        <v>48246</v>
      </c>
      <c r="AO806" s="381">
        <v>48319</v>
      </c>
      <c r="AP806" s="383"/>
      <c r="AQ806" s="374"/>
      <c r="AR806" s="384" t="str">
        <f/>
        <v/>
      </c>
      <c r="AS806" s="381">
        <v>47647</v>
      </c>
      <c r="AT806" s="381" t="str">
        <f/>
        <v/>
      </c>
      <c r="AU806" s="389"/>
      <c r="AV806" s="390" t="str">
        <f/>
        <v/>
      </c>
      <c r="AW806" s="57" t="str">
        <f/>
        <v/>
      </c>
      <c r="AX806" s="381"/>
      <c r="AY806" s="381" t="str">
        <f/>
        <v/>
      </c>
      <c r="AZ806" s="381"/>
      <c r="BA806" s="381" t="str">
        <f/>
        <v/>
      </c>
      <c r="BB806" s="385"/>
      <c r="BC806" s="390" t="str">
        <f/>
        <v/>
      </c>
      <c r="BD806" s="381" t="str">
        <f/>
        <v/>
      </c>
      <c r="BE806" s="381"/>
      <c r="BF806" s="381" t="str">
        <f/>
        <v/>
      </c>
      <c r="BG806" s="391"/>
      <c r="BH806" s="392"/>
      <c r="BI806" s="378"/>
    </row>
    <row r="807" ht="15.75" customHeight="1">
      <c r="A807" s="236"/>
      <c r="B807" s="236"/>
      <c r="C807" s="358"/>
      <c r="D807" s="379">
        <v>801</v>
      </c>
      <c r="E807" s="380" t="str">
        <f t="shared" si="181"/>
        <v>#REF!</v>
      </c>
      <c r="F807" s="57" t="str">
        <f t="shared" si="182"/>
        <v>#REF!</v>
      </c>
      <c r="G807" s="57" t="str">
        <f t="shared" si="183"/>
        <v>#REF!</v>
      </c>
      <c r="H807" s="381" t="str">
        <f t="shared" si="184"/>
        <v>#REF!</v>
      </c>
      <c r="I807" s="380" t="str">
        <f t="shared" si="185"/>
        <v>#REF!</v>
      </c>
      <c r="J807" s="396" t="str">
        <f t="shared" si="189"/>
        <v>#REF!</v>
      </c>
      <c r="K807" s="382" t="b">
        <v>0</v>
      </c>
      <c r="L807" s="364" t="str">
        <f t="shared" si="186"/>
        <v>#REF!</v>
      </c>
      <c r="M807" s="361" t="str">
        <f t="shared" si="187"/>
        <v>#REF!</v>
      </c>
      <c r="N807" s="361" t="b">
        <v>0</v>
      </c>
      <c r="O807" s="24" t="b">
        <v>0</v>
      </c>
      <c r="P807" s="365" t="str">
        <f t="shared" si="188"/>
        <v>#REF!</v>
      </c>
      <c r="Q807" s="383"/>
      <c r="R807" s="367"/>
      <c r="S807" s="384" t="str">
        <f/>
        <v/>
      </c>
      <c r="T807" s="385">
        <v>47392</v>
      </c>
      <c r="U807" s="386" t="str">
        <f/>
        <v/>
      </c>
      <c r="V807" s="385">
        <v>47577</v>
      </c>
      <c r="W807" s="387" t="str">
        <f/>
        <v/>
      </c>
      <c r="X807" s="381" t="str">
        <f/>
        <v/>
      </c>
      <c r="Y807" s="381"/>
      <c r="Z807" s="381">
        <v>47574</v>
      </c>
      <c r="AA807" s="388"/>
      <c r="AB807" s="381"/>
      <c r="AC807" s="381"/>
      <c r="AD807" s="381"/>
      <c r="AE807" s="388"/>
      <c r="AF807" s="381"/>
      <c r="AG807" s="381"/>
      <c r="AH807" s="389"/>
      <c r="AI807" s="386"/>
      <c r="AJ807" s="381"/>
      <c r="AK807" s="381"/>
      <c r="AL807" s="383"/>
      <c r="AM807" s="374"/>
      <c r="AN807" s="384">
        <v>48309</v>
      </c>
      <c r="AO807" s="381">
        <v>48382</v>
      </c>
      <c r="AP807" s="383"/>
      <c r="AQ807" s="374"/>
      <c r="AR807" s="384" t="str">
        <f/>
        <v/>
      </c>
      <c r="AS807" s="381">
        <v>47584</v>
      </c>
      <c r="AT807" s="381" t="str">
        <f/>
        <v/>
      </c>
      <c r="AU807" s="389"/>
      <c r="AV807" s="390" t="str">
        <f/>
        <v/>
      </c>
      <c r="AW807" s="57" t="str">
        <f/>
        <v/>
      </c>
      <c r="AX807" s="381"/>
      <c r="AY807" s="381" t="str">
        <f/>
        <v/>
      </c>
      <c r="AZ807" s="381"/>
      <c r="BA807" s="381" t="str">
        <f/>
        <v/>
      </c>
      <c r="BB807" s="385"/>
      <c r="BC807" s="390" t="str">
        <f/>
        <v/>
      </c>
      <c r="BD807" s="381" t="str">
        <f/>
        <v/>
      </c>
      <c r="BE807" s="381"/>
      <c r="BF807" s="381" t="str">
        <f/>
        <v/>
      </c>
      <c r="BG807" s="391"/>
      <c r="BH807" s="392"/>
      <c r="BI807" s="378"/>
    </row>
    <row r="808" ht="15.75" customHeight="1">
      <c r="A808" s="236"/>
      <c r="B808" s="236"/>
      <c r="C808" s="358"/>
      <c r="D808" s="379">
        <v>802</v>
      </c>
      <c r="E808" s="380" t="str">
        <f t="shared" si="181"/>
        <v>#REF!</v>
      </c>
      <c r="F808" s="57" t="str">
        <f t="shared" si="182"/>
        <v>#REF!</v>
      </c>
      <c r="G808" s="57" t="str">
        <f t="shared" si="183"/>
        <v>#REF!</v>
      </c>
      <c r="H808" s="381" t="str">
        <f t="shared" si="184"/>
        <v>#REF!</v>
      </c>
      <c r="I808" s="380" t="str">
        <f t="shared" si="185"/>
        <v>#REF!</v>
      </c>
      <c r="J808" s="396" t="str">
        <f t="shared" si="189"/>
        <v>#REF!</v>
      </c>
      <c r="K808" s="382" t="b">
        <v>0</v>
      </c>
      <c r="L808" s="364" t="str">
        <f t="shared" si="186"/>
        <v>#REF!</v>
      </c>
      <c r="M808" s="361" t="str">
        <f t="shared" si="187"/>
        <v>#REF!</v>
      </c>
      <c r="N808" s="361" t="b">
        <v>0</v>
      </c>
      <c r="O808" s="24" t="b">
        <v>0</v>
      </c>
      <c r="P808" s="365" t="str">
        <f t="shared" si="188"/>
        <v>#REF!</v>
      </c>
      <c r="Q808" s="383"/>
      <c r="R808" s="367"/>
      <c r="S808" s="384" t="str">
        <f/>
        <v/>
      </c>
      <c r="T808" s="385">
        <v>47300</v>
      </c>
      <c r="U808" s="386" t="str">
        <f/>
        <v/>
      </c>
      <c r="V808" s="385">
        <v>47514</v>
      </c>
      <c r="W808" s="387" t="str">
        <f/>
        <v/>
      </c>
      <c r="X808" s="381" t="str">
        <f/>
        <v/>
      </c>
      <c r="Y808" s="381"/>
      <c r="Z808" s="381">
        <v>47574</v>
      </c>
      <c r="AA808" s="388"/>
      <c r="AB808" s="381"/>
      <c r="AC808" s="381"/>
      <c r="AD808" s="381"/>
      <c r="AE808" s="388"/>
      <c r="AF808" s="381"/>
      <c r="AG808" s="381"/>
      <c r="AH808" s="389"/>
      <c r="AI808" s="386"/>
      <c r="AJ808" s="381"/>
      <c r="AK808" s="381"/>
      <c r="AL808" s="383"/>
      <c r="AM808" s="374"/>
      <c r="AN808" s="384">
        <v>48309</v>
      </c>
      <c r="AO808" s="381">
        <v>48382</v>
      </c>
      <c r="AP808" s="383"/>
      <c r="AQ808" s="374"/>
      <c r="AR808" s="384" t="str">
        <f/>
        <v/>
      </c>
      <c r="AS808" s="381">
        <v>47584</v>
      </c>
      <c r="AT808" s="381" t="str">
        <f/>
        <v/>
      </c>
      <c r="AU808" s="389"/>
      <c r="AV808" s="390" t="str">
        <f/>
        <v/>
      </c>
      <c r="AW808" s="57" t="str">
        <f/>
        <v/>
      </c>
      <c r="AX808" s="381"/>
      <c r="AY808" s="381" t="str">
        <f/>
        <v/>
      </c>
      <c r="AZ808" s="381"/>
      <c r="BA808" s="381" t="str">
        <f/>
        <v/>
      </c>
      <c r="BB808" s="385"/>
      <c r="BC808" s="390" t="str">
        <f/>
        <v/>
      </c>
      <c r="BD808" s="381" t="str">
        <f/>
        <v/>
      </c>
      <c r="BE808" s="381"/>
      <c r="BF808" s="381" t="str">
        <f/>
        <v/>
      </c>
      <c r="BG808" s="391"/>
      <c r="BH808" s="392"/>
      <c r="BI808" s="378"/>
    </row>
    <row r="809" ht="15.75" customHeight="1">
      <c r="A809" s="236"/>
      <c r="B809" s="236"/>
      <c r="C809" s="358"/>
      <c r="D809" s="379">
        <v>803</v>
      </c>
      <c r="E809" s="380" t="str">
        <f t="shared" si="181"/>
        <v>#REF!</v>
      </c>
      <c r="F809" s="57" t="str">
        <f t="shared" si="182"/>
        <v>#REF!</v>
      </c>
      <c r="G809" s="57" t="str">
        <f t="shared" si="183"/>
        <v>#REF!</v>
      </c>
      <c r="H809" s="381" t="str">
        <f t="shared" si="184"/>
        <v>#REF!</v>
      </c>
      <c r="I809" s="380" t="str">
        <f t="shared" si="185"/>
        <v>#REF!</v>
      </c>
      <c r="J809" s="396" t="str">
        <f t="shared" si="189"/>
        <v>#REF!</v>
      </c>
      <c r="K809" s="382" t="b">
        <v>0</v>
      </c>
      <c r="L809" s="364" t="str">
        <f t="shared" si="186"/>
        <v>#REF!</v>
      </c>
      <c r="M809" s="361" t="str">
        <f t="shared" si="187"/>
        <v>#REF!</v>
      </c>
      <c r="N809" s="361" t="b">
        <v>0</v>
      </c>
      <c r="O809" s="24" t="b">
        <v>0</v>
      </c>
      <c r="P809" s="365" t="str">
        <f t="shared" si="188"/>
        <v>#REF!</v>
      </c>
      <c r="Q809" s="383"/>
      <c r="R809" s="367"/>
      <c r="S809" s="384" t="str">
        <f/>
        <v/>
      </c>
      <c r="T809" s="385">
        <v>47300</v>
      </c>
      <c r="U809" s="386" t="str">
        <f/>
        <v/>
      </c>
      <c r="V809" s="385">
        <v>47514</v>
      </c>
      <c r="W809" s="387" t="str">
        <f/>
        <v/>
      </c>
      <c r="X809" s="381" t="str">
        <f/>
        <v/>
      </c>
      <c r="Y809" s="381"/>
      <c r="Z809" s="381">
        <v>47574</v>
      </c>
      <c r="AA809" s="388"/>
      <c r="AB809" s="381"/>
      <c r="AC809" s="381"/>
      <c r="AD809" s="381"/>
      <c r="AE809" s="388"/>
      <c r="AF809" s="381"/>
      <c r="AG809" s="381"/>
      <c r="AH809" s="389"/>
      <c r="AI809" s="386"/>
      <c r="AJ809" s="381"/>
      <c r="AK809" s="381"/>
      <c r="AL809" s="383"/>
      <c r="AM809" s="374"/>
      <c r="AN809" s="384">
        <v>48309</v>
      </c>
      <c r="AO809" s="381">
        <v>48382</v>
      </c>
      <c r="AP809" s="383"/>
      <c r="AQ809" s="374"/>
      <c r="AR809" s="384" t="str">
        <f/>
        <v/>
      </c>
      <c r="AS809" s="381">
        <v>47584</v>
      </c>
      <c r="AT809" s="381" t="str">
        <f/>
        <v/>
      </c>
      <c r="AU809" s="389"/>
      <c r="AV809" s="390" t="str">
        <f/>
        <v/>
      </c>
      <c r="AW809" s="57" t="str">
        <f/>
        <v/>
      </c>
      <c r="AX809" s="381"/>
      <c r="AY809" s="381" t="str">
        <f/>
        <v/>
      </c>
      <c r="AZ809" s="381"/>
      <c r="BA809" s="381" t="str">
        <f/>
        <v/>
      </c>
      <c r="BB809" s="385"/>
      <c r="BC809" s="390" t="str">
        <f/>
        <v/>
      </c>
      <c r="BD809" s="381" t="str">
        <f/>
        <v/>
      </c>
      <c r="BE809" s="381"/>
      <c r="BF809" s="381" t="str">
        <f/>
        <v/>
      </c>
      <c r="BG809" s="391"/>
      <c r="BH809" s="392"/>
      <c r="BI809" s="378"/>
    </row>
    <row r="810" ht="15.75" customHeight="1">
      <c r="A810" s="236"/>
      <c r="B810" s="236"/>
      <c r="C810" s="358"/>
      <c r="D810" s="379">
        <v>804</v>
      </c>
      <c r="E810" s="380" t="str">
        <f t="shared" si="181"/>
        <v>#REF!</v>
      </c>
      <c r="F810" s="57" t="str">
        <f t="shared" si="182"/>
        <v>#REF!</v>
      </c>
      <c r="G810" s="57" t="str">
        <f t="shared" si="183"/>
        <v>#REF!</v>
      </c>
      <c r="H810" s="381" t="str">
        <f t="shared" si="184"/>
        <v>#REF!</v>
      </c>
      <c r="I810" s="380" t="str">
        <f t="shared" si="185"/>
        <v>#REF!</v>
      </c>
      <c r="J810" s="396" t="str">
        <f t="shared" si="189"/>
        <v>#REF!</v>
      </c>
      <c r="K810" s="382" t="b">
        <v>0</v>
      </c>
      <c r="L810" s="364" t="str">
        <f t="shared" si="186"/>
        <v>#REF!</v>
      </c>
      <c r="M810" s="361" t="str">
        <f t="shared" si="187"/>
        <v>#REF!</v>
      </c>
      <c r="N810" s="361" t="b">
        <v>0</v>
      </c>
      <c r="O810" s="24" t="b">
        <v>0</v>
      </c>
      <c r="P810" s="365" t="str">
        <f t="shared" si="188"/>
        <v>#REF!</v>
      </c>
      <c r="Q810" s="383"/>
      <c r="R810" s="367"/>
      <c r="S810" s="384" t="str">
        <f/>
        <v/>
      </c>
      <c r="T810" s="385">
        <v>47300</v>
      </c>
      <c r="U810" s="386" t="str">
        <f/>
        <v/>
      </c>
      <c r="V810" s="385">
        <v>47514</v>
      </c>
      <c r="W810" s="387" t="str">
        <f/>
        <v/>
      </c>
      <c r="X810" s="381" t="str">
        <f/>
        <v/>
      </c>
      <c r="Y810" s="381"/>
      <c r="Z810" s="381">
        <v>47027</v>
      </c>
      <c r="AA810" s="388"/>
      <c r="AB810" s="381"/>
      <c r="AC810" s="381"/>
      <c r="AD810" s="381"/>
      <c r="AE810" s="388"/>
      <c r="AF810" s="381"/>
      <c r="AG810" s="381"/>
      <c r="AH810" s="389"/>
      <c r="AI810" s="386"/>
      <c r="AJ810" s="381"/>
      <c r="AK810" s="381"/>
      <c r="AL810" s="383"/>
      <c r="AM810" s="374"/>
      <c r="AN810" s="384">
        <v>47546</v>
      </c>
      <c r="AO810" s="381">
        <v>47619</v>
      </c>
      <c r="AP810" s="383"/>
      <c r="AQ810" s="374"/>
      <c r="AR810" s="384" t="str">
        <f/>
        <v/>
      </c>
      <c r="AS810" s="381">
        <v>47038</v>
      </c>
      <c r="AT810" s="381" t="str">
        <f/>
        <v/>
      </c>
      <c r="AU810" s="389"/>
      <c r="AV810" s="390" t="str">
        <f/>
        <v/>
      </c>
      <c r="AW810" s="57" t="str">
        <f/>
        <v/>
      </c>
      <c r="AX810" s="381"/>
      <c r="AY810" s="381" t="str">
        <f/>
        <v/>
      </c>
      <c r="AZ810" s="381"/>
      <c r="BA810" s="381" t="str">
        <f/>
        <v/>
      </c>
      <c r="BB810" s="385"/>
      <c r="BC810" s="390" t="str">
        <f/>
        <v/>
      </c>
      <c r="BD810" s="381" t="str">
        <f/>
        <v/>
      </c>
      <c r="BE810" s="381"/>
      <c r="BF810" s="381" t="str">
        <f/>
        <v/>
      </c>
      <c r="BG810" s="391"/>
      <c r="BH810" s="392"/>
      <c r="BI810" s="378"/>
    </row>
    <row r="811" ht="15.75" customHeight="1">
      <c r="A811" s="236"/>
      <c r="B811" s="236"/>
      <c r="C811" s="358"/>
      <c r="D811" s="379">
        <v>805</v>
      </c>
      <c r="E811" s="380" t="str">
        <f t="shared" si="181"/>
        <v>#REF!</v>
      </c>
      <c r="F811" s="57" t="str">
        <f t="shared" si="182"/>
        <v>#REF!</v>
      </c>
      <c r="G811" s="57" t="str">
        <f t="shared" si="183"/>
        <v>#REF!</v>
      </c>
      <c r="H811" s="381" t="str">
        <f t="shared" si="184"/>
        <v>#REF!</v>
      </c>
      <c r="I811" s="380" t="str">
        <f t="shared" si="185"/>
        <v>#REF!</v>
      </c>
      <c r="J811" s="396" t="str">
        <f t="shared" si="189"/>
        <v>#REF!</v>
      </c>
      <c r="K811" s="382" t="b">
        <v>0</v>
      </c>
      <c r="L811" s="364" t="str">
        <f t="shared" si="186"/>
        <v>#REF!</v>
      </c>
      <c r="M811" s="361" t="str">
        <f t="shared" si="187"/>
        <v>#REF!</v>
      </c>
      <c r="N811" s="361" t="b">
        <v>0</v>
      </c>
      <c r="O811" s="24" t="b">
        <v>0</v>
      </c>
      <c r="P811" s="365" t="str">
        <f t="shared" si="188"/>
        <v>#REF!</v>
      </c>
      <c r="Q811" s="383"/>
      <c r="R811" s="367"/>
      <c r="S811" s="384" t="str">
        <f/>
        <v/>
      </c>
      <c r="T811" s="385">
        <v>46784</v>
      </c>
      <c r="U811" s="386" t="str">
        <f/>
        <v/>
      </c>
      <c r="V811" s="385">
        <v>46968</v>
      </c>
      <c r="W811" s="387" t="str">
        <f/>
        <v/>
      </c>
      <c r="X811" s="381" t="str">
        <f/>
        <v/>
      </c>
      <c r="Y811" s="381"/>
      <c r="Z811" s="381">
        <v>47270</v>
      </c>
      <c r="AA811" s="388"/>
      <c r="AB811" s="381"/>
      <c r="AC811" s="381"/>
      <c r="AD811" s="381"/>
      <c r="AE811" s="388"/>
      <c r="AF811" s="381"/>
      <c r="AG811" s="381"/>
      <c r="AH811" s="389"/>
      <c r="AI811" s="386"/>
      <c r="AJ811" s="381"/>
      <c r="AK811" s="381"/>
      <c r="AL811" s="383"/>
      <c r="AM811" s="374"/>
      <c r="AN811" s="384">
        <v>47242</v>
      </c>
      <c r="AO811" s="381">
        <v>47317</v>
      </c>
      <c r="AP811" s="383"/>
      <c r="AQ811" s="374"/>
      <c r="AR811" s="384" t="str">
        <f/>
        <v/>
      </c>
      <c r="AS811" s="381">
        <v>47283</v>
      </c>
      <c r="AT811" s="381" t="str">
        <f/>
        <v/>
      </c>
      <c r="AU811" s="389"/>
      <c r="AV811" s="390" t="str">
        <f/>
        <v/>
      </c>
      <c r="AW811" s="57" t="str">
        <f/>
        <v/>
      </c>
      <c r="AX811" s="381"/>
      <c r="AY811" s="381" t="str">
        <f/>
        <v/>
      </c>
      <c r="AZ811" s="381"/>
      <c r="BA811" s="381" t="str">
        <f/>
        <v/>
      </c>
      <c r="BB811" s="385"/>
      <c r="BC811" s="390" t="str">
        <f/>
        <v/>
      </c>
      <c r="BD811" s="381" t="str">
        <f/>
        <v/>
      </c>
      <c r="BE811" s="381"/>
      <c r="BF811" s="381" t="str">
        <f/>
        <v/>
      </c>
      <c r="BG811" s="391"/>
      <c r="BH811" s="392"/>
      <c r="BI811" s="378"/>
    </row>
    <row r="812" ht="15.75" customHeight="1">
      <c r="A812" s="236"/>
      <c r="B812" s="236"/>
      <c r="C812" s="358"/>
      <c r="D812" s="379">
        <v>806</v>
      </c>
      <c r="E812" s="380" t="str">
        <f t="shared" si="181"/>
        <v>#REF!</v>
      </c>
      <c r="F812" s="57" t="str">
        <f t="shared" si="182"/>
        <v>#REF!</v>
      </c>
      <c r="G812" s="57" t="str">
        <f t="shared" si="183"/>
        <v>#REF!</v>
      </c>
      <c r="H812" s="381" t="str">
        <f t="shared" si="184"/>
        <v>#REF!</v>
      </c>
      <c r="I812" s="380" t="str">
        <f t="shared" si="185"/>
        <v>#REF!</v>
      </c>
      <c r="J812" s="396" t="str">
        <f t="shared" si="189"/>
        <v>#REF!</v>
      </c>
      <c r="K812" s="382" t="b">
        <v>0</v>
      </c>
      <c r="L812" s="364" t="str">
        <f t="shared" si="186"/>
        <v>#REF!</v>
      </c>
      <c r="M812" s="361" t="str">
        <f t="shared" si="187"/>
        <v>#REF!</v>
      </c>
      <c r="N812" s="361" t="b">
        <v>0</v>
      </c>
      <c r="O812" s="24" t="b">
        <v>0</v>
      </c>
      <c r="P812" s="365" t="str">
        <f t="shared" si="188"/>
        <v>#REF!</v>
      </c>
      <c r="Q812" s="383"/>
      <c r="R812" s="367"/>
      <c r="S812" s="384" t="str">
        <f/>
        <v/>
      </c>
      <c r="T812" s="385">
        <v>47027</v>
      </c>
      <c r="U812" s="386" t="str">
        <f/>
        <v/>
      </c>
      <c r="V812" s="385">
        <v>47212</v>
      </c>
      <c r="W812" s="387" t="str">
        <f/>
        <v/>
      </c>
      <c r="X812" s="381" t="str">
        <f/>
        <v/>
      </c>
      <c r="Y812" s="381"/>
      <c r="Z812" s="381">
        <v>47635</v>
      </c>
      <c r="AA812" s="388"/>
      <c r="AB812" s="381"/>
      <c r="AC812" s="381"/>
      <c r="AD812" s="381"/>
      <c r="AE812" s="388"/>
      <c r="AF812" s="381"/>
      <c r="AG812" s="381"/>
      <c r="AH812" s="389"/>
      <c r="AI812" s="386"/>
      <c r="AJ812" s="381"/>
      <c r="AK812" s="381"/>
      <c r="AL812" s="383"/>
      <c r="AM812" s="374"/>
      <c r="AN812" s="384">
        <v>47941</v>
      </c>
      <c r="AO812" s="381">
        <v>48016</v>
      </c>
      <c r="AP812" s="383"/>
      <c r="AQ812" s="374"/>
      <c r="AR812" s="384" t="str">
        <f/>
        <v/>
      </c>
      <c r="AS812" s="381">
        <v>47647</v>
      </c>
      <c r="AT812" s="381" t="str">
        <f/>
        <v/>
      </c>
      <c r="AU812" s="389"/>
      <c r="AV812" s="390" t="str">
        <f/>
        <v/>
      </c>
      <c r="AW812" s="57" t="str">
        <f/>
        <v/>
      </c>
      <c r="AX812" s="381"/>
      <c r="AY812" s="381" t="str">
        <f/>
        <v/>
      </c>
      <c r="AZ812" s="381"/>
      <c r="BA812" s="381" t="str">
        <f/>
        <v/>
      </c>
      <c r="BB812" s="385"/>
      <c r="BC812" s="390" t="str">
        <f/>
        <v/>
      </c>
      <c r="BD812" s="381" t="str">
        <f/>
        <v/>
      </c>
      <c r="BE812" s="381"/>
      <c r="BF812" s="381" t="str">
        <f/>
        <v/>
      </c>
      <c r="BG812" s="391"/>
      <c r="BH812" s="392"/>
      <c r="BI812" s="378"/>
    </row>
    <row r="813" ht="15.75" customHeight="1">
      <c r="A813" s="236"/>
      <c r="B813" s="236"/>
      <c r="C813" s="358"/>
      <c r="D813" s="379">
        <v>807</v>
      </c>
      <c r="E813" s="380" t="str">
        <f t="shared" si="181"/>
        <v>#REF!</v>
      </c>
      <c r="F813" s="57" t="str">
        <f t="shared" si="182"/>
        <v>#REF!</v>
      </c>
      <c r="G813" s="57" t="str">
        <f t="shared" si="183"/>
        <v>#REF!</v>
      </c>
      <c r="H813" s="381" t="str">
        <f t="shared" si="184"/>
        <v>#REF!</v>
      </c>
      <c r="I813" s="380" t="str">
        <f t="shared" si="185"/>
        <v>#REF!</v>
      </c>
      <c r="J813" s="396" t="str">
        <f t="shared" si="189"/>
        <v>#REF!</v>
      </c>
      <c r="K813" s="382" t="b">
        <v>0</v>
      </c>
      <c r="L813" s="364" t="str">
        <f t="shared" si="186"/>
        <v>#REF!</v>
      </c>
      <c r="M813" s="361" t="str">
        <f t="shared" si="187"/>
        <v>#REF!</v>
      </c>
      <c r="N813" s="361" t="b">
        <v>0</v>
      </c>
      <c r="O813" s="24" t="b">
        <v>0</v>
      </c>
      <c r="P813" s="365" t="str">
        <f t="shared" si="188"/>
        <v>#REF!</v>
      </c>
      <c r="Q813" s="383"/>
      <c r="R813" s="367"/>
      <c r="S813" s="384" t="str">
        <f/>
        <v/>
      </c>
      <c r="T813" s="385">
        <v>47392</v>
      </c>
      <c r="U813" s="386" t="str">
        <f/>
        <v/>
      </c>
      <c r="V813" s="385">
        <v>47577</v>
      </c>
      <c r="W813" s="387" t="str">
        <f/>
        <v/>
      </c>
      <c r="X813" s="381" t="str">
        <f/>
        <v/>
      </c>
      <c r="Y813" s="381"/>
      <c r="Z813" s="381">
        <v>47574</v>
      </c>
      <c r="AA813" s="388"/>
      <c r="AB813" s="381"/>
      <c r="AC813" s="381"/>
      <c r="AD813" s="381"/>
      <c r="AE813" s="388"/>
      <c r="AF813" s="381"/>
      <c r="AG813" s="381"/>
      <c r="AH813" s="389"/>
      <c r="AI813" s="386"/>
      <c r="AJ813" s="381"/>
      <c r="AK813" s="381"/>
      <c r="AL813" s="383"/>
      <c r="AM813" s="374"/>
      <c r="AN813" s="384">
        <v>47882</v>
      </c>
      <c r="AO813" s="381">
        <v>47955</v>
      </c>
      <c r="AP813" s="383"/>
      <c r="AQ813" s="374"/>
      <c r="AR813" s="384" t="str">
        <f/>
        <v/>
      </c>
      <c r="AS813" s="381">
        <v>47584</v>
      </c>
      <c r="AT813" s="381" t="str">
        <f/>
        <v/>
      </c>
      <c r="AU813" s="389"/>
      <c r="AV813" s="390" t="str">
        <f/>
        <v/>
      </c>
      <c r="AW813" s="57" t="str">
        <f/>
        <v/>
      </c>
      <c r="AX813" s="381"/>
      <c r="AY813" s="381" t="str">
        <f/>
        <v/>
      </c>
      <c r="AZ813" s="381"/>
      <c r="BA813" s="381" t="str">
        <f/>
        <v/>
      </c>
      <c r="BB813" s="385"/>
      <c r="BC813" s="390" t="str">
        <f/>
        <v/>
      </c>
      <c r="BD813" s="381" t="str">
        <f/>
        <v/>
      </c>
      <c r="BE813" s="381"/>
      <c r="BF813" s="381" t="str">
        <f/>
        <v/>
      </c>
      <c r="BG813" s="391"/>
      <c r="BH813" s="392"/>
      <c r="BI813" s="378"/>
    </row>
    <row r="814" ht="15.75" customHeight="1">
      <c r="A814" s="236"/>
      <c r="B814" s="236"/>
      <c r="C814" s="358"/>
      <c r="D814" s="379">
        <v>808</v>
      </c>
      <c r="E814" s="380" t="str">
        <f t="shared" si="181"/>
        <v>#REF!</v>
      </c>
      <c r="F814" s="57" t="str">
        <f t="shared" si="182"/>
        <v>#REF!</v>
      </c>
      <c r="G814" s="57" t="str">
        <f t="shared" si="183"/>
        <v>#REF!</v>
      </c>
      <c r="H814" s="381" t="str">
        <f t="shared" si="184"/>
        <v>#REF!</v>
      </c>
      <c r="I814" s="380" t="str">
        <f t="shared" si="185"/>
        <v>#REF!</v>
      </c>
      <c r="J814" s="396" t="str">
        <f t="shared" si="189"/>
        <v>#REF!</v>
      </c>
      <c r="K814" s="382" t="b">
        <v>0</v>
      </c>
      <c r="L814" s="364" t="str">
        <f t="shared" si="186"/>
        <v>#REF!</v>
      </c>
      <c r="M814" s="361" t="str">
        <f t="shared" si="187"/>
        <v>#REF!</v>
      </c>
      <c r="N814" s="361" t="b">
        <v>0</v>
      </c>
      <c r="O814" s="24" t="b">
        <v>0</v>
      </c>
      <c r="P814" s="365" t="str">
        <f t="shared" si="188"/>
        <v>#REF!</v>
      </c>
      <c r="Q814" s="383"/>
      <c r="R814" s="367"/>
      <c r="S814" s="384" t="str">
        <f/>
        <v/>
      </c>
      <c r="T814" s="385">
        <v>47331</v>
      </c>
      <c r="U814" s="386" t="str">
        <f/>
        <v/>
      </c>
      <c r="V814" s="385">
        <v>47514</v>
      </c>
      <c r="W814" s="387" t="str">
        <f/>
        <v/>
      </c>
      <c r="X814" s="381" t="str">
        <f/>
        <v/>
      </c>
      <c r="Y814" s="381"/>
      <c r="Z814" s="381">
        <v>47635</v>
      </c>
      <c r="AA814" s="388"/>
      <c r="AB814" s="381"/>
      <c r="AC814" s="381"/>
      <c r="AD814" s="381"/>
      <c r="AE814" s="388"/>
      <c r="AF814" s="381"/>
      <c r="AG814" s="381"/>
      <c r="AH814" s="389"/>
      <c r="AI814" s="386"/>
      <c r="AJ814" s="381"/>
      <c r="AK814" s="381"/>
      <c r="AL814" s="383"/>
      <c r="AM814" s="374"/>
      <c r="AN814" s="384">
        <v>47941</v>
      </c>
      <c r="AO814" s="381">
        <v>48016</v>
      </c>
      <c r="AP814" s="383"/>
      <c r="AQ814" s="374"/>
      <c r="AR814" s="384" t="str">
        <f/>
        <v/>
      </c>
      <c r="AS814" s="381">
        <v>47647</v>
      </c>
      <c r="AT814" s="381" t="str">
        <f/>
        <v/>
      </c>
      <c r="AU814" s="389"/>
      <c r="AV814" s="390" t="str">
        <f/>
        <v/>
      </c>
      <c r="AW814" s="57" t="str">
        <f/>
        <v/>
      </c>
      <c r="AX814" s="381"/>
      <c r="AY814" s="381" t="str">
        <f/>
        <v/>
      </c>
      <c r="AZ814" s="381"/>
      <c r="BA814" s="381" t="str">
        <f/>
        <v/>
      </c>
      <c r="BB814" s="385"/>
      <c r="BC814" s="390" t="str">
        <f/>
        <v/>
      </c>
      <c r="BD814" s="381" t="str">
        <f/>
        <v/>
      </c>
      <c r="BE814" s="381"/>
      <c r="BF814" s="381" t="str">
        <f/>
        <v/>
      </c>
      <c r="BG814" s="391"/>
      <c r="BH814" s="392"/>
      <c r="BI814" s="378"/>
    </row>
    <row r="815" ht="15.75" customHeight="1">
      <c r="A815" s="236"/>
      <c r="B815" s="236"/>
      <c r="C815" s="358"/>
      <c r="D815" s="379">
        <v>809</v>
      </c>
      <c r="E815" s="380" t="str">
        <f t="shared" si="181"/>
        <v>#REF!</v>
      </c>
      <c r="F815" s="57" t="str">
        <f t="shared" si="182"/>
        <v>#REF!</v>
      </c>
      <c r="G815" s="57" t="str">
        <f t="shared" si="183"/>
        <v>#REF!</v>
      </c>
      <c r="H815" s="381" t="str">
        <f t="shared" si="184"/>
        <v>#REF!</v>
      </c>
      <c r="I815" s="380" t="str">
        <f t="shared" si="185"/>
        <v>#REF!</v>
      </c>
      <c r="J815" s="396" t="str">
        <f t="shared" si="189"/>
        <v>#REF!</v>
      </c>
      <c r="K815" s="382" t="b">
        <v>0</v>
      </c>
      <c r="L815" s="364" t="str">
        <f t="shared" si="186"/>
        <v>#REF!</v>
      </c>
      <c r="M815" s="361" t="str">
        <f t="shared" si="187"/>
        <v>#REF!</v>
      </c>
      <c r="N815" s="361" t="b">
        <v>0</v>
      </c>
      <c r="O815" s="24" t="b">
        <v>0</v>
      </c>
      <c r="P815" s="365" t="str">
        <f t="shared" si="188"/>
        <v>#REF!</v>
      </c>
      <c r="Q815" s="383"/>
      <c r="R815" s="367"/>
      <c r="S815" s="384" t="str">
        <f/>
        <v/>
      </c>
      <c r="T815" s="385">
        <v>47392</v>
      </c>
      <c r="U815" s="386" t="str">
        <f/>
        <v/>
      </c>
      <c r="V815" s="385">
        <v>47577</v>
      </c>
      <c r="W815" s="387" t="str">
        <f/>
        <v/>
      </c>
      <c r="X815" s="381" t="str">
        <f/>
        <v/>
      </c>
      <c r="Y815" s="381"/>
      <c r="Z815" s="381"/>
      <c r="AA815" s="388"/>
      <c r="AB815" s="381"/>
      <c r="AC815" s="381"/>
      <c r="AD815" s="381"/>
      <c r="AE815" s="388"/>
      <c r="AF815" s="381"/>
      <c r="AG815" s="381"/>
      <c r="AH815" s="389"/>
      <c r="AI815" s="386"/>
      <c r="AJ815" s="381"/>
      <c r="AK815" s="381"/>
      <c r="AL815" s="383"/>
      <c r="AM815" s="374"/>
      <c r="AN815" s="384"/>
      <c r="AO815" s="381"/>
      <c r="AP815" s="383"/>
      <c r="AQ815" s="374"/>
      <c r="AR815" s="384" t="str">
        <f/>
        <v/>
      </c>
      <c r="AS815" s="381"/>
      <c r="AT815" s="381" t="str">
        <f/>
        <v/>
      </c>
      <c r="AU815" s="389"/>
      <c r="AV815" s="390" t="str">
        <f/>
        <v/>
      </c>
      <c r="AW815" s="57" t="str">
        <f/>
        <v/>
      </c>
      <c r="AX815" s="381"/>
      <c r="AY815" s="381" t="str">
        <f/>
        <v/>
      </c>
      <c r="AZ815" s="381"/>
      <c r="BA815" s="381" t="str">
        <f/>
        <v/>
      </c>
      <c r="BB815" s="385"/>
      <c r="BC815" s="390" t="str">
        <f/>
        <v/>
      </c>
      <c r="BD815" s="381" t="str">
        <f/>
        <v/>
      </c>
      <c r="BE815" s="381"/>
      <c r="BF815" s="381" t="str">
        <f/>
        <v/>
      </c>
      <c r="BG815" s="391"/>
      <c r="BH815" s="392"/>
      <c r="BI815" s="378"/>
    </row>
    <row r="816" ht="15.75" customHeight="1">
      <c r="A816" s="236"/>
      <c r="B816" s="236"/>
      <c r="C816" s="358"/>
      <c r="D816" s="379">
        <v>810</v>
      </c>
      <c r="E816" s="380" t="str">
        <f t="shared" si="181"/>
        <v>#REF!</v>
      </c>
      <c r="F816" s="57" t="str">
        <f t="shared" si="182"/>
        <v>#REF!</v>
      </c>
      <c r="G816" s="57" t="str">
        <f t="shared" si="183"/>
        <v>#REF!</v>
      </c>
      <c r="H816" s="381" t="str">
        <f t="shared" si="184"/>
        <v>#REF!</v>
      </c>
      <c r="I816" s="380" t="str">
        <f t="shared" si="185"/>
        <v>#REF!</v>
      </c>
      <c r="J816" s="396" t="str">
        <f t="shared" si="189"/>
        <v>#REF!</v>
      </c>
      <c r="K816" s="382" t="b">
        <v>0</v>
      </c>
      <c r="L816" s="364" t="str">
        <f t="shared" si="186"/>
        <v>#REF!</v>
      </c>
      <c r="M816" s="361" t="str">
        <f t="shared" si="187"/>
        <v>#REF!</v>
      </c>
      <c r="N816" s="361" t="b">
        <v>0</v>
      </c>
      <c r="O816" s="24" t="b">
        <v>0</v>
      </c>
      <c r="P816" s="365" t="str">
        <f t="shared" si="188"/>
        <v>#REF!</v>
      </c>
      <c r="Q816" s="383"/>
      <c r="R816" s="367"/>
      <c r="S816" s="384" t="str">
        <f/>
        <v/>
      </c>
      <c r="T816" s="385"/>
      <c r="U816" s="386" t="str">
        <f/>
        <v/>
      </c>
      <c r="V816" s="385"/>
      <c r="W816" s="387" t="str">
        <f/>
        <v/>
      </c>
      <c r="X816" s="381" t="str">
        <f/>
        <v/>
      </c>
      <c r="Y816" s="381"/>
      <c r="Z816" s="381"/>
      <c r="AA816" s="388"/>
      <c r="AB816" s="381"/>
      <c r="AC816" s="381"/>
      <c r="AD816" s="381"/>
      <c r="AE816" s="388"/>
      <c r="AF816" s="381"/>
      <c r="AG816" s="381"/>
      <c r="AH816" s="389"/>
      <c r="AI816" s="386"/>
      <c r="AJ816" s="381"/>
      <c r="AK816" s="381"/>
      <c r="AL816" s="383"/>
      <c r="AM816" s="374"/>
      <c r="AN816" s="384"/>
      <c r="AO816" s="381"/>
      <c r="AP816" s="383"/>
      <c r="AQ816" s="374"/>
      <c r="AR816" s="384" t="str">
        <f/>
        <v/>
      </c>
      <c r="AS816" s="381"/>
      <c r="AT816" s="381" t="str">
        <f/>
        <v/>
      </c>
      <c r="AU816" s="389"/>
      <c r="AV816" s="390" t="str">
        <f/>
        <v/>
      </c>
      <c r="AW816" s="57" t="str">
        <f/>
        <v/>
      </c>
      <c r="AX816" s="381"/>
      <c r="AY816" s="381" t="str">
        <f/>
        <v/>
      </c>
      <c r="AZ816" s="381"/>
      <c r="BA816" s="381" t="str">
        <f/>
        <v/>
      </c>
      <c r="BB816" s="385"/>
      <c r="BC816" s="390" t="str">
        <f/>
        <v/>
      </c>
      <c r="BD816" s="381" t="str">
        <f/>
        <v/>
      </c>
      <c r="BE816" s="381"/>
      <c r="BF816" s="381" t="str">
        <f/>
        <v/>
      </c>
      <c r="BG816" s="391"/>
      <c r="BH816" s="392"/>
      <c r="BI816" s="378"/>
    </row>
    <row r="817" ht="15.75" customHeight="1">
      <c r="A817" s="236"/>
      <c r="B817" s="236"/>
      <c r="C817" s="358"/>
      <c r="D817" s="379">
        <v>811</v>
      </c>
      <c r="E817" s="380" t="str">
        <f t="shared" si="181"/>
        <v>#REF!</v>
      </c>
      <c r="F817" s="57" t="str">
        <f t="shared" si="182"/>
        <v>#REF!</v>
      </c>
      <c r="G817" s="57" t="str">
        <f t="shared" si="183"/>
        <v>#REF!</v>
      </c>
      <c r="H817" s="381" t="str">
        <f t="shared" si="184"/>
        <v>#REF!</v>
      </c>
      <c r="I817" s="380" t="str">
        <f t="shared" si="185"/>
        <v>#REF!</v>
      </c>
      <c r="J817" s="396" t="str">
        <f t="shared" si="189"/>
        <v>#REF!</v>
      </c>
      <c r="K817" s="382" t="b">
        <v>0</v>
      </c>
      <c r="L817" s="364" t="str">
        <f t="shared" si="186"/>
        <v>#REF!</v>
      </c>
      <c r="M817" s="361" t="str">
        <f t="shared" si="187"/>
        <v>#REF!</v>
      </c>
      <c r="N817" s="57" t="b">
        <v>0</v>
      </c>
      <c r="O817" s="24" t="b">
        <v>0</v>
      </c>
      <c r="P817" s="365" t="str">
        <f t="shared" si="188"/>
        <v>#REF!</v>
      </c>
      <c r="Q817" s="383"/>
      <c r="R817" s="367"/>
      <c r="S817" s="384" t="str">
        <f/>
        <v/>
      </c>
      <c r="T817" s="385" t="s">
        <v>495</v>
      </c>
      <c r="U817" s="386" t="str">
        <f/>
        <v/>
      </c>
      <c r="V817" s="385" t="s">
        <v>495</v>
      </c>
      <c r="W817" s="387" t="str">
        <f/>
        <v/>
      </c>
      <c r="X817" s="381" t="str">
        <f/>
        <v/>
      </c>
      <c r="Y817" s="381"/>
      <c r="Z817" s="381" t="s">
        <v>495</v>
      </c>
      <c r="AA817" s="388"/>
      <c r="AB817" s="381"/>
      <c r="AC817" s="381"/>
      <c r="AD817" s="381"/>
      <c r="AE817" s="388"/>
      <c r="AF817" s="381"/>
      <c r="AG817" s="381"/>
      <c r="AH817" s="389"/>
      <c r="AI817" s="386"/>
      <c r="AJ817" s="381"/>
      <c r="AK817" s="381"/>
      <c r="AL817" s="383"/>
      <c r="AM817" s="374"/>
      <c r="AN817" s="384" t="s">
        <v>495</v>
      </c>
      <c r="AO817" s="381" t="s">
        <v>495</v>
      </c>
      <c r="AP817" s="383"/>
      <c r="AQ817" s="374"/>
      <c r="AR817" s="384" t="str">
        <f/>
        <v/>
      </c>
      <c r="AS817" s="381" t="s">
        <v>495</v>
      </c>
      <c r="AT817" s="381" t="str">
        <f/>
        <v/>
      </c>
      <c r="AU817" s="389"/>
      <c r="AV817" s="390" t="str">
        <f/>
        <v/>
      </c>
      <c r="AW817" s="57" t="str">
        <f/>
        <v/>
      </c>
      <c r="AX817" s="381"/>
      <c r="AY817" s="381" t="str">
        <f/>
        <v/>
      </c>
      <c r="AZ817" s="381"/>
      <c r="BA817" s="381" t="str">
        <f/>
        <v/>
      </c>
      <c r="BB817" s="385"/>
      <c r="BC817" s="390" t="str">
        <f/>
        <v/>
      </c>
      <c r="BD817" s="381" t="str">
        <f/>
        <v/>
      </c>
      <c r="BE817" s="381"/>
      <c r="BF817" s="381" t="str">
        <f/>
        <v/>
      </c>
      <c r="BG817" s="391"/>
      <c r="BH817" s="392"/>
      <c r="BI817" s="378"/>
    </row>
    <row r="818" ht="15.75" customHeight="1">
      <c r="A818" s="236"/>
      <c r="B818" s="236"/>
      <c r="C818" s="358"/>
      <c r="D818" s="379">
        <v>812</v>
      </c>
      <c r="E818" s="380" t="str">
        <f t="shared" si="181"/>
        <v>#REF!</v>
      </c>
      <c r="F818" s="57" t="str">
        <f t="shared" si="182"/>
        <v>#REF!</v>
      </c>
      <c r="G818" s="57" t="str">
        <f t="shared" si="183"/>
        <v>#REF!</v>
      </c>
      <c r="H818" s="381" t="str">
        <f t="shared" si="184"/>
        <v>#REF!</v>
      </c>
      <c r="I818" s="380" t="str">
        <f t="shared" si="185"/>
        <v>#REF!</v>
      </c>
      <c r="J818" s="396" t="str">
        <f t="shared" si="189"/>
        <v>#REF!</v>
      </c>
      <c r="K818" s="382" t="b">
        <v>0</v>
      </c>
      <c r="L818" s="364" t="str">
        <f t="shared" si="186"/>
        <v>#REF!</v>
      </c>
      <c r="M818" s="361" t="str">
        <f t="shared" si="187"/>
        <v>#REF!</v>
      </c>
      <c r="N818" s="57" t="b">
        <v>0</v>
      </c>
      <c r="O818" s="24" t="b">
        <v>0</v>
      </c>
      <c r="P818" s="365" t="str">
        <f t="shared" si="188"/>
        <v>#REF!</v>
      </c>
      <c r="Q818" s="383"/>
      <c r="R818" s="367"/>
      <c r="S818" s="384" t="str">
        <f/>
        <v/>
      </c>
      <c r="T818" s="385" t="s">
        <v>495</v>
      </c>
      <c r="U818" s="386" t="str">
        <f/>
        <v/>
      </c>
      <c r="V818" s="385" t="s">
        <v>495</v>
      </c>
      <c r="W818" s="387" t="str">
        <f/>
        <v/>
      </c>
      <c r="X818" s="381" t="str">
        <f/>
        <v/>
      </c>
      <c r="Y818" s="381"/>
      <c r="Z818" s="381" t="s">
        <v>495</v>
      </c>
      <c r="AA818" s="388"/>
      <c r="AB818" s="381"/>
      <c r="AC818" s="381"/>
      <c r="AD818" s="381"/>
      <c r="AE818" s="388"/>
      <c r="AF818" s="381"/>
      <c r="AG818" s="381"/>
      <c r="AH818" s="389"/>
      <c r="AI818" s="386"/>
      <c r="AJ818" s="381"/>
      <c r="AK818" s="381"/>
      <c r="AL818" s="383"/>
      <c r="AM818" s="374"/>
      <c r="AN818" s="384" t="s">
        <v>495</v>
      </c>
      <c r="AO818" s="381" t="s">
        <v>495</v>
      </c>
      <c r="AP818" s="383"/>
      <c r="AQ818" s="374"/>
      <c r="AR818" s="384" t="str">
        <f/>
        <v/>
      </c>
      <c r="AS818" s="381" t="s">
        <v>495</v>
      </c>
      <c r="AT818" s="381" t="str">
        <f/>
        <v/>
      </c>
      <c r="AU818" s="389"/>
      <c r="AV818" s="390" t="str">
        <f/>
        <v/>
      </c>
      <c r="AW818" s="57" t="str">
        <f/>
        <v/>
      </c>
      <c r="AX818" s="381"/>
      <c r="AY818" s="381" t="str">
        <f/>
        <v/>
      </c>
      <c r="AZ818" s="381"/>
      <c r="BA818" s="381" t="str">
        <f/>
        <v/>
      </c>
      <c r="BB818" s="385"/>
      <c r="BC818" s="390" t="str">
        <f/>
        <v/>
      </c>
      <c r="BD818" s="381" t="str">
        <f/>
        <v/>
      </c>
      <c r="BE818" s="381"/>
      <c r="BF818" s="381" t="str">
        <f/>
        <v/>
      </c>
      <c r="BG818" s="391"/>
      <c r="BH818" s="392"/>
      <c r="BI818" s="378"/>
    </row>
    <row r="819" ht="15.75" customHeight="1">
      <c r="A819" s="236"/>
      <c r="B819" s="236"/>
      <c r="C819" s="358"/>
      <c r="D819" s="379">
        <v>813</v>
      </c>
      <c r="E819" s="380" t="str">
        <f t="shared" si="181"/>
        <v>#REF!</v>
      </c>
      <c r="F819" s="57" t="str">
        <f t="shared" si="182"/>
        <v>#REF!</v>
      </c>
      <c r="G819" s="57" t="str">
        <f t="shared" si="183"/>
        <v>#REF!</v>
      </c>
      <c r="H819" s="381" t="str">
        <f t="shared" si="184"/>
        <v>#REF!</v>
      </c>
      <c r="I819" s="380" t="str">
        <f t="shared" si="185"/>
        <v>#REF!</v>
      </c>
      <c r="J819" s="396" t="str">
        <f t="shared" si="189"/>
        <v>#REF!</v>
      </c>
      <c r="K819" s="382" t="b">
        <v>0</v>
      </c>
      <c r="L819" s="364" t="str">
        <f t="shared" si="186"/>
        <v>#REF!</v>
      </c>
      <c r="M819" s="361" t="str">
        <f t="shared" si="187"/>
        <v>#REF!</v>
      </c>
      <c r="N819" s="57" t="b">
        <v>0</v>
      </c>
      <c r="O819" s="24" t="b">
        <v>0</v>
      </c>
      <c r="P819" s="365" t="str">
        <f t="shared" si="188"/>
        <v>#REF!</v>
      </c>
      <c r="Q819" s="383"/>
      <c r="R819" s="367"/>
      <c r="S819" s="384" t="str">
        <f/>
        <v/>
      </c>
      <c r="T819" s="385" t="s">
        <v>495</v>
      </c>
      <c r="U819" s="386" t="str">
        <f/>
        <v/>
      </c>
      <c r="V819" s="385" t="s">
        <v>495</v>
      </c>
      <c r="W819" s="387" t="str">
        <f/>
        <v/>
      </c>
      <c r="X819" s="381" t="str">
        <f/>
        <v/>
      </c>
      <c r="Y819" s="381"/>
      <c r="Z819" s="381" t="s">
        <v>495</v>
      </c>
      <c r="AA819" s="388"/>
      <c r="AB819" s="381"/>
      <c r="AC819" s="381"/>
      <c r="AD819" s="381"/>
      <c r="AE819" s="388"/>
      <c r="AF819" s="381"/>
      <c r="AG819" s="381"/>
      <c r="AH819" s="389"/>
      <c r="AI819" s="386"/>
      <c r="AJ819" s="381"/>
      <c r="AK819" s="381"/>
      <c r="AL819" s="383"/>
      <c r="AM819" s="374"/>
      <c r="AN819" s="384" t="s">
        <v>495</v>
      </c>
      <c r="AO819" s="381" t="s">
        <v>495</v>
      </c>
      <c r="AP819" s="383"/>
      <c r="AQ819" s="374"/>
      <c r="AR819" s="384" t="str">
        <f/>
        <v/>
      </c>
      <c r="AS819" s="381" t="s">
        <v>495</v>
      </c>
      <c r="AT819" s="381" t="str">
        <f/>
        <v/>
      </c>
      <c r="AU819" s="389"/>
      <c r="AV819" s="390" t="str">
        <f/>
        <v/>
      </c>
      <c r="AW819" s="57" t="str">
        <f/>
        <v/>
      </c>
      <c r="AX819" s="381"/>
      <c r="AY819" s="381" t="str">
        <f/>
        <v/>
      </c>
      <c r="AZ819" s="381"/>
      <c r="BA819" s="381" t="str">
        <f/>
        <v/>
      </c>
      <c r="BB819" s="385"/>
      <c r="BC819" s="390" t="str">
        <f/>
        <v/>
      </c>
      <c r="BD819" s="381" t="str">
        <f/>
        <v/>
      </c>
      <c r="BE819" s="381"/>
      <c r="BF819" s="381" t="str">
        <f/>
        <v/>
      </c>
      <c r="BG819" s="391"/>
      <c r="BH819" s="392"/>
      <c r="BI819" s="378"/>
    </row>
    <row r="820" ht="15.75" customHeight="1">
      <c r="A820" s="236"/>
      <c r="B820" s="236"/>
      <c r="C820" s="358"/>
      <c r="D820" s="379">
        <v>814</v>
      </c>
      <c r="E820" s="380" t="str">
        <f t="shared" si="181"/>
        <v>#REF!</v>
      </c>
      <c r="F820" s="57" t="str">
        <f t="shared" si="182"/>
        <v>#REF!</v>
      </c>
      <c r="G820" s="57" t="str">
        <f t="shared" si="183"/>
        <v>#REF!</v>
      </c>
      <c r="H820" s="381" t="str">
        <f t="shared" si="184"/>
        <v>#REF!</v>
      </c>
      <c r="I820" s="380" t="str">
        <f t="shared" si="185"/>
        <v>#REF!</v>
      </c>
      <c r="J820" s="396" t="str">
        <f t="shared" si="189"/>
        <v>#REF!</v>
      </c>
      <c r="K820" s="382" t="b">
        <v>0</v>
      </c>
      <c r="L820" s="364" t="str">
        <f t="shared" si="186"/>
        <v>#REF!</v>
      </c>
      <c r="M820" s="361" t="str">
        <f t="shared" si="187"/>
        <v>#REF!</v>
      </c>
      <c r="N820" s="57" t="b">
        <v>0</v>
      </c>
      <c r="O820" s="24" t="b">
        <v>0</v>
      </c>
      <c r="P820" s="365" t="str">
        <f t="shared" si="188"/>
        <v>#REF!</v>
      </c>
      <c r="Q820" s="383"/>
      <c r="R820" s="367"/>
      <c r="S820" s="384" t="str">
        <f/>
        <v/>
      </c>
      <c r="T820" s="385" t="s">
        <v>495</v>
      </c>
      <c r="U820" s="386" t="str">
        <f/>
        <v/>
      </c>
      <c r="V820" s="385" t="s">
        <v>495</v>
      </c>
      <c r="W820" s="387" t="str">
        <f/>
        <v/>
      </c>
      <c r="X820" s="381" t="str">
        <f/>
        <v/>
      </c>
      <c r="Y820" s="381"/>
      <c r="Z820" s="381" t="s">
        <v>495</v>
      </c>
      <c r="AA820" s="388"/>
      <c r="AB820" s="381"/>
      <c r="AC820" s="381"/>
      <c r="AD820" s="381"/>
      <c r="AE820" s="388"/>
      <c r="AF820" s="381"/>
      <c r="AG820" s="381"/>
      <c r="AH820" s="389"/>
      <c r="AI820" s="386"/>
      <c r="AJ820" s="381"/>
      <c r="AK820" s="381"/>
      <c r="AL820" s="383"/>
      <c r="AM820" s="374"/>
      <c r="AN820" s="384" t="s">
        <v>495</v>
      </c>
      <c r="AO820" s="381" t="s">
        <v>495</v>
      </c>
      <c r="AP820" s="383"/>
      <c r="AQ820" s="374"/>
      <c r="AR820" s="384" t="str">
        <f/>
        <v/>
      </c>
      <c r="AS820" s="381" t="s">
        <v>495</v>
      </c>
      <c r="AT820" s="381" t="str">
        <f/>
        <v/>
      </c>
      <c r="AU820" s="389"/>
      <c r="AV820" s="390" t="str">
        <f/>
        <v/>
      </c>
      <c r="AW820" s="57" t="str">
        <f/>
        <v/>
      </c>
      <c r="AX820" s="381"/>
      <c r="AY820" s="381" t="str">
        <f/>
        <v/>
      </c>
      <c r="AZ820" s="381"/>
      <c r="BA820" s="381" t="str">
        <f/>
        <v/>
      </c>
      <c r="BB820" s="385"/>
      <c r="BC820" s="390" t="str">
        <f/>
        <v/>
      </c>
      <c r="BD820" s="381" t="str">
        <f/>
        <v/>
      </c>
      <c r="BE820" s="381"/>
      <c r="BF820" s="381" t="str">
        <f/>
        <v/>
      </c>
      <c r="BG820" s="391"/>
      <c r="BH820" s="392"/>
      <c r="BI820" s="378"/>
    </row>
    <row r="821" ht="15.75" customHeight="1">
      <c r="A821" s="236"/>
      <c r="B821" s="236"/>
      <c r="C821" s="358"/>
      <c r="D821" s="379"/>
      <c r="E821" s="380"/>
      <c r="F821" s="57"/>
      <c r="G821" s="57"/>
      <c r="H821" s="381"/>
      <c r="I821" s="380"/>
      <c r="J821" s="396"/>
      <c r="K821" s="382" t="b">
        <v>0</v>
      </c>
      <c r="L821" s="422"/>
      <c r="M821" s="57"/>
      <c r="N821" s="57" t="b">
        <v>0</v>
      </c>
      <c r="O821" s="24" t="b">
        <v>0</v>
      </c>
      <c r="P821" s="24"/>
      <c r="Q821" s="383"/>
      <c r="R821" s="367"/>
      <c r="S821" s="384" t="str">
        <f/>
        <v/>
      </c>
      <c r="T821" s="385" t="s">
        <v>495</v>
      </c>
      <c r="U821" s="386" t="str">
        <f/>
        <v/>
      </c>
      <c r="V821" s="385" t="s">
        <v>495</v>
      </c>
      <c r="W821" s="387" t="str">
        <f/>
        <v/>
      </c>
      <c r="X821" s="381" t="str">
        <f/>
        <v/>
      </c>
      <c r="Y821" s="381"/>
      <c r="Z821" s="381" t="s">
        <v>495</v>
      </c>
      <c r="AA821" s="388"/>
      <c r="AB821" s="381"/>
      <c r="AC821" s="381"/>
      <c r="AD821" s="381"/>
      <c r="AE821" s="388"/>
      <c r="AF821" s="381"/>
      <c r="AG821" s="381"/>
      <c r="AH821" s="389"/>
      <c r="AI821" s="386"/>
      <c r="AJ821" s="381"/>
      <c r="AK821" s="381"/>
      <c r="AL821" s="383"/>
      <c r="AM821" s="374"/>
      <c r="AN821" s="384" t="s">
        <v>495</v>
      </c>
      <c r="AO821" s="381" t="s">
        <v>495</v>
      </c>
      <c r="AP821" s="383"/>
      <c r="AQ821" s="374"/>
      <c r="AR821" s="384" t="str">
        <f/>
        <v/>
      </c>
      <c r="AS821" s="381" t="s">
        <v>495</v>
      </c>
      <c r="AT821" s="381" t="str">
        <f/>
        <v/>
      </c>
      <c r="AU821" s="389"/>
      <c r="AV821" s="390" t="str">
        <f/>
        <v/>
      </c>
      <c r="AW821" s="57" t="str">
        <f/>
        <v/>
      </c>
      <c r="AX821" s="381"/>
      <c r="AY821" s="381" t="str">
        <f/>
        <v/>
      </c>
      <c r="AZ821" s="381"/>
      <c r="BA821" s="381" t="str">
        <f/>
        <v/>
      </c>
      <c r="BB821" s="385"/>
      <c r="BC821" s="390" t="str">
        <f/>
        <v/>
      </c>
      <c r="BD821" s="381" t="str">
        <f/>
        <v/>
      </c>
      <c r="BE821" s="381"/>
      <c r="BF821" s="381" t="str">
        <f/>
        <v/>
      </c>
      <c r="BG821" s="391"/>
      <c r="BH821" s="392"/>
      <c r="BI821" s="378"/>
    </row>
    <row r="822" ht="15.75" customHeight="1">
      <c r="A822" s="236"/>
      <c r="B822" s="236"/>
      <c r="C822" s="358"/>
      <c r="D822" s="379"/>
      <c r="E822" s="380"/>
      <c r="F822" s="57"/>
      <c r="G822" s="57"/>
      <c r="H822" s="381"/>
      <c r="I822" s="380"/>
      <c r="J822" s="396"/>
      <c r="K822" s="382" t="b">
        <v>0</v>
      </c>
      <c r="L822" s="422"/>
      <c r="M822" s="57"/>
      <c r="N822" s="57" t="b">
        <v>0</v>
      </c>
      <c r="O822" s="24" t="b">
        <v>0</v>
      </c>
      <c r="P822" s="24"/>
      <c r="Q822" s="383"/>
      <c r="R822" s="367"/>
      <c r="S822" s="384" t="str">
        <f/>
        <v/>
      </c>
      <c r="T822" s="385" t="s">
        <v>495</v>
      </c>
      <c r="U822" s="386" t="str">
        <f/>
        <v/>
      </c>
      <c r="V822" s="385" t="s">
        <v>495</v>
      </c>
      <c r="W822" s="387" t="str">
        <f/>
        <v/>
      </c>
      <c r="X822" s="381" t="str">
        <f/>
        <v/>
      </c>
      <c r="Y822" s="381"/>
      <c r="Z822" s="381" t="s">
        <v>495</v>
      </c>
      <c r="AA822" s="388"/>
      <c r="AB822" s="381"/>
      <c r="AC822" s="381"/>
      <c r="AD822" s="381"/>
      <c r="AE822" s="388"/>
      <c r="AF822" s="381"/>
      <c r="AG822" s="381"/>
      <c r="AH822" s="389"/>
      <c r="AI822" s="386"/>
      <c r="AJ822" s="381"/>
      <c r="AK822" s="381"/>
      <c r="AL822" s="383"/>
      <c r="AM822" s="374"/>
      <c r="AN822" s="384" t="s">
        <v>495</v>
      </c>
      <c r="AO822" s="381" t="s">
        <v>495</v>
      </c>
      <c r="AP822" s="383"/>
      <c r="AQ822" s="374"/>
      <c r="AR822" s="384" t="str">
        <f/>
        <v/>
      </c>
      <c r="AS822" s="381" t="s">
        <v>495</v>
      </c>
      <c r="AT822" s="381" t="str">
        <f/>
        <v/>
      </c>
      <c r="AU822" s="389"/>
      <c r="AV822" s="390" t="str">
        <f/>
        <v/>
      </c>
      <c r="AW822" s="57" t="str">
        <f/>
        <v/>
      </c>
      <c r="AX822" s="381"/>
      <c r="AY822" s="381" t="str">
        <f/>
        <v/>
      </c>
      <c r="AZ822" s="381"/>
      <c r="BA822" s="381" t="str">
        <f/>
        <v/>
      </c>
      <c r="BB822" s="385"/>
      <c r="BC822" s="390" t="str">
        <f/>
        <v/>
      </c>
      <c r="BD822" s="381" t="str">
        <f/>
        <v/>
      </c>
      <c r="BE822" s="381"/>
      <c r="BF822" s="381" t="str">
        <f/>
        <v/>
      </c>
      <c r="BG822" s="391"/>
      <c r="BH822" s="392"/>
      <c r="BI822" s="378"/>
    </row>
    <row r="823" ht="15.75" customHeight="1">
      <c r="A823" s="236"/>
      <c r="B823" s="236"/>
      <c r="C823" s="358"/>
      <c r="D823" s="379"/>
      <c r="E823" s="380"/>
      <c r="F823" s="57"/>
      <c r="G823" s="57"/>
      <c r="H823" s="381"/>
      <c r="I823" s="380"/>
      <c r="J823" s="396"/>
      <c r="K823" s="382" t="b">
        <v>0</v>
      </c>
      <c r="L823" s="422"/>
      <c r="M823" s="57"/>
      <c r="N823" s="57" t="b">
        <v>0</v>
      </c>
      <c r="O823" s="24" t="b">
        <v>0</v>
      </c>
      <c r="P823" s="24"/>
      <c r="Q823" s="383"/>
      <c r="R823" s="367"/>
      <c r="S823" s="384" t="str">
        <f/>
        <v/>
      </c>
      <c r="T823" s="385" t="s">
        <v>495</v>
      </c>
      <c r="U823" s="386" t="str">
        <f/>
        <v/>
      </c>
      <c r="V823" s="385" t="s">
        <v>495</v>
      </c>
      <c r="W823" s="387" t="str">
        <f/>
        <v/>
      </c>
      <c r="X823" s="381" t="str">
        <f/>
        <v/>
      </c>
      <c r="Y823" s="381"/>
      <c r="Z823" s="381" t="s">
        <v>495</v>
      </c>
      <c r="AA823" s="388"/>
      <c r="AB823" s="381"/>
      <c r="AC823" s="381"/>
      <c r="AD823" s="381"/>
      <c r="AE823" s="388"/>
      <c r="AF823" s="381"/>
      <c r="AG823" s="381"/>
      <c r="AH823" s="389"/>
      <c r="AI823" s="386"/>
      <c r="AJ823" s="381"/>
      <c r="AK823" s="381"/>
      <c r="AL823" s="383"/>
      <c r="AM823" s="374"/>
      <c r="AN823" s="384" t="s">
        <v>495</v>
      </c>
      <c r="AO823" s="381" t="s">
        <v>495</v>
      </c>
      <c r="AP823" s="383"/>
      <c r="AQ823" s="374"/>
      <c r="AR823" s="384" t="str">
        <f/>
        <v/>
      </c>
      <c r="AS823" s="381" t="s">
        <v>495</v>
      </c>
      <c r="AT823" s="381" t="str">
        <f/>
        <v/>
      </c>
      <c r="AU823" s="389"/>
      <c r="AV823" s="390" t="str">
        <f/>
        <v/>
      </c>
      <c r="AW823" s="57" t="str">
        <f/>
        <v/>
      </c>
      <c r="AX823" s="381"/>
      <c r="AY823" s="381" t="str">
        <f/>
        <v/>
      </c>
      <c r="AZ823" s="381"/>
      <c r="BA823" s="381" t="str">
        <f/>
        <v/>
      </c>
      <c r="BB823" s="385"/>
      <c r="BC823" s="390" t="str">
        <f/>
        <v/>
      </c>
      <c r="BD823" s="381" t="str">
        <f/>
        <v/>
      </c>
      <c r="BE823" s="381"/>
      <c r="BF823" s="381" t="str">
        <f/>
        <v/>
      </c>
      <c r="BG823" s="391"/>
      <c r="BH823" s="392"/>
      <c r="BI823" s="378"/>
    </row>
    <row r="824" ht="15.75" customHeight="1">
      <c r="A824" s="236"/>
      <c r="B824" s="236"/>
      <c r="C824" s="358"/>
      <c r="D824" s="379"/>
      <c r="E824" s="380"/>
      <c r="F824" s="57"/>
      <c r="G824" s="57"/>
      <c r="H824" s="381"/>
      <c r="I824" s="380"/>
      <c r="J824" s="396"/>
      <c r="K824" s="382" t="b">
        <v>0</v>
      </c>
      <c r="L824" s="422"/>
      <c r="M824" s="57"/>
      <c r="N824" s="57" t="b">
        <v>0</v>
      </c>
      <c r="O824" s="24" t="b">
        <v>0</v>
      </c>
      <c r="P824" s="24"/>
      <c r="Q824" s="383"/>
      <c r="R824" s="367"/>
      <c r="S824" s="384" t="str">
        <f/>
        <v/>
      </c>
      <c r="T824" s="385" t="s">
        <v>495</v>
      </c>
      <c r="U824" s="386" t="str">
        <f/>
        <v/>
      </c>
      <c r="V824" s="385" t="s">
        <v>495</v>
      </c>
      <c r="W824" s="387" t="str">
        <f/>
        <v/>
      </c>
      <c r="X824" s="381" t="str">
        <f/>
        <v/>
      </c>
      <c r="Y824" s="381"/>
      <c r="Z824" s="381" t="s">
        <v>495</v>
      </c>
      <c r="AA824" s="388"/>
      <c r="AB824" s="381"/>
      <c r="AC824" s="381"/>
      <c r="AD824" s="381"/>
      <c r="AE824" s="388"/>
      <c r="AF824" s="381"/>
      <c r="AG824" s="381"/>
      <c r="AH824" s="389"/>
      <c r="AI824" s="386"/>
      <c r="AJ824" s="381"/>
      <c r="AK824" s="381"/>
      <c r="AL824" s="383"/>
      <c r="AM824" s="374"/>
      <c r="AN824" s="384" t="s">
        <v>495</v>
      </c>
      <c r="AO824" s="381" t="s">
        <v>495</v>
      </c>
      <c r="AP824" s="383"/>
      <c r="AQ824" s="374"/>
      <c r="AR824" s="384" t="str">
        <f/>
        <v/>
      </c>
      <c r="AS824" s="381" t="s">
        <v>495</v>
      </c>
      <c r="AT824" s="381" t="str">
        <f/>
        <v/>
      </c>
      <c r="AU824" s="389"/>
      <c r="AV824" s="390" t="str">
        <f/>
        <v/>
      </c>
      <c r="AW824" s="57" t="str">
        <f/>
        <v/>
      </c>
      <c r="AX824" s="381"/>
      <c r="AY824" s="381" t="str">
        <f/>
        <v/>
      </c>
      <c r="AZ824" s="381"/>
      <c r="BA824" s="381" t="str">
        <f/>
        <v/>
      </c>
      <c r="BB824" s="385"/>
      <c r="BC824" s="390" t="str">
        <f/>
        <v/>
      </c>
      <c r="BD824" s="381" t="str">
        <f/>
        <v/>
      </c>
      <c r="BE824" s="381"/>
      <c r="BF824" s="381" t="str">
        <f/>
        <v/>
      </c>
      <c r="BG824" s="391"/>
      <c r="BH824" s="392"/>
      <c r="BI824" s="378"/>
    </row>
    <row r="825" ht="15.75" customHeight="1">
      <c r="A825" s="236"/>
      <c r="B825" s="236"/>
      <c r="C825" s="358"/>
      <c r="D825" s="379"/>
      <c r="E825" s="380"/>
      <c r="F825" s="57"/>
      <c r="G825" s="57"/>
      <c r="H825" s="381"/>
      <c r="I825" s="380"/>
      <c r="J825" s="396"/>
      <c r="K825" s="382" t="b">
        <v>0</v>
      </c>
      <c r="L825" s="422"/>
      <c r="M825" s="57"/>
      <c r="N825" s="57" t="b">
        <v>0</v>
      </c>
      <c r="O825" s="24" t="b">
        <v>0</v>
      </c>
      <c r="P825" s="24"/>
      <c r="Q825" s="383"/>
      <c r="R825" s="367"/>
      <c r="S825" s="384" t="str">
        <f/>
        <v/>
      </c>
      <c r="T825" s="385" t="s">
        <v>495</v>
      </c>
      <c r="U825" s="386" t="str">
        <f/>
        <v/>
      </c>
      <c r="V825" s="385" t="s">
        <v>495</v>
      </c>
      <c r="W825" s="387" t="str">
        <f/>
        <v/>
      </c>
      <c r="X825" s="381" t="str">
        <f/>
        <v/>
      </c>
      <c r="Y825" s="381"/>
      <c r="Z825" s="381" t="s">
        <v>495</v>
      </c>
      <c r="AA825" s="388"/>
      <c r="AB825" s="381"/>
      <c r="AC825" s="381"/>
      <c r="AD825" s="381"/>
      <c r="AE825" s="388"/>
      <c r="AF825" s="381"/>
      <c r="AG825" s="381"/>
      <c r="AH825" s="389"/>
      <c r="AI825" s="386"/>
      <c r="AJ825" s="381"/>
      <c r="AK825" s="381"/>
      <c r="AL825" s="383"/>
      <c r="AM825" s="374"/>
      <c r="AN825" s="384" t="s">
        <v>495</v>
      </c>
      <c r="AO825" s="381" t="s">
        <v>495</v>
      </c>
      <c r="AP825" s="383"/>
      <c r="AQ825" s="374"/>
      <c r="AR825" s="384" t="str">
        <f/>
        <v/>
      </c>
      <c r="AS825" s="381" t="s">
        <v>495</v>
      </c>
      <c r="AT825" s="381" t="str">
        <f/>
        <v/>
      </c>
      <c r="AU825" s="389"/>
      <c r="AV825" s="390" t="str">
        <f/>
        <v/>
      </c>
      <c r="AW825" s="57" t="str">
        <f/>
        <v/>
      </c>
      <c r="AX825" s="381"/>
      <c r="AY825" s="381" t="str">
        <f/>
        <v/>
      </c>
      <c r="AZ825" s="381"/>
      <c r="BA825" s="381" t="str">
        <f/>
        <v/>
      </c>
      <c r="BB825" s="385"/>
      <c r="BC825" s="390" t="str">
        <f/>
        <v/>
      </c>
      <c r="BD825" s="381" t="str">
        <f/>
        <v/>
      </c>
      <c r="BE825" s="381"/>
      <c r="BF825" s="381" t="str">
        <f/>
        <v/>
      </c>
      <c r="BG825" s="391"/>
      <c r="BH825" s="392"/>
      <c r="BI825" s="378"/>
    </row>
    <row r="826" ht="15.75" customHeight="1">
      <c r="A826" s="236"/>
      <c r="B826" s="236"/>
      <c r="C826" s="358"/>
      <c r="D826" s="379"/>
      <c r="E826" s="380"/>
      <c r="F826" s="57"/>
      <c r="G826" s="57"/>
      <c r="H826" s="381"/>
      <c r="I826" s="380"/>
      <c r="J826" s="396"/>
      <c r="K826" s="382" t="b">
        <v>0</v>
      </c>
      <c r="L826" s="422"/>
      <c r="M826" s="57"/>
      <c r="N826" s="57" t="b">
        <v>0</v>
      </c>
      <c r="O826" s="24" t="b">
        <v>0</v>
      </c>
      <c r="P826" s="24"/>
      <c r="Q826" s="383"/>
      <c r="R826" s="367"/>
      <c r="S826" s="384" t="str">
        <f/>
        <v/>
      </c>
      <c r="T826" s="385" t="s">
        <v>495</v>
      </c>
      <c r="U826" s="386" t="str">
        <f/>
        <v/>
      </c>
      <c r="V826" s="385" t="s">
        <v>495</v>
      </c>
      <c r="W826" s="387" t="str">
        <f/>
        <v/>
      </c>
      <c r="X826" s="381" t="str">
        <f/>
        <v/>
      </c>
      <c r="Y826" s="381"/>
      <c r="Z826" s="381" t="s">
        <v>495</v>
      </c>
      <c r="AA826" s="388"/>
      <c r="AB826" s="381"/>
      <c r="AC826" s="381"/>
      <c r="AD826" s="381"/>
      <c r="AE826" s="388"/>
      <c r="AF826" s="381"/>
      <c r="AG826" s="381"/>
      <c r="AH826" s="389"/>
      <c r="AI826" s="386"/>
      <c r="AJ826" s="381"/>
      <c r="AK826" s="381"/>
      <c r="AL826" s="383"/>
      <c r="AM826" s="374"/>
      <c r="AN826" s="384" t="s">
        <v>495</v>
      </c>
      <c r="AO826" s="381" t="s">
        <v>495</v>
      </c>
      <c r="AP826" s="383"/>
      <c r="AQ826" s="374"/>
      <c r="AR826" s="384" t="str">
        <f/>
        <v/>
      </c>
      <c r="AS826" s="381" t="s">
        <v>495</v>
      </c>
      <c r="AT826" s="381" t="str">
        <f/>
        <v/>
      </c>
      <c r="AU826" s="389"/>
      <c r="AV826" s="390" t="str">
        <f/>
        <v/>
      </c>
      <c r="AW826" s="57" t="str">
        <f/>
        <v/>
      </c>
      <c r="AX826" s="381"/>
      <c r="AY826" s="381" t="str">
        <f/>
        <v/>
      </c>
      <c r="AZ826" s="381"/>
      <c r="BA826" s="381" t="str">
        <f/>
        <v/>
      </c>
      <c r="BB826" s="385"/>
      <c r="BC826" s="390" t="str">
        <f/>
        <v/>
      </c>
      <c r="BD826" s="381" t="str">
        <f/>
        <v/>
      </c>
      <c r="BE826" s="381"/>
      <c r="BF826" s="381" t="str">
        <f/>
        <v/>
      </c>
      <c r="BG826" s="391"/>
      <c r="BH826" s="392"/>
      <c r="BI826" s="378"/>
    </row>
    <row r="827" ht="15.75" customHeight="1">
      <c r="A827" s="236"/>
      <c r="B827" s="236"/>
      <c r="C827" s="358"/>
      <c r="D827" s="379"/>
      <c r="E827" s="380"/>
      <c r="F827" s="57"/>
      <c r="G827" s="57"/>
      <c r="H827" s="381"/>
      <c r="I827" s="380"/>
      <c r="J827" s="396"/>
      <c r="K827" s="382" t="b">
        <v>0</v>
      </c>
      <c r="L827" s="422"/>
      <c r="M827" s="57"/>
      <c r="N827" s="57" t="b">
        <v>0</v>
      </c>
      <c r="O827" s="24" t="b">
        <v>0</v>
      </c>
      <c r="P827" s="24"/>
      <c r="Q827" s="383"/>
      <c r="R827" s="367"/>
      <c r="S827" s="384" t="str">
        <f/>
        <v/>
      </c>
      <c r="T827" s="385" t="s">
        <v>495</v>
      </c>
      <c r="U827" s="386" t="str">
        <f/>
        <v/>
      </c>
      <c r="V827" s="385" t="s">
        <v>495</v>
      </c>
      <c r="W827" s="387" t="str">
        <f/>
        <v/>
      </c>
      <c r="X827" s="381" t="str">
        <f/>
        <v/>
      </c>
      <c r="Y827" s="381"/>
      <c r="Z827" s="381" t="s">
        <v>495</v>
      </c>
      <c r="AA827" s="388"/>
      <c r="AB827" s="381"/>
      <c r="AC827" s="381"/>
      <c r="AD827" s="381"/>
      <c r="AE827" s="388"/>
      <c r="AF827" s="381"/>
      <c r="AG827" s="381"/>
      <c r="AH827" s="389"/>
      <c r="AI827" s="386"/>
      <c r="AJ827" s="381"/>
      <c r="AK827" s="381"/>
      <c r="AL827" s="383"/>
      <c r="AM827" s="374"/>
      <c r="AN827" s="384" t="s">
        <v>495</v>
      </c>
      <c r="AO827" s="381" t="s">
        <v>495</v>
      </c>
      <c r="AP827" s="383"/>
      <c r="AQ827" s="374"/>
      <c r="AR827" s="384" t="str">
        <f/>
        <v/>
      </c>
      <c r="AS827" s="381" t="s">
        <v>495</v>
      </c>
      <c r="AT827" s="381" t="str">
        <f/>
        <v/>
      </c>
      <c r="AU827" s="389"/>
      <c r="AV827" s="390" t="str">
        <f/>
        <v/>
      </c>
      <c r="AW827" s="57" t="str">
        <f/>
        <v/>
      </c>
      <c r="AX827" s="381"/>
      <c r="AY827" s="381" t="str">
        <f/>
        <v/>
      </c>
      <c r="AZ827" s="381"/>
      <c r="BA827" s="381" t="str">
        <f/>
        <v/>
      </c>
      <c r="BB827" s="385"/>
      <c r="BC827" s="390" t="str">
        <f/>
        <v/>
      </c>
      <c r="BD827" s="381" t="str">
        <f/>
        <v/>
      </c>
      <c r="BE827" s="381"/>
      <c r="BF827" s="381" t="str">
        <f/>
        <v/>
      </c>
      <c r="BG827" s="391"/>
      <c r="BH827" s="392"/>
      <c r="BI827" s="378"/>
    </row>
    <row r="828" ht="15.75" customHeight="1">
      <c r="A828" s="236"/>
      <c r="B828" s="236"/>
      <c r="C828" s="358"/>
      <c r="D828" s="379"/>
      <c r="E828" s="380"/>
      <c r="F828" s="57"/>
      <c r="G828" s="57"/>
      <c r="H828" s="381"/>
      <c r="I828" s="380"/>
      <c r="J828" s="396"/>
      <c r="K828" s="382" t="b">
        <v>0</v>
      </c>
      <c r="L828" s="422"/>
      <c r="M828" s="57"/>
      <c r="N828" s="57" t="b">
        <v>0</v>
      </c>
      <c r="O828" s="24" t="b">
        <v>0</v>
      </c>
      <c r="P828" s="24"/>
      <c r="Q828" s="383"/>
      <c r="R828" s="367"/>
      <c r="S828" s="384" t="str">
        <f/>
        <v/>
      </c>
      <c r="T828" s="385" t="s">
        <v>495</v>
      </c>
      <c r="U828" s="386" t="str">
        <f/>
        <v/>
      </c>
      <c r="V828" s="385" t="s">
        <v>495</v>
      </c>
      <c r="W828" s="387" t="str">
        <f/>
        <v/>
      </c>
      <c r="X828" s="381" t="str">
        <f/>
        <v/>
      </c>
      <c r="Y828" s="381"/>
      <c r="Z828" s="381" t="s">
        <v>495</v>
      </c>
      <c r="AA828" s="388"/>
      <c r="AB828" s="381"/>
      <c r="AC828" s="381"/>
      <c r="AD828" s="381"/>
      <c r="AE828" s="388"/>
      <c r="AF828" s="381"/>
      <c r="AG828" s="381"/>
      <c r="AH828" s="389"/>
      <c r="AI828" s="386"/>
      <c r="AJ828" s="381"/>
      <c r="AK828" s="381"/>
      <c r="AL828" s="383"/>
      <c r="AM828" s="374"/>
      <c r="AN828" s="384" t="s">
        <v>495</v>
      </c>
      <c r="AO828" s="381" t="s">
        <v>495</v>
      </c>
      <c r="AP828" s="383"/>
      <c r="AQ828" s="374"/>
      <c r="AR828" s="384" t="str">
        <f/>
        <v/>
      </c>
      <c r="AS828" s="381" t="s">
        <v>495</v>
      </c>
      <c r="AT828" s="381" t="str">
        <f/>
        <v/>
      </c>
      <c r="AU828" s="389"/>
      <c r="AV828" s="390" t="str">
        <f/>
        <v/>
      </c>
      <c r="AW828" s="57" t="str">
        <f/>
        <v/>
      </c>
      <c r="AX828" s="381"/>
      <c r="AY828" s="381" t="str">
        <f/>
        <v/>
      </c>
      <c r="AZ828" s="381"/>
      <c r="BA828" s="381" t="str">
        <f/>
        <v/>
      </c>
      <c r="BB828" s="385"/>
      <c r="BC828" s="390" t="str">
        <f/>
        <v/>
      </c>
      <c r="BD828" s="381" t="str">
        <f/>
        <v/>
      </c>
      <c r="BE828" s="381"/>
      <c r="BF828" s="381" t="str">
        <f/>
        <v/>
      </c>
      <c r="BG828" s="391"/>
      <c r="BH828" s="392"/>
      <c r="BI828" s="378"/>
    </row>
    <row r="829" ht="15.75" customHeight="1">
      <c r="A829" s="236"/>
      <c r="B829" s="236"/>
      <c r="C829" s="358"/>
      <c r="D829" s="379"/>
      <c r="E829" s="380"/>
      <c r="F829" s="57"/>
      <c r="G829" s="57"/>
      <c r="H829" s="381"/>
      <c r="I829" s="380"/>
      <c r="J829" s="396"/>
      <c r="K829" s="382" t="b">
        <v>0</v>
      </c>
      <c r="L829" s="422"/>
      <c r="M829" s="57"/>
      <c r="N829" s="57" t="b">
        <v>0</v>
      </c>
      <c r="O829" s="24" t="b">
        <v>0</v>
      </c>
      <c r="P829" s="24"/>
      <c r="Q829" s="383"/>
      <c r="R829" s="367"/>
      <c r="S829" s="384" t="str">
        <f/>
        <v/>
      </c>
      <c r="T829" s="385" t="s">
        <v>495</v>
      </c>
      <c r="U829" s="386" t="str">
        <f/>
        <v/>
      </c>
      <c r="V829" s="385" t="s">
        <v>495</v>
      </c>
      <c r="W829" s="387" t="str">
        <f/>
        <v/>
      </c>
      <c r="X829" s="381" t="str">
        <f/>
        <v/>
      </c>
      <c r="Y829" s="381"/>
      <c r="Z829" s="381" t="s">
        <v>495</v>
      </c>
      <c r="AA829" s="388"/>
      <c r="AB829" s="381"/>
      <c r="AC829" s="381"/>
      <c r="AD829" s="381"/>
      <c r="AE829" s="388"/>
      <c r="AF829" s="381"/>
      <c r="AG829" s="381"/>
      <c r="AH829" s="389"/>
      <c r="AI829" s="386"/>
      <c r="AJ829" s="381"/>
      <c r="AK829" s="381"/>
      <c r="AL829" s="383"/>
      <c r="AM829" s="374"/>
      <c r="AN829" s="384" t="s">
        <v>495</v>
      </c>
      <c r="AO829" s="381" t="s">
        <v>495</v>
      </c>
      <c r="AP829" s="383"/>
      <c r="AQ829" s="374"/>
      <c r="AR829" s="384" t="str">
        <f/>
        <v/>
      </c>
      <c r="AS829" s="381" t="s">
        <v>495</v>
      </c>
      <c r="AT829" s="381" t="str">
        <f/>
        <v/>
      </c>
      <c r="AU829" s="389"/>
      <c r="AV829" s="390" t="str">
        <f/>
        <v/>
      </c>
      <c r="AW829" s="57" t="str">
        <f/>
        <v/>
      </c>
      <c r="AX829" s="381"/>
      <c r="AY829" s="381" t="str">
        <f/>
        <v/>
      </c>
      <c r="AZ829" s="381"/>
      <c r="BA829" s="381" t="str">
        <f/>
        <v/>
      </c>
      <c r="BB829" s="385"/>
      <c r="BC829" s="390" t="str">
        <f/>
        <v/>
      </c>
      <c r="BD829" s="381" t="str">
        <f/>
        <v/>
      </c>
      <c r="BE829" s="381"/>
      <c r="BF829" s="381" t="str">
        <f/>
        <v/>
      </c>
      <c r="BG829" s="391"/>
      <c r="BH829" s="392"/>
      <c r="BI829" s="378"/>
    </row>
    <row r="830" ht="15.75" customHeight="1">
      <c r="A830" s="236"/>
      <c r="B830" s="236"/>
      <c r="C830" s="358"/>
      <c r="D830" s="379"/>
      <c r="E830" s="380"/>
      <c r="F830" s="57"/>
      <c r="G830" s="57"/>
      <c r="H830" s="381"/>
      <c r="I830" s="380"/>
      <c r="J830" s="396"/>
      <c r="K830" s="382" t="b">
        <v>0</v>
      </c>
      <c r="L830" s="422"/>
      <c r="M830" s="57"/>
      <c r="N830" s="57" t="b">
        <v>0</v>
      </c>
      <c r="O830" s="24" t="b">
        <v>0</v>
      </c>
      <c r="P830" s="24"/>
      <c r="Q830" s="383"/>
      <c r="R830" s="367"/>
      <c r="S830" s="384" t="str">
        <f/>
        <v/>
      </c>
      <c r="T830" s="385" t="s">
        <v>495</v>
      </c>
      <c r="U830" s="386" t="str">
        <f/>
        <v/>
      </c>
      <c r="V830" s="385" t="s">
        <v>495</v>
      </c>
      <c r="W830" s="387" t="str">
        <f/>
        <v/>
      </c>
      <c r="X830" s="381" t="str">
        <f/>
        <v/>
      </c>
      <c r="Y830" s="381"/>
      <c r="Z830" s="381" t="s">
        <v>495</v>
      </c>
      <c r="AA830" s="388"/>
      <c r="AB830" s="381"/>
      <c r="AC830" s="381"/>
      <c r="AD830" s="381"/>
      <c r="AE830" s="388"/>
      <c r="AF830" s="381"/>
      <c r="AG830" s="381"/>
      <c r="AH830" s="389"/>
      <c r="AI830" s="386"/>
      <c r="AJ830" s="381"/>
      <c r="AK830" s="381"/>
      <c r="AL830" s="383"/>
      <c r="AM830" s="374"/>
      <c r="AN830" s="384" t="s">
        <v>495</v>
      </c>
      <c r="AO830" s="381" t="s">
        <v>495</v>
      </c>
      <c r="AP830" s="383"/>
      <c r="AQ830" s="374"/>
      <c r="AR830" s="384" t="str">
        <f/>
        <v/>
      </c>
      <c r="AS830" s="381" t="s">
        <v>495</v>
      </c>
      <c r="AT830" s="381" t="str">
        <f/>
        <v/>
      </c>
      <c r="AU830" s="389"/>
      <c r="AV830" s="390" t="str">
        <f/>
        <v/>
      </c>
      <c r="AW830" s="57" t="str">
        <f/>
        <v/>
      </c>
      <c r="AX830" s="381"/>
      <c r="AY830" s="381" t="str">
        <f/>
        <v/>
      </c>
      <c r="AZ830" s="381"/>
      <c r="BA830" s="381" t="str">
        <f/>
        <v/>
      </c>
      <c r="BB830" s="385"/>
      <c r="BC830" s="390" t="str">
        <f/>
        <v/>
      </c>
      <c r="BD830" s="381" t="str">
        <f/>
        <v/>
      </c>
      <c r="BE830" s="381"/>
      <c r="BF830" s="381" t="str">
        <f/>
        <v/>
      </c>
      <c r="BG830" s="391"/>
      <c r="BH830" s="392"/>
      <c r="BI830" s="378"/>
    </row>
    <row r="831" ht="15.75" customHeight="1">
      <c r="A831" s="236"/>
      <c r="B831" s="236"/>
      <c r="C831" s="358"/>
      <c r="D831" s="379"/>
      <c r="E831" s="380"/>
      <c r="F831" s="57"/>
      <c r="G831" s="57"/>
      <c r="H831" s="381"/>
      <c r="I831" s="380"/>
      <c r="J831" s="396"/>
      <c r="K831" s="382" t="b">
        <v>0</v>
      </c>
      <c r="L831" s="422"/>
      <c r="M831" s="57"/>
      <c r="N831" s="57" t="b">
        <v>0</v>
      </c>
      <c r="O831" s="24" t="b">
        <v>0</v>
      </c>
      <c r="P831" s="24"/>
      <c r="Q831" s="383"/>
      <c r="R831" s="367"/>
      <c r="S831" s="384" t="str">
        <f/>
        <v/>
      </c>
      <c r="T831" s="385" t="s">
        <v>495</v>
      </c>
      <c r="U831" s="386" t="str">
        <f/>
        <v/>
      </c>
      <c r="V831" s="385" t="s">
        <v>495</v>
      </c>
      <c r="W831" s="387" t="str">
        <f/>
        <v/>
      </c>
      <c r="X831" s="381" t="str">
        <f/>
        <v/>
      </c>
      <c r="Y831" s="381"/>
      <c r="Z831" s="381" t="s">
        <v>495</v>
      </c>
      <c r="AA831" s="388"/>
      <c r="AB831" s="381"/>
      <c r="AC831" s="381"/>
      <c r="AD831" s="381"/>
      <c r="AE831" s="388"/>
      <c r="AF831" s="381"/>
      <c r="AG831" s="381"/>
      <c r="AH831" s="389"/>
      <c r="AI831" s="386"/>
      <c r="AJ831" s="381"/>
      <c r="AK831" s="381"/>
      <c r="AL831" s="383"/>
      <c r="AM831" s="374"/>
      <c r="AN831" s="384" t="s">
        <v>495</v>
      </c>
      <c r="AO831" s="381" t="s">
        <v>495</v>
      </c>
      <c r="AP831" s="383"/>
      <c r="AQ831" s="374"/>
      <c r="AR831" s="384" t="str">
        <f/>
        <v/>
      </c>
      <c r="AS831" s="381" t="s">
        <v>495</v>
      </c>
      <c r="AT831" s="381" t="str">
        <f/>
        <v/>
      </c>
      <c r="AU831" s="389"/>
      <c r="AV831" s="390" t="str">
        <f/>
        <v/>
      </c>
      <c r="AW831" s="57" t="str">
        <f/>
        <v/>
      </c>
      <c r="AX831" s="381"/>
      <c r="AY831" s="381" t="str">
        <f/>
        <v/>
      </c>
      <c r="AZ831" s="381"/>
      <c r="BA831" s="381" t="str">
        <f/>
        <v/>
      </c>
      <c r="BB831" s="385"/>
      <c r="BC831" s="390" t="str">
        <f/>
        <v/>
      </c>
      <c r="BD831" s="381" t="str">
        <f/>
        <v/>
      </c>
      <c r="BE831" s="381"/>
      <c r="BF831" s="381" t="str">
        <f/>
        <v/>
      </c>
      <c r="BG831" s="391"/>
      <c r="BH831" s="392"/>
      <c r="BI831" s="378"/>
    </row>
    <row r="832" ht="15.75" customHeight="1">
      <c r="A832" s="236"/>
      <c r="B832" s="236"/>
      <c r="C832" s="358"/>
      <c r="D832" s="379"/>
      <c r="E832" s="380"/>
      <c r="F832" s="57"/>
      <c r="G832" s="57"/>
      <c r="H832" s="381"/>
      <c r="I832" s="380"/>
      <c r="J832" s="396"/>
      <c r="K832" s="382" t="b">
        <v>0</v>
      </c>
      <c r="L832" s="422"/>
      <c r="M832" s="57"/>
      <c r="N832" s="57" t="b">
        <v>0</v>
      </c>
      <c r="O832" s="24" t="b">
        <v>0</v>
      </c>
      <c r="P832" s="24"/>
      <c r="Q832" s="383"/>
      <c r="R832" s="367"/>
      <c r="S832" s="384" t="str">
        <f/>
        <v/>
      </c>
      <c r="T832" s="385" t="s">
        <v>495</v>
      </c>
      <c r="U832" s="386" t="str">
        <f/>
        <v/>
      </c>
      <c r="V832" s="385" t="s">
        <v>495</v>
      </c>
      <c r="W832" s="387" t="str">
        <f/>
        <v/>
      </c>
      <c r="X832" s="381" t="str">
        <f/>
        <v/>
      </c>
      <c r="Y832" s="381"/>
      <c r="Z832" s="381" t="s">
        <v>495</v>
      </c>
      <c r="AA832" s="388"/>
      <c r="AB832" s="381"/>
      <c r="AC832" s="381"/>
      <c r="AD832" s="381"/>
      <c r="AE832" s="388"/>
      <c r="AF832" s="381"/>
      <c r="AG832" s="381"/>
      <c r="AH832" s="389"/>
      <c r="AI832" s="386"/>
      <c r="AJ832" s="381"/>
      <c r="AK832" s="381"/>
      <c r="AL832" s="383"/>
      <c r="AM832" s="374"/>
      <c r="AN832" s="384" t="s">
        <v>495</v>
      </c>
      <c r="AO832" s="381" t="s">
        <v>495</v>
      </c>
      <c r="AP832" s="383"/>
      <c r="AQ832" s="374"/>
      <c r="AR832" s="384" t="str">
        <f/>
        <v/>
      </c>
      <c r="AS832" s="381" t="s">
        <v>495</v>
      </c>
      <c r="AT832" s="381" t="str">
        <f/>
        <v/>
      </c>
      <c r="AU832" s="389"/>
      <c r="AV832" s="390" t="str">
        <f/>
        <v/>
      </c>
      <c r="AW832" s="57" t="str">
        <f/>
        <v/>
      </c>
      <c r="AX832" s="381"/>
      <c r="AY832" s="381" t="str">
        <f/>
        <v/>
      </c>
      <c r="AZ832" s="381"/>
      <c r="BA832" s="381" t="str">
        <f/>
        <v/>
      </c>
      <c r="BB832" s="385"/>
      <c r="BC832" s="390" t="str">
        <f/>
        <v/>
      </c>
      <c r="BD832" s="381" t="str">
        <f/>
        <v/>
      </c>
      <c r="BE832" s="381"/>
      <c r="BF832" s="381" t="str">
        <f/>
        <v/>
      </c>
      <c r="BG832" s="391"/>
      <c r="BH832" s="392"/>
      <c r="BI832" s="378"/>
    </row>
    <row r="833" ht="15.75" customHeight="1">
      <c r="A833" s="236"/>
      <c r="B833" s="236"/>
      <c r="C833" s="358"/>
      <c r="D833" s="379"/>
      <c r="E833" s="380"/>
      <c r="F833" s="57"/>
      <c r="G833" s="57"/>
      <c r="H833" s="381"/>
      <c r="I833" s="380"/>
      <c r="J833" s="396"/>
      <c r="K833" s="382" t="b">
        <v>0</v>
      </c>
      <c r="L833" s="422"/>
      <c r="M833" s="57"/>
      <c r="N833" s="57" t="b">
        <v>0</v>
      </c>
      <c r="O833" s="24" t="b">
        <v>0</v>
      </c>
      <c r="P833" s="24"/>
      <c r="Q833" s="383"/>
      <c r="R833" s="367"/>
      <c r="S833" s="384" t="str">
        <f/>
        <v/>
      </c>
      <c r="T833" s="385" t="s">
        <v>495</v>
      </c>
      <c r="U833" s="386" t="str">
        <f/>
        <v/>
      </c>
      <c r="V833" s="385" t="s">
        <v>495</v>
      </c>
      <c r="W833" s="387" t="str">
        <f/>
        <v/>
      </c>
      <c r="X833" s="381" t="str">
        <f/>
        <v/>
      </c>
      <c r="Y833" s="381"/>
      <c r="Z833" s="381" t="s">
        <v>495</v>
      </c>
      <c r="AA833" s="388"/>
      <c r="AB833" s="381"/>
      <c r="AC833" s="381"/>
      <c r="AD833" s="381"/>
      <c r="AE833" s="388"/>
      <c r="AF833" s="381"/>
      <c r="AG833" s="381"/>
      <c r="AH833" s="389"/>
      <c r="AI833" s="386"/>
      <c r="AJ833" s="381"/>
      <c r="AK833" s="381"/>
      <c r="AL833" s="383"/>
      <c r="AM833" s="374"/>
      <c r="AN833" s="384" t="s">
        <v>495</v>
      </c>
      <c r="AO833" s="381" t="s">
        <v>495</v>
      </c>
      <c r="AP833" s="383"/>
      <c r="AQ833" s="374"/>
      <c r="AR833" s="384" t="str">
        <f/>
        <v/>
      </c>
      <c r="AS833" s="381" t="s">
        <v>495</v>
      </c>
      <c r="AT833" s="381" t="str">
        <f/>
        <v/>
      </c>
      <c r="AU833" s="389"/>
      <c r="AV833" s="390" t="str">
        <f/>
        <v/>
      </c>
      <c r="AW833" s="57" t="str">
        <f/>
        <v/>
      </c>
      <c r="AX833" s="381"/>
      <c r="AY833" s="381" t="str">
        <f/>
        <v/>
      </c>
      <c r="AZ833" s="381"/>
      <c r="BA833" s="381" t="str">
        <f/>
        <v/>
      </c>
      <c r="BB833" s="385"/>
      <c r="BC833" s="390" t="str">
        <f/>
        <v/>
      </c>
      <c r="BD833" s="381" t="str">
        <f/>
        <v/>
      </c>
      <c r="BE833" s="381"/>
      <c r="BF833" s="381" t="str">
        <f/>
        <v/>
      </c>
      <c r="BG833" s="391"/>
      <c r="BH833" s="392"/>
      <c r="BI833" s="378"/>
    </row>
    <row r="834" ht="15.75" customHeight="1">
      <c r="A834" s="236"/>
      <c r="B834" s="236"/>
      <c r="C834" s="358"/>
      <c r="D834" s="379"/>
      <c r="E834" s="380"/>
      <c r="F834" s="57"/>
      <c r="G834" s="57"/>
      <c r="H834" s="381"/>
      <c r="I834" s="380"/>
      <c r="J834" s="396"/>
      <c r="K834" s="382" t="b">
        <v>0</v>
      </c>
      <c r="L834" s="422"/>
      <c r="M834" s="57"/>
      <c r="N834" s="57" t="b">
        <v>0</v>
      </c>
      <c r="O834" s="24" t="b">
        <v>0</v>
      </c>
      <c r="P834" s="24"/>
      <c r="Q834" s="383"/>
      <c r="R834" s="367"/>
      <c r="S834" s="384" t="str">
        <f/>
        <v/>
      </c>
      <c r="T834" s="385" t="s">
        <v>495</v>
      </c>
      <c r="U834" s="386" t="str">
        <f/>
        <v/>
      </c>
      <c r="V834" s="385" t="s">
        <v>495</v>
      </c>
      <c r="W834" s="387" t="str">
        <f/>
        <v/>
      </c>
      <c r="X834" s="381" t="str">
        <f/>
        <v/>
      </c>
      <c r="Y834" s="381"/>
      <c r="Z834" s="381" t="s">
        <v>495</v>
      </c>
      <c r="AA834" s="388"/>
      <c r="AB834" s="381"/>
      <c r="AC834" s="381"/>
      <c r="AD834" s="381"/>
      <c r="AE834" s="388"/>
      <c r="AF834" s="381"/>
      <c r="AG834" s="381"/>
      <c r="AH834" s="389"/>
      <c r="AI834" s="386"/>
      <c r="AJ834" s="381"/>
      <c r="AK834" s="381"/>
      <c r="AL834" s="383"/>
      <c r="AM834" s="374"/>
      <c r="AN834" s="384" t="s">
        <v>495</v>
      </c>
      <c r="AO834" s="381" t="s">
        <v>495</v>
      </c>
      <c r="AP834" s="383"/>
      <c r="AQ834" s="374"/>
      <c r="AR834" s="384" t="str">
        <f/>
        <v/>
      </c>
      <c r="AS834" s="381" t="s">
        <v>495</v>
      </c>
      <c r="AT834" s="381" t="str">
        <f/>
        <v/>
      </c>
      <c r="AU834" s="389"/>
      <c r="AV834" s="390" t="str">
        <f/>
        <v/>
      </c>
      <c r="AW834" s="57" t="str">
        <f/>
        <v/>
      </c>
      <c r="AX834" s="381"/>
      <c r="AY834" s="381" t="str">
        <f/>
        <v/>
      </c>
      <c r="AZ834" s="381"/>
      <c r="BA834" s="381" t="str">
        <f/>
        <v/>
      </c>
      <c r="BB834" s="385"/>
      <c r="BC834" s="390" t="str">
        <f/>
        <v/>
      </c>
      <c r="BD834" s="381" t="str">
        <f/>
        <v/>
      </c>
      <c r="BE834" s="381"/>
      <c r="BF834" s="381" t="str">
        <f/>
        <v/>
      </c>
      <c r="BG834" s="391"/>
      <c r="BH834" s="392"/>
      <c r="BI834" s="378"/>
    </row>
    <row r="835" ht="15.75" customHeight="1">
      <c r="A835" s="236"/>
      <c r="B835" s="236"/>
      <c r="C835" s="358"/>
      <c r="D835" s="379"/>
      <c r="E835" s="380"/>
      <c r="F835" s="57"/>
      <c r="G835" s="57"/>
      <c r="H835" s="381"/>
      <c r="I835" s="380"/>
      <c r="J835" s="396"/>
      <c r="K835" s="382" t="b">
        <v>0</v>
      </c>
      <c r="L835" s="422"/>
      <c r="M835" s="57"/>
      <c r="N835" s="57" t="b">
        <v>0</v>
      </c>
      <c r="O835" s="24" t="b">
        <v>0</v>
      </c>
      <c r="P835" s="24"/>
      <c r="Q835" s="383"/>
      <c r="R835" s="367"/>
      <c r="S835" s="384" t="str">
        <f/>
        <v/>
      </c>
      <c r="T835" s="385" t="s">
        <v>495</v>
      </c>
      <c r="U835" s="386" t="str">
        <f/>
        <v/>
      </c>
      <c r="V835" s="385" t="s">
        <v>495</v>
      </c>
      <c r="W835" s="387" t="str">
        <f/>
        <v/>
      </c>
      <c r="X835" s="381" t="str">
        <f/>
        <v/>
      </c>
      <c r="Y835" s="381"/>
      <c r="Z835" s="381" t="s">
        <v>495</v>
      </c>
      <c r="AA835" s="388"/>
      <c r="AB835" s="381"/>
      <c r="AC835" s="381"/>
      <c r="AD835" s="381"/>
      <c r="AE835" s="388"/>
      <c r="AF835" s="381"/>
      <c r="AG835" s="381"/>
      <c r="AH835" s="389"/>
      <c r="AI835" s="386"/>
      <c r="AJ835" s="381"/>
      <c r="AK835" s="381"/>
      <c r="AL835" s="383"/>
      <c r="AM835" s="374"/>
      <c r="AN835" s="384" t="s">
        <v>495</v>
      </c>
      <c r="AO835" s="381" t="s">
        <v>495</v>
      </c>
      <c r="AP835" s="383"/>
      <c r="AQ835" s="374"/>
      <c r="AR835" s="384" t="str">
        <f/>
        <v/>
      </c>
      <c r="AS835" s="381" t="s">
        <v>495</v>
      </c>
      <c r="AT835" s="381" t="str">
        <f/>
        <v/>
      </c>
      <c r="AU835" s="389"/>
      <c r="AV835" s="390" t="str">
        <f/>
        <v/>
      </c>
      <c r="AW835" s="57" t="str">
        <f/>
        <v/>
      </c>
      <c r="AX835" s="381"/>
      <c r="AY835" s="381" t="str">
        <f/>
        <v/>
      </c>
      <c r="AZ835" s="381"/>
      <c r="BA835" s="381" t="str">
        <f/>
        <v/>
      </c>
      <c r="BB835" s="385"/>
      <c r="BC835" s="390" t="str">
        <f/>
        <v/>
      </c>
      <c r="BD835" s="381" t="str">
        <f/>
        <v/>
      </c>
      <c r="BE835" s="381"/>
      <c r="BF835" s="381" t="str">
        <f/>
        <v/>
      </c>
      <c r="BG835" s="391"/>
      <c r="BH835" s="392"/>
      <c r="BI835" s="378"/>
    </row>
    <row r="836" ht="15.75" customHeight="1">
      <c r="A836" s="236"/>
      <c r="B836" s="236"/>
      <c r="C836" s="358"/>
      <c r="D836" s="379"/>
      <c r="E836" s="380"/>
      <c r="F836" s="57"/>
      <c r="G836" s="57"/>
      <c r="H836" s="381"/>
      <c r="I836" s="380"/>
      <c r="J836" s="396"/>
      <c r="K836" s="382" t="b">
        <v>0</v>
      </c>
      <c r="L836" s="422"/>
      <c r="M836" s="57"/>
      <c r="N836" s="57" t="b">
        <v>0</v>
      </c>
      <c r="O836" s="24" t="b">
        <v>0</v>
      </c>
      <c r="P836" s="24"/>
      <c r="Q836" s="383"/>
      <c r="R836" s="367"/>
      <c r="S836" s="384" t="str">
        <f/>
        <v/>
      </c>
      <c r="T836" s="385" t="s">
        <v>495</v>
      </c>
      <c r="U836" s="386" t="str">
        <f/>
        <v/>
      </c>
      <c r="V836" s="385" t="s">
        <v>495</v>
      </c>
      <c r="W836" s="387" t="str">
        <f/>
        <v/>
      </c>
      <c r="X836" s="381" t="str">
        <f/>
        <v/>
      </c>
      <c r="Y836" s="381"/>
      <c r="Z836" s="381" t="s">
        <v>495</v>
      </c>
      <c r="AA836" s="388"/>
      <c r="AB836" s="381"/>
      <c r="AC836" s="381"/>
      <c r="AD836" s="381"/>
      <c r="AE836" s="388"/>
      <c r="AF836" s="381"/>
      <c r="AG836" s="381"/>
      <c r="AH836" s="389"/>
      <c r="AI836" s="386"/>
      <c r="AJ836" s="381"/>
      <c r="AK836" s="381"/>
      <c r="AL836" s="383"/>
      <c r="AM836" s="374"/>
      <c r="AN836" s="384" t="s">
        <v>495</v>
      </c>
      <c r="AO836" s="381" t="s">
        <v>495</v>
      </c>
      <c r="AP836" s="383"/>
      <c r="AQ836" s="374"/>
      <c r="AR836" s="384" t="str">
        <f/>
        <v/>
      </c>
      <c r="AS836" s="381" t="s">
        <v>495</v>
      </c>
      <c r="AT836" s="381" t="str">
        <f/>
        <v/>
      </c>
      <c r="AU836" s="389"/>
      <c r="AV836" s="390" t="str">
        <f/>
        <v/>
      </c>
      <c r="AW836" s="57" t="str">
        <f/>
        <v/>
      </c>
      <c r="AX836" s="381"/>
      <c r="AY836" s="381" t="str">
        <f/>
        <v/>
      </c>
      <c r="AZ836" s="381"/>
      <c r="BA836" s="381" t="str">
        <f/>
        <v/>
      </c>
      <c r="BB836" s="385"/>
      <c r="BC836" s="390" t="str">
        <f/>
        <v/>
      </c>
      <c r="BD836" s="381" t="str">
        <f/>
        <v/>
      </c>
      <c r="BE836" s="381"/>
      <c r="BF836" s="381" t="str">
        <f/>
        <v/>
      </c>
      <c r="BG836" s="391"/>
      <c r="BH836" s="392"/>
      <c r="BI836" s="378"/>
    </row>
    <row r="837" ht="15.75" customHeight="1">
      <c r="A837" s="236"/>
      <c r="B837" s="236"/>
      <c r="C837" s="358"/>
      <c r="D837" s="379"/>
      <c r="E837" s="380"/>
      <c r="F837" s="57"/>
      <c r="G837" s="57"/>
      <c r="H837" s="381"/>
      <c r="I837" s="380"/>
      <c r="J837" s="396"/>
      <c r="K837" s="382" t="b">
        <v>0</v>
      </c>
      <c r="L837" s="422"/>
      <c r="M837" s="57"/>
      <c r="N837" s="57" t="b">
        <v>0</v>
      </c>
      <c r="O837" s="24" t="b">
        <v>0</v>
      </c>
      <c r="P837" s="24"/>
      <c r="Q837" s="383"/>
      <c r="R837" s="367"/>
      <c r="S837" s="384" t="str">
        <f/>
        <v/>
      </c>
      <c r="T837" s="385" t="s">
        <v>495</v>
      </c>
      <c r="U837" s="386" t="str">
        <f/>
        <v/>
      </c>
      <c r="V837" s="385" t="s">
        <v>495</v>
      </c>
      <c r="W837" s="387" t="str">
        <f/>
        <v/>
      </c>
      <c r="X837" s="381" t="str">
        <f/>
        <v/>
      </c>
      <c r="Y837" s="381"/>
      <c r="Z837" s="381" t="s">
        <v>495</v>
      </c>
      <c r="AA837" s="388"/>
      <c r="AB837" s="381"/>
      <c r="AC837" s="381"/>
      <c r="AD837" s="381"/>
      <c r="AE837" s="388"/>
      <c r="AF837" s="381"/>
      <c r="AG837" s="381"/>
      <c r="AH837" s="389"/>
      <c r="AI837" s="386"/>
      <c r="AJ837" s="381"/>
      <c r="AK837" s="381"/>
      <c r="AL837" s="383"/>
      <c r="AM837" s="374"/>
      <c r="AN837" s="384" t="s">
        <v>495</v>
      </c>
      <c r="AO837" s="381" t="s">
        <v>495</v>
      </c>
      <c r="AP837" s="383"/>
      <c r="AQ837" s="374"/>
      <c r="AR837" s="384" t="str">
        <f/>
        <v/>
      </c>
      <c r="AS837" s="381" t="s">
        <v>495</v>
      </c>
      <c r="AT837" s="381" t="str">
        <f/>
        <v/>
      </c>
      <c r="AU837" s="389"/>
      <c r="AV837" s="390" t="str">
        <f/>
        <v/>
      </c>
      <c r="AW837" s="57" t="str">
        <f/>
        <v/>
      </c>
      <c r="AX837" s="381"/>
      <c r="AY837" s="381" t="str">
        <f/>
        <v/>
      </c>
      <c r="AZ837" s="381"/>
      <c r="BA837" s="381" t="str">
        <f/>
        <v/>
      </c>
      <c r="BB837" s="385"/>
      <c r="BC837" s="390" t="str">
        <f/>
        <v/>
      </c>
      <c r="BD837" s="381" t="str">
        <f/>
        <v/>
      </c>
      <c r="BE837" s="381"/>
      <c r="BF837" s="381" t="str">
        <f/>
        <v/>
      </c>
      <c r="BG837" s="391"/>
      <c r="BH837" s="392"/>
      <c r="BI837" s="378"/>
    </row>
    <row r="838" ht="15.75" customHeight="1">
      <c r="A838" s="236"/>
      <c r="B838" s="236"/>
      <c r="C838" s="358"/>
      <c r="D838" s="379"/>
      <c r="E838" s="380"/>
      <c r="F838" s="57"/>
      <c r="G838" s="57"/>
      <c r="H838" s="381"/>
      <c r="I838" s="380"/>
      <c r="J838" s="396"/>
      <c r="K838" s="382" t="b">
        <v>0</v>
      </c>
      <c r="L838" s="422"/>
      <c r="M838" s="57"/>
      <c r="N838" s="57" t="b">
        <v>0</v>
      </c>
      <c r="O838" s="24" t="b">
        <v>0</v>
      </c>
      <c r="P838" s="24"/>
      <c r="Q838" s="383"/>
      <c r="R838" s="367"/>
      <c r="S838" s="384" t="str">
        <f/>
        <v/>
      </c>
      <c r="T838" s="385" t="s">
        <v>495</v>
      </c>
      <c r="U838" s="386" t="str">
        <f/>
        <v/>
      </c>
      <c r="V838" s="385" t="s">
        <v>495</v>
      </c>
      <c r="W838" s="387" t="str">
        <f/>
        <v/>
      </c>
      <c r="X838" s="381" t="str">
        <f/>
        <v/>
      </c>
      <c r="Y838" s="381"/>
      <c r="Z838" s="381" t="s">
        <v>495</v>
      </c>
      <c r="AA838" s="388"/>
      <c r="AB838" s="381"/>
      <c r="AC838" s="381"/>
      <c r="AD838" s="381"/>
      <c r="AE838" s="388"/>
      <c r="AF838" s="381"/>
      <c r="AG838" s="381"/>
      <c r="AH838" s="389"/>
      <c r="AI838" s="386"/>
      <c r="AJ838" s="381"/>
      <c r="AK838" s="381"/>
      <c r="AL838" s="383"/>
      <c r="AM838" s="374"/>
      <c r="AN838" s="384" t="s">
        <v>495</v>
      </c>
      <c r="AO838" s="381" t="s">
        <v>495</v>
      </c>
      <c r="AP838" s="383"/>
      <c r="AQ838" s="374"/>
      <c r="AR838" s="384" t="str">
        <f/>
        <v/>
      </c>
      <c r="AS838" s="381" t="s">
        <v>495</v>
      </c>
      <c r="AT838" s="381" t="str">
        <f/>
        <v/>
      </c>
      <c r="AU838" s="389"/>
      <c r="AV838" s="390" t="str">
        <f/>
        <v/>
      </c>
      <c r="AW838" s="57" t="str">
        <f/>
        <v/>
      </c>
      <c r="AX838" s="381"/>
      <c r="AY838" s="381" t="str">
        <f/>
        <v/>
      </c>
      <c r="AZ838" s="381"/>
      <c r="BA838" s="381" t="str">
        <f/>
        <v/>
      </c>
      <c r="BB838" s="385"/>
      <c r="BC838" s="390" t="str">
        <f/>
        <v/>
      </c>
      <c r="BD838" s="381" t="str">
        <f/>
        <v/>
      </c>
      <c r="BE838" s="381"/>
      <c r="BF838" s="381" t="str">
        <f/>
        <v/>
      </c>
      <c r="BG838" s="391"/>
      <c r="BH838" s="392"/>
      <c r="BI838" s="378"/>
    </row>
    <row r="839" ht="15.75" customHeight="1">
      <c r="A839" s="236"/>
      <c r="B839" s="236"/>
      <c r="C839" s="358"/>
      <c r="D839" s="379"/>
      <c r="E839" s="380"/>
      <c r="F839" s="57"/>
      <c r="G839" s="57"/>
      <c r="H839" s="381"/>
      <c r="I839" s="380"/>
      <c r="J839" s="396"/>
      <c r="K839" s="382" t="b">
        <v>0</v>
      </c>
      <c r="L839" s="422"/>
      <c r="M839" s="57"/>
      <c r="N839" s="57" t="b">
        <v>0</v>
      </c>
      <c r="O839" s="24" t="b">
        <v>0</v>
      </c>
      <c r="P839" s="24"/>
      <c r="Q839" s="383"/>
      <c r="R839" s="367"/>
      <c r="S839" s="384" t="str">
        <f/>
        <v/>
      </c>
      <c r="T839" s="385" t="s">
        <v>495</v>
      </c>
      <c r="U839" s="386" t="str">
        <f/>
        <v/>
      </c>
      <c r="V839" s="385" t="s">
        <v>495</v>
      </c>
      <c r="W839" s="387" t="str">
        <f/>
        <v/>
      </c>
      <c r="X839" s="381" t="str">
        <f/>
        <v/>
      </c>
      <c r="Y839" s="381"/>
      <c r="Z839" s="381" t="s">
        <v>495</v>
      </c>
      <c r="AA839" s="388"/>
      <c r="AB839" s="381"/>
      <c r="AC839" s="381"/>
      <c r="AD839" s="381"/>
      <c r="AE839" s="388"/>
      <c r="AF839" s="381"/>
      <c r="AG839" s="381"/>
      <c r="AH839" s="389"/>
      <c r="AI839" s="386"/>
      <c r="AJ839" s="381"/>
      <c r="AK839" s="381"/>
      <c r="AL839" s="383"/>
      <c r="AM839" s="374"/>
      <c r="AN839" s="384" t="s">
        <v>495</v>
      </c>
      <c r="AO839" s="381" t="s">
        <v>495</v>
      </c>
      <c r="AP839" s="383"/>
      <c r="AQ839" s="374"/>
      <c r="AR839" s="384" t="str">
        <f/>
        <v/>
      </c>
      <c r="AS839" s="381" t="s">
        <v>495</v>
      </c>
      <c r="AT839" s="381" t="str">
        <f/>
        <v/>
      </c>
      <c r="AU839" s="389"/>
      <c r="AV839" s="390" t="str">
        <f/>
        <v/>
      </c>
      <c r="AW839" s="57" t="str">
        <f/>
        <v/>
      </c>
      <c r="AX839" s="381"/>
      <c r="AY839" s="381" t="str">
        <f/>
        <v/>
      </c>
      <c r="AZ839" s="381"/>
      <c r="BA839" s="381" t="str">
        <f/>
        <v/>
      </c>
      <c r="BB839" s="385"/>
      <c r="BC839" s="390" t="str">
        <f/>
        <v/>
      </c>
      <c r="BD839" s="381" t="str">
        <f/>
        <v/>
      </c>
      <c r="BE839" s="381"/>
      <c r="BF839" s="381" t="str">
        <f/>
        <v/>
      </c>
      <c r="BG839" s="391"/>
      <c r="BH839" s="392"/>
      <c r="BI839" s="378"/>
    </row>
    <row r="840" ht="15.75" customHeight="1">
      <c r="A840" s="236"/>
      <c r="B840" s="236"/>
      <c r="C840" s="358"/>
      <c r="D840" s="379"/>
      <c r="E840" s="380"/>
      <c r="F840" s="57"/>
      <c r="G840" s="57"/>
      <c r="H840" s="381"/>
      <c r="I840" s="380"/>
      <c r="J840" s="396"/>
      <c r="K840" s="382" t="b">
        <v>0</v>
      </c>
      <c r="L840" s="422"/>
      <c r="M840" s="57"/>
      <c r="N840" s="57" t="b">
        <v>0</v>
      </c>
      <c r="O840" s="24" t="b">
        <v>0</v>
      </c>
      <c r="P840" s="24"/>
      <c r="Q840" s="383"/>
      <c r="R840" s="367"/>
      <c r="S840" s="384" t="str">
        <f/>
        <v/>
      </c>
      <c r="T840" s="385" t="s">
        <v>495</v>
      </c>
      <c r="U840" s="386" t="str">
        <f/>
        <v/>
      </c>
      <c r="V840" s="385" t="s">
        <v>495</v>
      </c>
      <c r="W840" s="387" t="str">
        <f/>
        <v/>
      </c>
      <c r="X840" s="381" t="str">
        <f/>
        <v/>
      </c>
      <c r="Y840" s="381"/>
      <c r="Z840" s="381" t="s">
        <v>495</v>
      </c>
      <c r="AA840" s="388"/>
      <c r="AB840" s="381"/>
      <c r="AC840" s="381"/>
      <c r="AD840" s="381"/>
      <c r="AE840" s="388"/>
      <c r="AF840" s="381"/>
      <c r="AG840" s="381"/>
      <c r="AH840" s="389"/>
      <c r="AI840" s="386"/>
      <c r="AJ840" s="381"/>
      <c r="AK840" s="381"/>
      <c r="AL840" s="383"/>
      <c r="AM840" s="374"/>
      <c r="AN840" s="384" t="s">
        <v>495</v>
      </c>
      <c r="AO840" s="381" t="s">
        <v>495</v>
      </c>
      <c r="AP840" s="383"/>
      <c r="AQ840" s="374"/>
      <c r="AR840" s="384" t="str">
        <f/>
        <v/>
      </c>
      <c r="AS840" s="381" t="s">
        <v>495</v>
      </c>
      <c r="AT840" s="381" t="str">
        <f/>
        <v/>
      </c>
      <c r="AU840" s="389"/>
      <c r="AV840" s="390" t="str">
        <f/>
        <v/>
      </c>
      <c r="AW840" s="57" t="str">
        <f/>
        <v/>
      </c>
      <c r="AX840" s="381"/>
      <c r="AY840" s="381" t="str">
        <f/>
        <v/>
      </c>
      <c r="AZ840" s="381"/>
      <c r="BA840" s="381" t="str">
        <f/>
        <v/>
      </c>
      <c r="BB840" s="385"/>
      <c r="BC840" s="390" t="str">
        <f/>
        <v/>
      </c>
      <c r="BD840" s="381" t="str">
        <f/>
        <v/>
      </c>
      <c r="BE840" s="381"/>
      <c r="BF840" s="381" t="str">
        <f/>
        <v/>
      </c>
      <c r="BG840" s="391"/>
      <c r="BH840" s="392"/>
      <c r="BI840" s="378"/>
    </row>
    <row r="841" ht="15.75" customHeight="1">
      <c r="A841" s="236"/>
      <c r="B841" s="236"/>
      <c r="C841" s="358"/>
      <c r="D841" s="379"/>
      <c r="E841" s="380"/>
      <c r="F841" s="57"/>
      <c r="G841" s="57"/>
      <c r="H841" s="381"/>
      <c r="I841" s="380"/>
      <c r="J841" s="396"/>
      <c r="K841" s="382" t="b">
        <v>0</v>
      </c>
      <c r="L841" s="422"/>
      <c r="M841" s="57"/>
      <c r="N841" s="57" t="b">
        <v>0</v>
      </c>
      <c r="O841" s="24" t="b">
        <v>0</v>
      </c>
      <c r="P841" s="24"/>
      <c r="Q841" s="383"/>
      <c r="R841" s="367"/>
      <c r="S841" s="384" t="str">
        <f/>
        <v/>
      </c>
      <c r="T841" s="385" t="s">
        <v>495</v>
      </c>
      <c r="U841" s="386" t="str">
        <f/>
        <v/>
      </c>
      <c r="V841" s="385" t="s">
        <v>495</v>
      </c>
      <c r="W841" s="387" t="str">
        <f/>
        <v/>
      </c>
      <c r="X841" s="381" t="str">
        <f/>
        <v/>
      </c>
      <c r="Y841" s="381"/>
      <c r="Z841" s="381" t="s">
        <v>495</v>
      </c>
      <c r="AA841" s="388"/>
      <c r="AB841" s="381"/>
      <c r="AC841" s="381"/>
      <c r="AD841" s="381"/>
      <c r="AE841" s="388"/>
      <c r="AF841" s="381"/>
      <c r="AG841" s="381"/>
      <c r="AH841" s="389"/>
      <c r="AI841" s="386"/>
      <c r="AJ841" s="381"/>
      <c r="AK841" s="381"/>
      <c r="AL841" s="383"/>
      <c r="AM841" s="374"/>
      <c r="AN841" s="384" t="s">
        <v>495</v>
      </c>
      <c r="AO841" s="381" t="s">
        <v>495</v>
      </c>
      <c r="AP841" s="383"/>
      <c r="AQ841" s="374"/>
      <c r="AR841" s="384" t="str">
        <f/>
        <v/>
      </c>
      <c r="AS841" s="381" t="s">
        <v>495</v>
      </c>
      <c r="AT841" s="381" t="str">
        <f/>
        <v/>
      </c>
      <c r="AU841" s="389"/>
      <c r="AV841" s="390" t="str">
        <f/>
        <v/>
      </c>
      <c r="AW841" s="57" t="str">
        <f/>
        <v/>
      </c>
      <c r="AX841" s="381"/>
      <c r="AY841" s="381" t="str">
        <f/>
        <v/>
      </c>
      <c r="AZ841" s="381"/>
      <c r="BA841" s="381" t="str">
        <f/>
        <v/>
      </c>
      <c r="BB841" s="385"/>
      <c r="BC841" s="390" t="str">
        <f/>
        <v/>
      </c>
      <c r="BD841" s="381" t="str">
        <f/>
        <v/>
      </c>
      <c r="BE841" s="381"/>
      <c r="BF841" s="381" t="str">
        <f/>
        <v/>
      </c>
      <c r="BG841" s="391"/>
      <c r="BH841" s="392"/>
      <c r="BI841" s="378"/>
    </row>
    <row r="842" ht="15.75" customHeight="1">
      <c r="A842" s="236"/>
      <c r="B842" s="236"/>
      <c r="C842" s="358"/>
      <c r="D842" s="379"/>
      <c r="E842" s="380"/>
      <c r="F842" s="57"/>
      <c r="G842" s="57"/>
      <c r="H842" s="381"/>
      <c r="I842" s="380"/>
      <c r="J842" s="396"/>
      <c r="K842" s="382" t="b">
        <v>0</v>
      </c>
      <c r="L842" s="422"/>
      <c r="M842" s="57"/>
      <c r="N842" s="57" t="b">
        <v>0</v>
      </c>
      <c r="O842" s="24" t="b">
        <v>0</v>
      </c>
      <c r="P842" s="24"/>
      <c r="Q842" s="383"/>
      <c r="R842" s="367"/>
      <c r="S842" s="384" t="str">
        <f/>
        <v/>
      </c>
      <c r="T842" s="385" t="s">
        <v>495</v>
      </c>
      <c r="U842" s="386" t="str">
        <f/>
        <v/>
      </c>
      <c r="V842" s="385" t="s">
        <v>495</v>
      </c>
      <c r="W842" s="387" t="str">
        <f/>
        <v/>
      </c>
      <c r="X842" s="381" t="str">
        <f/>
        <v/>
      </c>
      <c r="Y842" s="381"/>
      <c r="Z842" s="381" t="s">
        <v>495</v>
      </c>
      <c r="AA842" s="388"/>
      <c r="AB842" s="381"/>
      <c r="AC842" s="381"/>
      <c r="AD842" s="381"/>
      <c r="AE842" s="388"/>
      <c r="AF842" s="381"/>
      <c r="AG842" s="381"/>
      <c r="AH842" s="389"/>
      <c r="AI842" s="386"/>
      <c r="AJ842" s="381"/>
      <c r="AK842" s="381"/>
      <c r="AL842" s="383"/>
      <c r="AM842" s="374"/>
      <c r="AN842" s="384" t="s">
        <v>495</v>
      </c>
      <c r="AO842" s="381" t="s">
        <v>495</v>
      </c>
      <c r="AP842" s="383"/>
      <c r="AQ842" s="374"/>
      <c r="AR842" s="384" t="str">
        <f/>
        <v/>
      </c>
      <c r="AS842" s="381" t="s">
        <v>495</v>
      </c>
      <c r="AT842" s="381" t="str">
        <f/>
        <v/>
      </c>
      <c r="AU842" s="389"/>
      <c r="AV842" s="390" t="str">
        <f/>
        <v/>
      </c>
      <c r="AW842" s="57" t="str">
        <f/>
        <v/>
      </c>
      <c r="AX842" s="381"/>
      <c r="AY842" s="381" t="str">
        <f/>
        <v/>
      </c>
      <c r="AZ842" s="381"/>
      <c r="BA842" s="381" t="str">
        <f/>
        <v/>
      </c>
      <c r="BB842" s="385"/>
      <c r="BC842" s="390" t="str">
        <f/>
        <v/>
      </c>
      <c r="BD842" s="381" t="str">
        <f/>
        <v/>
      </c>
      <c r="BE842" s="381"/>
      <c r="BF842" s="381" t="str">
        <f/>
        <v/>
      </c>
      <c r="BG842" s="391"/>
      <c r="BH842" s="392"/>
      <c r="BI842" s="378"/>
    </row>
    <row r="843" ht="15.75" customHeight="1">
      <c r="A843" s="236"/>
      <c r="B843" s="236"/>
      <c r="C843" s="358"/>
      <c r="D843" s="379"/>
      <c r="E843" s="380"/>
      <c r="F843" s="57"/>
      <c r="G843" s="57"/>
      <c r="H843" s="381"/>
      <c r="I843" s="380"/>
      <c r="J843" s="396"/>
      <c r="K843" s="382" t="b">
        <v>0</v>
      </c>
      <c r="L843" s="422"/>
      <c r="M843" s="57"/>
      <c r="N843" s="57" t="b">
        <v>0</v>
      </c>
      <c r="O843" s="24" t="b">
        <v>0</v>
      </c>
      <c r="P843" s="24"/>
      <c r="Q843" s="383"/>
      <c r="R843" s="367"/>
      <c r="S843" s="384" t="str">
        <f/>
        <v/>
      </c>
      <c r="T843" s="385" t="s">
        <v>495</v>
      </c>
      <c r="U843" s="386" t="str">
        <f/>
        <v/>
      </c>
      <c r="V843" s="385" t="s">
        <v>495</v>
      </c>
      <c r="W843" s="387" t="str">
        <f/>
        <v/>
      </c>
      <c r="X843" s="381" t="str">
        <f/>
        <v/>
      </c>
      <c r="Y843" s="381"/>
      <c r="Z843" s="381" t="s">
        <v>495</v>
      </c>
      <c r="AA843" s="388"/>
      <c r="AB843" s="381"/>
      <c r="AC843" s="381"/>
      <c r="AD843" s="381"/>
      <c r="AE843" s="388"/>
      <c r="AF843" s="381"/>
      <c r="AG843" s="381"/>
      <c r="AH843" s="389"/>
      <c r="AI843" s="386"/>
      <c r="AJ843" s="381"/>
      <c r="AK843" s="381"/>
      <c r="AL843" s="383"/>
      <c r="AM843" s="374"/>
      <c r="AN843" s="384" t="s">
        <v>495</v>
      </c>
      <c r="AO843" s="381" t="s">
        <v>495</v>
      </c>
      <c r="AP843" s="383"/>
      <c r="AQ843" s="374"/>
      <c r="AR843" s="384" t="str">
        <f/>
        <v/>
      </c>
      <c r="AS843" s="381" t="s">
        <v>495</v>
      </c>
      <c r="AT843" s="381" t="str">
        <f/>
        <v/>
      </c>
      <c r="AU843" s="389"/>
      <c r="AV843" s="390" t="str">
        <f/>
        <v/>
      </c>
      <c r="AW843" s="57" t="str">
        <f/>
        <v/>
      </c>
      <c r="AX843" s="381"/>
      <c r="AY843" s="381" t="str">
        <f/>
        <v/>
      </c>
      <c r="AZ843" s="381"/>
      <c r="BA843" s="381" t="str">
        <f/>
        <v/>
      </c>
      <c r="BB843" s="385"/>
      <c r="BC843" s="390" t="str">
        <f/>
        <v/>
      </c>
      <c r="BD843" s="381" t="str">
        <f/>
        <v/>
      </c>
      <c r="BE843" s="381"/>
      <c r="BF843" s="381" t="str">
        <f/>
        <v/>
      </c>
      <c r="BG843" s="391"/>
      <c r="BH843" s="392"/>
      <c r="BI843" s="378"/>
    </row>
    <row r="844" ht="15.75" customHeight="1">
      <c r="A844" s="236"/>
      <c r="B844" s="236"/>
      <c r="C844" s="358"/>
      <c r="D844" s="379"/>
      <c r="E844" s="380"/>
      <c r="F844" s="57"/>
      <c r="G844" s="57"/>
      <c r="H844" s="381"/>
      <c r="I844" s="380"/>
      <c r="J844" s="396"/>
      <c r="K844" s="382" t="b">
        <v>0</v>
      </c>
      <c r="L844" s="422"/>
      <c r="M844" s="57"/>
      <c r="N844" s="57" t="b">
        <v>0</v>
      </c>
      <c r="O844" s="24" t="b">
        <v>0</v>
      </c>
      <c r="P844" s="24"/>
      <c r="Q844" s="383"/>
      <c r="R844" s="367"/>
      <c r="S844" s="384" t="str">
        <f/>
        <v/>
      </c>
      <c r="T844" s="385" t="s">
        <v>495</v>
      </c>
      <c r="U844" s="386" t="str">
        <f/>
        <v/>
      </c>
      <c r="V844" s="385" t="s">
        <v>495</v>
      </c>
      <c r="W844" s="387" t="str">
        <f/>
        <v/>
      </c>
      <c r="X844" s="381" t="str">
        <f/>
        <v/>
      </c>
      <c r="Y844" s="381"/>
      <c r="Z844" s="381" t="s">
        <v>495</v>
      </c>
      <c r="AA844" s="388"/>
      <c r="AB844" s="381"/>
      <c r="AC844" s="381"/>
      <c r="AD844" s="381"/>
      <c r="AE844" s="388"/>
      <c r="AF844" s="381"/>
      <c r="AG844" s="381"/>
      <c r="AH844" s="389"/>
      <c r="AI844" s="386"/>
      <c r="AJ844" s="381"/>
      <c r="AK844" s="381"/>
      <c r="AL844" s="383"/>
      <c r="AM844" s="374"/>
      <c r="AN844" s="384" t="s">
        <v>495</v>
      </c>
      <c r="AO844" s="381" t="s">
        <v>495</v>
      </c>
      <c r="AP844" s="383"/>
      <c r="AQ844" s="374"/>
      <c r="AR844" s="384" t="str">
        <f/>
        <v/>
      </c>
      <c r="AS844" s="381" t="s">
        <v>495</v>
      </c>
      <c r="AT844" s="381" t="str">
        <f/>
        <v/>
      </c>
      <c r="AU844" s="389"/>
      <c r="AV844" s="390" t="str">
        <f/>
        <v/>
      </c>
      <c r="AW844" s="57" t="str">
        <f/>
        <v/>
      </c>
      <c r="AX844" s="381"/>
      <c r="AY844" s="381" t="str">
        <f/>
        <v/>
      </c>
      <c r="AZ844" s="381"/>
      <c r="BA844" s="381" t="str">
        <f/>
        <v/>
      </c>
      <c r="BB844" s="385"/>
      <c r="BC844" s="390" t="str">
        <f/>
        <v/>
      </c>
      <c r="BD844" s="381" t="str">
        <f/>
        <v/>
      </c>
      <c r="BE844" s="381"/>
      <c r="BF844" s="381" t="str">
        <f/>
        <v/>
      </c>
      <c r="BG844" s="391"/>
      <c r="BH844" s="392"/>
      <c r="BI844" s="378"/>
    </row>
    <row r="845" ht="15.75" customHeight="1">
      <c r="A845" s="236"/>
      <c r="B845" s="236"/>
      <c r="C845" s="358"/>
      <c r="D845" s="379"/>
      <c r="E845" s="380"/>
      <c r="F845" s="57"/>
      <c r="G845" s="57"/>
      <c r="H845" s="381"/>
      <c r="I845" s="380"/>
      <c r="J845" s="396"/>
      <c r="K845" s="382" t="b">
        <v>0</v>
      </c>
      <c r="L845" s="422"/>
      <c r="M845" s="57"/>
      <c r="N845" s="57" t="b">
        <v>0</v>
      </c>
      <c r="O845" s="24" t="b">
        <v>0</v>
      </c>
      <c r="P845" s="24"/>
      <c r="Q845" s="383"/>
      <c r="R845" s="367"/>
      <c r="S845" s="384" t="str">
        <f/>
        <v/>
      </c>
      <c r="T845" s="385" t="s">
        <v>495</v>
      </c>
      <c r="U845" s="386" t="str">
        <f/>
        <v/>
      </c>
      <c r="V845" s="385" t="s">
        <v>495</v>
      </c>
      <c r="W845" s="387" t="str">
        <f/>
        <v/>
      </c>
      <c r="X845" s="381" t="str">
        <f/>
        <v/>
      </c>
      <c r="Y845" s="381"/>
      <c r="Z845" s="381" t="s">
        <v>495</v>
      </c>
      <c r="AA845" s="388"/>
      <c r="AB845" s="381"/>
      <c r="AC845" s="381"/>
      <c r="AD845" s="381"/>
      <c r="AE845" s="388"/>
      <c r="AF845" s="381"/>
      <c r="AG845" s="381"/>
      <c r="AH845" s="389"/>
      <c r="AI845" s="386"/>
      <c r="AJ845" s="381"/>
      <c r="AK845" s="381"/>
      <c r="AL845" s="383"/>
      <c r="AM845" s="374"/>
      <c r="AN845" s="384" t="s">
        <v>495</v>
      </c>
      <c r="AO845" s="381" t="s">
        <v>495</v>
      </c>
      <c r="AP845" s="383"/>
      <c r="AQ845" s="374"/>
      <c r="AR845" s="384" t="str">
        <f/>
        <v/>
      </c>
      <c r="AS845" s="381" t="s">
        <v>495</v>
      </c>
      <c r="AT845" s="381" t="str">
        <f/>
        <v/>
      </c>
      <c r="AU845" s="389"/>
      <c r="AV845" s="390" t="str">
        <f/>
        <v/>
      </c>
      <c r="AW845" s="57" t="str">
        <f/>
        <v/>
      </c>
      <c r="AX845" s="381"/>
      <c r="AY845" s="381" t="str">
        <f/>
        <v/>
      </c>
      <c r="AZ845" s="381"/>
      <c r="BA845" s="381" t="str">
        <f/>
        <v/>
      </c>
      <c r="BB845" s="385"/>
      <c r="BC845" s="390" t="str">
        <f/>
        <v/>
      </c>
      <c r="BD845" s="381" t="str">
        <f/>
        <v/>
      </c>
      <c r="BE845" s="381"/>
      <c r="BF845" s="381" t="str">
        <f/>
        <v/>
      </c>
      <c r="BG845" s="391"/>
      <c r="BH845" s="392"/>
      <c r="BI845" s="378"/>
    </row>
    <row r="846" ht="15.75" customHeight="1">
      <c r="A846" s="236"/>
      <c r="B846" s="236"/>
      <c r="C846" s="358"/>
      <c r="D846" s="379"/>
      <c r="E846" s="380"/>
      <c r="F846" s="57"/>
      <c r="G846" s="57"/>
      <c r="H846" s="381"/>
      <c r="I846" s="380"/>
      <c r="J846" s="396"/>
      <c r="K846" s="382" t="b">
        <v>0</v>
      </c>
      <c r="L846" s="422"/>
      <c r="M846" s="57"/>
      <c r="N846" s="57" t="b">
        <v>0</v>
      </c>
      <c r="O846" s="24" t="b">
        <v>0</v>
      </c>
      <c r="P846" s="24"/>
      <c r="Q846" s="383"/>
      <c r="R846" s="367"/>
      <c r="S846" s="384" t="str">
        <f/>
        <v/>
      </c>
      <c r="T846" s="385" t="s">
        <v>495</v>
      </c>
      <c r="U846" s="386" t="str">
        <f/>
        <v/>
      </c>
      <c r="V846" s="385" t="s">
        <v>495</v>
      </c>
      <c r="W846" s="387" t="str">
        <f/>
        <v/>
      </c>
      <c r="X846" s="381" t="str">
        <f/>
        <v/>
      </c>
      <c r="Y846" s="381"/>
      <c r="Z846" s="381" t="s">
        <v>495</v>
      </c>
      <c r="AA846" s="388"/>
      <c r="AB846" s="381"/>
      <c r="AC846" s="381"/>
      <c r="AD846" s="381"/>
      <c r="AE846" s="388"/>
      <c r="AF846" s="381"/>
      <c r="AG846" s="381"/>
      <c r="AH846" s="389"/>
      <c r="AI846" s="386"/>
      <c r="AJ846" s="381"/>
      <c r="AK846" s="381"/>
      <c r="AL846" s="383"/>
      <c r="AM846" s="374"/>
      <c r="AN846" s="384" t="s">
        <v>495</v>
      </c>
      <c r="AO846" s="381" t="s">
        <v>495</v>
      </c>
      <c r="AP846" s="383"/>
      <c r="AQ846" s="374"/>
      <c r="AR846" s="384" t="str">
        <f/>
        <v/>
      </c>
      <c r="AS846" s="381" t="s">
        <v>495</v>
      </c>
      <c r="AT846" s="381" t="str">
        <f/>
        <v/>
      </c>
      <c r="AU846" s="389"/>
      <c r="AV846" s="390" t="str">
        <f/>
        <v/>
      </c>
      <c r="AW846" s="57" t="str">
        <f/>
        <v/>
      </c>
      <c r="AX846" s="381"/>
      <c r="AY846" s="381" t="str">
        <f/>
        <v/>
      </c>
      <c r="AZ846" s="381"/>
      <c r="BA846" s="381" t="str">
        <f/>
        <v/>
      </c>
      <c r="BB846" s="385"/>
      <c r="BC846" s="390" t="str">
        <f/>
        <v/>
      </c>
      <c r="BD846" s="381" t="str">
        <f/>
        <v/>
      </c>
      <c r="BE846" s="381"/>
      <c r="BF846" s="381" t="str">
        <f/>
        <v/>
      </c>
      <c r="BG846" s="391"/>
      <c r="BH846" s="392"/>
      <c r="BI846" s="378"/>
    </row>
    <row r="847" ht="15.75" customHeight="1">
      <c r="A847" s="236"/>
      <c r="B847" s="236"/>
      <c r="C847" s="358"/>
      <c r="D847" s="379"/>
      <c r="E847" s="380"/>
      <c r="F847" s="57"/>
      <c r="G847" s="57"/>
      <c r="H847" s="381"/>
      <c r="I847" s="380"/>
      <c r="J847" s="396"/>
      <c r="K847" s="382" t="b">
        <v>0</v>
      </c>
      <c r="L847" s="422"/>
      <c r="M847" s="57"/>
      <c r="N847" s="57" t="b">
        <v>0</v>
      </c>
      <c r="O847" s="24" t="b">
        <v>0</v>
      </c>
      <c r="P847" s="24"/>
      <c r="Q847" s="383"/>
      <c r="R847" s="367"/>
      <c r="S847" s="384" t="str">
        <f/>
        <v/>
      </c>
      <c r="T847" s="385" t="s">
        <v>495</v>
      </c>
      <c r="U847" s="386" t="str">
        <f/>
        <v/>
      </c>
      <c r="V847" s="385" t="s">
        <v>495</v>
      </c>
      <c r="W847" s="387" t="str">
        <f/>
        <v/>
      </c>
      <c r="X847" s="381" t="str">
        <f/>
        <v/>
      </c>
      <c r="Y847" s="381"/>
      <c r="Z847" s="381" t="s">
        <v>495</v>
      </c>
      <c r="AA847" s="388"/>
      <c r="AB847" s="381"/>
      <c r="AC847" s="381"/>
      <c r="AD847" s="381"/>
      <c r="AE847" s="388"/>
      <c r="AF847" s="381"/>
      <c r="AG847" s="381"/>
      <c r="AH847" s="389"/>
      <c r="AI847" s="386"/>
      <c r="AJ847" s="381"/>
      <c r="AK847" s="381"/>
      <c r="AL847" s="383"/>
      <c r="AM847" s="374"/>
      <c r="AN847" s="384" t="s">
        <v>495</v>
      </c>
      <c r="AO847" s="381" t="s">
        <v>495</v>
      </c>
      <c r="AP847" s="383"/>
      <c r="AQ847" s="374"/>
      <c r="AR847" s="384" t="str">
        <f/>
        <v/>
      </c>
      <c r="AS847" s="381" t="s">
        <v>495</v>
      </c>
      <c r="AT847" s="381" t="str">
        <f/>
        <v/>
      </c>
      <c r="AU847" s="389"/>
      <c r="AV847" s="390" t="str">
        <f/>
        <v/>
      </c>
      <c r="AW847" s="57" t="str">
        <f/>
        <v/>
      </c>
      <c r="AX847" s="381"/>
      <c r="AY847" s="381" t="str">
        <f/>
        <v/>
      </c>
      <c r="AZ847" s="381"/>
      <c r="BA847" s="381" t="str">
        <f/>
        <v/>
      </c>
      <c r="BB847" s="385"/>
      <c r="BC847" s="390" t="str">
        <f/>
        <v/>
      </c>
      <c r="BD847" s="381" t="str">
        <f/>
        <v/>
      </c>
      <c r="BE847" s="381"/>
      <c r="BF847" s="381" t="str">
        <f/>
        <v/>
      </c>
      <c r="BG847" s="391"/>
      <c r="BH847" s="392"/>
      <c r="BI847" s="378"/>
    </row>
    <row r="848" ht="15.75" customHeight="1">
      <c r="A848" s="236"/>
      <c r="B848" s="236"/>
      <c r="C848" s="358"/>
      <c r="D848" s="379"/>
      <c r="E848" s="380"/>
      <c r="F848" s="57"/>
      <c r="G848" s="57"/>
      <c r="H848" s="381"/>
      <c r="I848" s="380"/>
      <c r="J848" s="396"/>
      <c r="K848" s="382" t="b">
        <v>0</v>
      </c>
      <c r="L848" s="422"/>
      <c r="M848" s="57"/>
      <c r="N848" s="57" t="b">
        <v>0</v>
      </c>
      <c r="O848" s="24" t="b">
        <v>0</v>
      </c>
      <c r="P848" s="24"/>
      <c r="Q848" s="383"/>
      <c r="R848" s="367"/>
      <c r="S848" s="384" t="str">
        <f/>
        <v/>
      </c>
      <c r="T848" s="385" t="s">
        <v>495</v>
      </c>
      <c r="U848" s="386" t="str">
        <f/>
        <v/>
      </c>
      <c r="V848" s="385" t="s">
        <v>495</v>
      </c>
      <c r="W848" s="387" t="str">
        <f/>
        <v/>
      </c>
      <c r="X848" s="381" t="str">
        <f/>
        <v/>
      </c>
      <c r="Y848" s="381"/>
      <c r="Z848" s="381" t="s">
        <v>495</v>
      </c>
      <c r="AA848" s="388"/>
      <c r="AB848" s="381"/>
      <c r="AC848" s="381"/>
      <c r="AD848" s="381"/>
      <c r="AE848" s="388"/>
      <c r="AF848" s="381"/>
      <c r="AG848" s="381"/>
      <c r="AH848" s="389"/>
      <c r="AI848" s="386"/>
      <c r="AJ848" s="381"/>
      <c r="AK848" s="381"/>
      <c r="AL848" s="383"/>
      <c r="AM848" s="374"/>
      <c r="AN848" s="384" t="s">
        <v>495</v>
      </c>
      <c r="AO848" s="381" t="s">
        <v>495</v>
      </c>
      <c r="AP848" s="383"/>
      <c r="AQ848" s="374"/>
      <c r="AR848" s="384" t="str">
        <f/>
        <v/>
      </c>
      <c r="AS848" s="381" t="s">
        <v>495</v>
      </c>
      <c r="AT848" s="381" t="str">
        <f/>
        <v/>
      </c>
      <c r="AU848" s="389"/>
      <c r="AV848" s="390" t="str">
        <f/>
        <v/>
      </c>
      <c r="AW848" s="57" t="str">
        <f/>
        <v/>
      </c>
      <c r="AX848" s="381"/>
      <c r="AY848" s="381" t="str">
        <f/>
        <v/>
      </c>
      <c r="AZ848" s="381"/>
      <c r="BA848" s="381" t="str">
        <f/>
        <v/>
      </c>
      <c r="BB848" s="385"/>
      <c r="BC848" s="390" t="str">
        <f/>
        <v/>
      </c>
      <c r="BD848" s="381" t="str">
        <f/>
        <v/>
      </c>
      <c r="BE848" s="381"/>
      <c r="BF848" s="381" t="str">
        <f/>
        <v/>
      </c>
      <c r="BG848" s="391"/>
      <c r="BH848" s="392"/>
      <c r="BI848" s="378"/>
    </row>
    <row r="849" ht="15.75" customHeight="1">
      <c r="A849" s="236"/>
      <c r="B849" s="236"/>
      <c r="C849" s="358"/>
      <c r="D849" s="379"/>
      <c r="E849" s="380"/>
      <c r="F849" s="57"/>
      <c r="G849" s="57"/>
      <c r="H849" s="381"/>
      <c r="I849" s="380"/>
      <c r="J849" s="396"/>
      <c r="K849" s="382" t="b">
        <v>0</v>
      </c>
      <c r="L849" s="422"/>
      <c r="M849" s="57"/>
      <c r="N849" s="57" t="b">
        <v>0</v>
      </c>
      <c r="O849" s="24" t="b">
        <v>0</v>
      </c>
      <c r="P849" s="24"/>
      <c r="Q849" s="383"/>
      <c r="R849" s="367"/>
      <c r="S849" s="384" t="str">
        <f/>
        <v/>
      </c>
      <c r="T849" s="385" t="s">
        <v>495</v>
      </c>
      <c r="U849" s="386" t="str">
        <f/>
        <v/>
      </c>
      <c r="V849" s="385" t="s">
        <v>495</v>
      </c>
      <c r="W849" s="387" t="str">
        <f/>
        <v/>
      </c>
      <c r="X849" s="381" t="str">
        <f/>
        <v/>
      </c>
      <c r="Y849" s="381"/>
      <c r="Z849" s="381" t="s">
        <v>495</v>
      </c>
      <c r="AA849" s="388"/>
      <c r="AB849" s="381"/>
      <c r="AC849" s="381"/>
      <c r="AD849" s="381"/>
      <c r="AE849" s="388"/>
      <c r="AF849" s="381"/>
      <c r="AG849" s="381"/>
      <c r="AH849" s="389"/>
      <c r="AI849" s="386"/>
      <c r="AJ849" s="381"/>
      <c r="AK849" s="381"/>
      <c r="AL849" s="383"/>
      <c r="AM849" s="374"/>
      <c r="AN849" s="384" t="s">
        <v>495</v>
      </c>
      <c r="AO849" s="381" t="s">
        <v>495</v>
      </c>
      <c r="AP849" s="383"/>
      <c r="AQ849" s="374"/>
      <c r="AR849" s="384" t="str">
        <f/>
        <v/>
      </c>
      <c r="AS849" s="381" t="s">
        <v>495</v>
      </c>
      <c r="AT849" s="381" t="str">
        <f/>
        <v/>
      </c>
      <c r="AU849" s="389"/>
      <c r="AV849" s="390" t="str">
        <f/>
        <v/>
      </c>
      <c r="AW849" s="57" t="str">
        <f/>
        <v/>
      </c>
      <c r="AX849" s="381"/>
      <c r="AY849" s="381" t="str">
        <f/>
        <v/>
      </c>
      <c r="AZ849" s="381"/>
      <c r="BA849" s="381" t="str">
        <f/>
        <v/>
      </c>
      <c r="BB849" s="385"/>
      <c r="BC849" s="390" t="str">
        <f/>
        <v/>
      </c>
      <c r="BD849" s="381" t="str">
        <f/>
        <v/>
      </c>
      <c r="BE849" s="381"/>
      <c r="BF849" s="381" t="str">
        <f/>
        <v/>
      </c>
      <c r="BG849" s="391"/>
      <c r="BH849" s="392"/>
      <c r="BI849" s="378"/>
    </row>
    <row r="850" ht="15.75" customHeight="1">
      <c r="A850" s="236"/>
      <c r="B850" s="236"/>
      <c r="C850" s="358"/>
      <c r="D850" s="379"/>
      <c r="E850" s="380"/>
      <c r="F850" s="57"/>
      <c r="G850" s="57"/>
      <c r="H850" s="381"/>
      <c r="I850" s="380"/>
      <c r="J850" s="396"/>
      <c r="K850" s="382" t="b">
        <v>0</v>
      </c>
      <c r="L850" s="422"/>
      <c r="M850" s="57"/>
      <c r="N850" s="57" t="b">
        <v>0</v>
      </c>
      <c r="O850" s="24" t="b">
        <v>0</v>
      </c>
      <c r="P850" s="24"/>
      <c r="Q850" s="383"/>
      <c r="R850" s="367"/>
      <c r="S850" s="384" t="str">
        <f/>
        <v/>
      </c>
      <c r="T850" s="385" t="s">
        <v>495</v>
      </c>
      <c r="U850" s="386" t="str">
        <f/>
        <v/>
      </c>
      <c r="V850" s="385" t="s">
        <v>495</v>
      </c>
      <c r="W850" s="387" t="str">
        <f/>
        <v/>
      </c>
      <c r="X850" s="381" t="str">
        <f/>
        <v/>
      </c>
      <c r="Y850" s="381"/>
      <c r="Z850" s="381" t="s">
        <v>495</v>
      </c>
      <c r="AA850" s="388"/>
      <c r="AB850" s="381"/>
      <c r="AC850" s="381"/>
      <c r="AD850" s="381"/>
      <c r="AE850" s="388"/>
      <c r="AF850" s="381"/>
      <c r="AG850" s="381"/>
      <c r="AH850" s="389"/>
      <c r="AI850" s="386"/>
      <c r="AJ850" s="381"/>
      <c r="AK850" s="381"/>
      <c r="AL850" s="383"/>
      <c r="AM850" s="374"/>
      <c r="AN850" s="384" t="s">
        <v>495</v>
      </c>
      <c r="AO850" s="381" t="s">
        <v>495</v>
      </c>
      <c r="AP850" s="383"/>
      <c r="AQ850" s="374"/>
      <c r="AR850" s="384" t="str">
        <f/>
        <v/>
      </c>
      <c r="AS850" s="381" t="s">
        <v>495</v>
      </c>
      <c r="AT850" s="381" t="str">
        <f/>
        <v/>
      </c>
      <c r="AU850" s="389"/>
      <c r="AV850" s="390" t="str">
        <f/>
        <v/>
      </c>
      <c r="AW850" s="57" t="str">
        <f/>
        <v/>
      </c>
      <c r="AX850" s="381"/>
      <c r="AY850" s="381" t="str">
        <f/>
        <v/>
      </c>
      <c r="AZ850" s="381"/>
      <c r="BA850" s="381" t="str">
        <f/>
        <v/>
      </c>
      <c r="BB850" s="385"/>
      <c r="BC850" s="390" t="str">
        <f/>
        <v/>
      </c>
      <c r="BD850" s="381" t="str">
        <f/>
        <v/>
      </c>
      <c r="BE850" s="381"/>
      <c r="BF850" s="381" t="str">
        <f/>
        <v/>
      </c>
      <c r="BG850" s="391"/>
      <c r="BH850" s="392"/>
      <c r="BI850" s="378"/>
    </row>
    <row r="851" ht="15.75" customHeight="1">
      <c r="A851" s="236"/>
      <c r="B851" s="236"/>
      <c r="C851" s="358"/>
      <c r="D851" s="379"/>
      <c r="E851" s="380"/>
      <c r="F851" s="57"/>
      <c r="G851" s="57"/>
      <c r="H851" s="381"/>
      <c r="I851" s="380"/>
      <c r="J851" s="396"/>
      <c r="K851" s="382" t="b">
        <v>0</v>
      </c>
      <c r="L851" s="422"/>
      <c r="M851" s="57"/>
      <c r="N851" s="57" t="b">
        <v>0</v>
      </c>
      <c r="O851" s="24" t="b">
        <v>0</v>
      </c>
      <c r="P851" s="24"/>
      <c r="Q851" s="383"/>
      <c r="R851" s="367"/>
      <c r="S851" s="384" t="str">
        <f/>
        <v/>
      </c>
      <c r="T851" s="385" t="s">
        <v>495</v>
      </c>
      <c r="U851" s="386" t="str">
        <f/>
        <v/>
      </c>
      <c r="V851" s="385" t="s">
        <v>495</v>
      </c>
      <c r="W851" s="387" t="str">
        <f/>
        <v/>
      </c>
      <c r="X851" s="381" t="str">
        <f/>
        <v/>
      </c>
      <c r="Y851" s="381"/>
      <c r="Z851" s="381" t="s">
        <v>495</v>
      </c>
      <c r="AA851" s="388"/>
      <c r="AB851" s="381"/>
      <c r="AC851" s="381"/>
      <c r="AD851" s="381"/>
      <c r="AE851" s="388"/>
      <c r="AF851" s="381"/>
      <c r="AG851" s="381"/>
      <c r="AH851" s="389"/>
      <c r="AI851" s="386"/>
      <c r="AJ851" s="381"/>
      <c r="AK851" s="381"/>
      <c r="AL851" s="383"/>
      <c r="AM851" s="374"/>
      <c r="AN851" s="384" t="s">
        <v>495</v>
      </c>
      <c r="AO851" s="381" t="s">
        <v>495</v>
      </c>
      <c r="AP851" s="383"/>
      <c r="AQ851" s="374"/>
      <c r="AR851" s="384" t="str">
        <f/>
        <v/>
      </c>
      <c r="AS851" s="381" t="s">
        <v>495</v>
      </c>
      <c r="AT851" s="381" t="str">
        <f/>
        <v/>
      </c>
      <c r="AU851" s="389"/>
      <c r="AV851" s="390" t="str">
        <f/>
        <v/>
      </c>
      <c r="AW851" s="57" t="str">
        <f/>
        <v/>
      </c>
      <c r="AX851" s="381"/>
      <c r="AY851" s="381" t="str">
        <f/>
        <v/>
      </c>
      <c r="AZ851" s="381"/>
      <c r="BA851" s="381" t="str">
        <f/>
        <v/>
      </c>
      <c r="BB851" s="385"/>
      <c r="BC851" s="390" t="str">
        <f/>
        <v/>
      </c>
      <c r="BD851" s="381" t="str">
        <f/>
        <v/>
      </c>
      <c r="BE851" s="381"/>
      <c r="BF851" s="381" t="str">
        <f/>
        <v/>
      </c>
      <c r="BG851" s="391"/>
      <c r="BH851" s="392"/>
      <c r="BI851" s="378"/>
    </row>
    <row r="852" ht="15.75" customHeight="1">
      <c r="A852" s="236"/>
      <c r="B852" s="236"/>
      <c r="C852" s="358"/>
      <c r="D852" s="379"/>
      <c r="E852" s="380"/>
      <c r="F852" s="57"/>
      <c r="G852" s="57"/>
      <c r="H852" s="381"/>
      <c r="I852" s="380"/>
      <c r="J852" s="396"/>
      <c r="K852" s="382" t="b">
        <v>0</v>
      </c>
      <c r="L852" s="422"/>
      <c r="M852" s="57"/>
      <c r="N852" s="57" t="b">
        <v>0</v>
      </c>
      <c r="O852" s="24" t="b">
        <v>0</v>
      </c>
      <c r="P852" s="24"/>
      <c r="Q852" s="383"/>
      <c r="R852" s="367"/>
      <c r="S852" s="384" t="str">
        <f/>
        <v/>
      </c>
      <c r="T852" s="385" t="s">
        <v>495</v>
      </c>
      <c r="U852" s="386" t="str">
        <f/>
        <v/>
      </c>
      <c r="V852" s="385" t="s">
        <v>495</v>
      </c>
      <c r="W852" s="387" t="str">
        <f/>
        <v/>
      </c>
      <c r="X852" s="381" t="str">
        <f/>
        <v/>
      </c>
      <c r="Y852" s="381"/>
      <c r="Z852" s="381" t="s">
        <v>495</v>
      </c>
      <c r="AA852" s="388"/>
      <c r="AB852" s="381"/>
      <c r="AC852" s="381"/>
      <c r="AD852" s="381"/>
      <c r="AE852" s="388"/>
      <c r="AF852" s="381"/>
      <c r="AG852" s="381"/>
      <c r="AH852" s="389"/>
      <c r="AI852" s="386"/>
      <c r="AJ852" s="381"/>
      <c r="AK852" s="381"/>
      <c r="AL852" s="383"/>
      <c r="AM852" s="374"/>
      <c r="AN852" s="384" t="s">
        <v>495</v>
      </c>
      <c r="AO852" s="381" t="s">
        <v>495</v>
      </c>
      <c r="AP852" s="383"/>
      <c r="AQ852" s="374"/>
      <c r="AR852" s="384" t="str">
        <f/>
        <v/>
      </c>
      <c r="AS852" s="381" t="s">
        <v>495</v>
      </c>
      <c r="AT852" s="381" t="str">
        <f/>
        <v/>
      </c>
      <c r="AU852" s="389"/>
      <c r="AV852" s="390" t="str">
        <f/>
        <v/>
      </c>
      <c r="AW852" s="57" t="str">
        <f/>
        <v/>
      </c>
      <c r="AX852" s="381"/>
      <c r="AY852" s="381" t="str">
        <f/>
        <v/>
      </c>
      <c r="AZ852" s="381"/>
      <c r="BA852" s="381" t="str">
        <f/>
        <v/>
      </c>
      <c r="BB852" s="385"/>
      <c r="BC852" s="390" t="str">
        <f/>
        <v/>
      </c>
      <c r="BD852" s="381" t="str">
        <f/>
        <v/>
      </c>
      <c r="BE852" s="381"/>
      <c r="BF852" s="381" t="str">
        <f/>
        <v/>
      </c>
      <c r="BG852" s="391"/>
      <c r="BH852" s="392"/>
      <c r="BI852" s="378"/>
    </row>
    <row r="853" ht="15.75" customHeight="1">
      <c r="A853" s="236"/>
      <c r="B853" s="236"/>
      <c r="C853" s="358"/>
      <c r="D853" s="379"/>
      <c r="E853" s="380"/>
      <c r="F853" s="57"/>
      <c r="G853" s="57"/>
      <c r="H853" s="381"/>
      <c r="I853" s="380"/>
      <c r="J853" s="396"/>
      <c r="K853" s="382" t="b">
        <v>0</v>
      </c>
      <c r="L853" s="422"/>
      <c r="M853" s="57"/>
      <c r="N853" s="57" t="b">
        <v>0</v>
      </c>
      <c r="O853" s="24" t="b">
        <v>0</v>
      </c>
      <c r="P853" s="24"/>
      <c r="Q853" s="383"/>
      <c r="R853" s="367"/>
      <c r="S853" s="384" t="str">
        <f/>
        <v/>
      </c>
      <c r="T853" s="385" t="s">
        <v>495</v>
      </c>
      <c r="U853" s="386" t="str">
        <f/>
        <v/>
      </c>
      <c r="V853" s="385" t="s">
        <v>495</v>
      </c>
      <c r="W853" s="387" t="str">
        <f/>
        <v/>
      </c>
      <c r="X853" s="381" t="str">
        <f/>
        <v/>
      </c>
      <c r="Y853" s="381"/>
      <c r="Z853" s="381" t="s">
        <v>495</v>
      </c>
      <c r="AA853" s="388"/>
      <c r="AB853" s="381"/>
      <c r="AC853" s="381"/>
      <c r="AD853" s="381"/>
      <c r="AE853" s="388"/>
      <c r="AF853" s="381"/>
      <c r="AG853" s="381"/>
      <c r="AH853" s="389"/>
      <c r="AI853" s="386"/>
      <c r="AJ853" s="381"/>
      <c r="AK853" s="381"/>
      <c r="AL853" s="383"/>
      <c r="AM853" s="374"/>
      <c r="AN853" s="384" t="s">
        <v>495</v>
      </c>
      <c r="AO853" s="381" t="s">
        <v>495</v>
      </c>
      <c r="AP853" s="383"/>
      <c r="AQ853" s="374"/>
      <c r="AR853" s="384" t="str">
        <f/>
        <v/>
      </c>
      <c r="AS853" s="381" t="s">
        <v>495</v>
      </c>
      <c r="AT853" s="381" t="str">
        <f/>
        <v/>
      </c>
      <c r="AU853" s="389"/>
      <c r="AV853" s="390" t="str">
        <f/>
        <v/>
      </c>
      <c r="AW853" s="57" t="str">
        <f/>
        <v/>
      </c>
      <c r="AX853" s="381"/>
      <c r="AY853" s="381" t="str">
        <f/>
        <v/>
      </c>
      <c r="AZ853" s="381"/>
      <c r="BA853" s="381" t="str">
        <f/>
        <v/>
      </c>
      <c r="BB853" s="385"/>
      <c r="BC853" s="390" t="str">
        <f/>
        <v/>
      </c>
      <c r="BD853" s="381" t="str">
        <f/>
        <v/>
      </c>
      <c r="BE853" s="381"/>
      <c r="BF853" s="381" t="str">
        <f/>
        <v/>
      </c>
      <c r="BG853" s="391"/>
      <c r="BH853" s="392"/>
      <c r="BI853" s="378"/>
    </row>
    <row r="854" ht="15.75" customHeight="1">
      <c r="A854" s="236"/>
      <c r="B854" s="236"/>
      <c r="C854" s="358"/>
      <c r="D854" s="379"/>
      <c r="E854" s="380"/>
      <c r="F854" s="57"/>
      <c r="G854" s="57"/>
      <c r="H854" s="381"/>
      <c r="I854" s="380"/>
      <c r="J854" s="396"/>
      <c r="K854" s="382" t="b">
        <v>0</v>
      </c>
      <c r="L854" s="422"/>
      <c r="M854" s="57"/>
      <c r="N854" s="57" t="b">
        <v>0</v>
      </c>
      <c r="O854" s="24" t="b">
        <v>0</v>
      </c>
      <c r="P854" s="24"/>
      <c r="Q854" s="383"/>
      <c r="R854" s="367"/>
      <c r="S854" s="384" t="str">
        <f/>
        <v/>
      </c>
      <c r="T854" s="385" t="s">
        <v>495</v>
      </c>
      <c r="U854" s="386" t="str">
        <f/>
        <v/>
      </c>
      <c r="V854" s="385" t="s">
        <v>495</v>
      </c>
      <c r="W854" s="387" t="str">
        <f/>
        <v/>
      </c>
      <c r="X854" s="381" t="str">
        <f/>
        <v/>
      </c>
      <c r="Y854" s="381"/>
      <c r="Z854" s="381" t="s">
        <v>495</v>
      </c>
      <c r="AA854" s="388"/>
      <c r="AB854" s="381"/>
      <c r="AC854" s="381"/>
      <c r="AD854" s="381"/>
      <c r="AE854" s="388"/>
      <c r="AF854" s="381"/>
      <c r="AG854" s="381"/>
      <c r="AH854" s="389"/>
      <c r="AI854" s="386"/>
      <c r="AJ854" s="381"/>
      <c r="AK854" s="381"/>
      <c r="AL854" s="383"/>
      <c r="AM854" s="374"/>
      <c r="AN854" s="384" t="s">
        <v>495</v>
      </c>
      <c r="AO854" s="381" t="s">
        <v>495</v>
      </c>
      <c r="AP854" s="383"/>
      <c r="AQ854" s="374"/>
      <c r="AR854" s="384" t="str">
        <f/>
        <v/>
      </c>
      <c r="AS854" s="381" t="s">
        <v>495</v>
      </c>
      <c r="AT854" s="381" t="str">
        <f/>
        <v/>
      </c>
      <c r="AU854" s="389"/>
      <c r="AV854" s="390" t="str">
        <f/>
        <v/>
      </c>
      <c r="AW854" s="57" t="str">
        <f/>
        <v/>
      </c>
      <c r="AX854" s="381"/>
      <c r="AY854" s="381" t="str">
        <f/>
        <v/>
      </c>
      <c r="AZ854" s="381"/>
      <c r="BA854" s="381" t="str">
        <f/>
        <v/>
      </c>
      <c r="BB854" s="385"/>
      <c r="BC854" s="390" t="str">
        <f/>
        <v/>
      </c>
      <c r="BD854" s="381" t="str">
        <f/>
        <v/>
      </c>
      <c r="BE854" s="381"/>
      <c r="BF854" s="381" t="str">
        <f/>
        <v/>
      </c>
      <c r="BG854" s="391"/>
      <c r="BH854" s="392"/>
      <c r="BI854" s="378"/>
    </row>
    <row r="855" ht="15.75" customHeight="1">
      <c r="A855" s="236"/>
      <c r="B855" s="236"/>
      <c r="C855" s="358"/>
      <c r="D855" s="379"/>
      <c r="E855" s="380"/>
      <c r="F855" s="57"/>
      <c r="G855" s="57"/>
      <c r="H855" s="381"/>
      <c r="I855" s="380"/>
      <c r="J855" s="396"/>
      <c r="K855" s="382" t="b">
        <v>0</v>
      </c>
      <c r="L855" s="422"/>
      <c r="M855" s="57"/>
      <c r="N855" s="57" t="b">
        <v>0</v>
      </c>
      <c r="O855" s="24" t="b">
        <v>0</v>
      </c>
      <c r="P855" s="24"/>
      <c r="Q855" s="383"/>
      <c r="R855" s="367"/>
      <c r="S855" s="384" t="str">
        <f/>
        <v/>
      </c>
      <c r="T855" s="385" t="s">
        <v>495</v>
      </c>
      <c r="U855" s="386" t="str">
        <f/>
        <v/>
      </c>
      <c r="V855" s="385" t="s">
        <v>495</v>
      </c>
      <c r="W855" s="387" t="str">
        <f/>
        <v/>
      </c>
      <c r="X855" s="381" t="str">
        <f/>
        <v/>
      </c>
      <c r="Y855" s="381"/>
      <c r="Z855" s="381" t="s">
        <v>495</v>
      </c>
      <c r="AA855" s="388"/>
      <c r="AB855" s="381"/>
      <c r="AC855" s="381"/>
      <c r="AD855" s="381"/>
      <c r="AE855" s="388"/>
      <c r="AF855" s="381"/>
      <c r="AG855" s="381"/>
      <c r="AH855" s="389"/>
      <c r="AI855" s="386"/>
      <c r="AJ855" s="381"/>
      <c r="AK855" s="381"/>
      <c r="AL855" s="383"/>
      <c r="AM855" s="374"/>
      <c r="AN855" s="384" t="s">
        <v>495</v>
      </c>
      <c r="AO855" s="381" t="s">
        <v>495</v>
      </c>
      <c r="AP855" s="383"/>
      <c r="AQ855" s="374"/>
      <c r="AR855" s="384" t="str">
        <f/>
        <v/>
      </c>
      <c r="AS855" s="381" t="s">
        <v>495</v>
      </c>
      <c r="AT855" s="381" t="str">
        <f/>
        <v/>
      </c>
      <c r="AU855" s="389"/>
      <c r="AV855" s="390" t="str">
        <f/>
        <v/>
      </c>
      <c r="AW855" s="57" t="str">
        <f/>
        <v/>
      </c>
      <c r="AX855" s="381"/>
      <c r="AY855" s="381" t="str">
        <f/>
        <v/>
      </c>
      <c r="AZ855" s="381"/>
      <c r="BA855" s="381" t="str">
        <f/>
        <v/>
      </c>
      <c r="BB855" s="385"/>
      <c r="BC855" s="390" t="str">
        <f/>
        <v/>
      </c>
      <c r="BD855" s="381" t="str">
        <f/>
        <v/>
      </c>
      <c r="BE855" s="381"/>
      <c r="BF855" s="381" t="str">
        <f/>
        <v/>
      </c>
      <c r="BG855" s="391"/>
      <c r="BH855" s="392"/>
      <c r="BI855" s="378"/>
    </row>
    <row r="856" ht="15.75" customHeight="1">
      <c r="A856" s="236"/>
      <c r="B856" s="236"/>
      <c r="C856" s="358"/>
      <c r="D856" s="379"/>
      <c r="E856" s="380"/>
      <c r="F856" s="57"/>
      <c r="G856" s="57"/>
      <c r="H856" s="381"/>
      <c r="I856" s="380"/>
      <c r="J856" s="396"/>
      <c r="K856" s="382" t="b">
        <v>0</v>
      </c>
      <c r="L856" s="422"/>
      <c r="M856" s="57"/>
      <c r="N856" s="57" t="b">
        <v>0</v>
      </c>
      <c r="O856" s="24" t="b">
        <v>0</v>
      </c>
      <c r="P856" s="24"/>
      <c r="Q856" s="383"/>
      <c r="R856" s="367"/>
      <c r="S856" s="384" t="str">
        <f/>
        <v/>
      </c>
      <c r="T856" s="385" t="s">
        <v>495</v>
      </c>
      <c r="U856" s="386" t="str">
        <f/>
        <v/>
      </c>
      <c r="V856" s="385" t="s">
        <v>495</v>
      </c>
      <c r="W856" s="387" t="str">
        <f/>
        <v/>
      </c>
      <c r="X856" s="381" t="str">
        <f/>
        <v/>
      </c>
      <c r="Y856" s="381"/>
      <c r="Z856" s="381" t="s">
        <v>495</v>
      </c>
      <c r="AA856" s="388"/>
      <c r="AB856" s="381"/>
      <c r="AC856" s="381"/>
      <c r="AD856" s="381"/>
      <c r="AE856" s="388"/>
      <c r="AF856" s="381"/>
      <c r="AG856" s="381"/>
      <c r="AH856" s="389"/>
      <c r="AI856" s="386"/>
      <c r="AJ856" s="381"/>
      <c r="AK856" s="381"/>
      <c r="AL856" s="383"/>
      <c r="AM856" s="374"/>
      <c r="AN856" s="384" t="s">
        <v>495</v>
      </c>
      <c r="AO856" s="381" t="s">
        <v>495</v>
      </c>
      <c r="AP856" s="383"/>
      <c r="AQ856" s="374"/>
      <c r="AR856" s="384" t="str">
        <f/>
        <v/>
      </c>
      <c r="AS856" s="381" t="s">
        <v>495</v>
      </c>
      <c r="AT856" s="381" t="str">
        <f/>
        <v/>
      </c>
      <c r="AU856" s="389"/>
      <c r="AV856" s="390" t="str">
        <f/>
        <v/>
      </c>
      <c r="AW856" s="57" t="str">
        <f/>
        <v/>
      </c>
      <c r="AX856" s="381"/>
      <c r="AY856" s="381" t="str">
        <f/>
        <v/>
      </c>
      <c r="AZ856" s="381"/>
      <c r="BA856" s="381" t="str">
        <f/>
        <v/>
      </c>
      <c r="BB856" s="385"/>
      <c r="BC856" s="390" t="str">
        <f/>
        <v/>
      </c>
      <c r="BD856" s="381" t="str">
        <f/>
        <v/>
      </c>
      <c r="BE856" s="381"/>
      <c r="BF856" s="381" t="str">
        <f/>
        <v/>
      </c>
      <c r="BG856" s="391"/>
      <c r="BH856" s="392"/>
      <c r="BI856" s="378"/>
    </row>
    <row r="857" ht="15.75" customHeight="1">
      <c r="A857" s="236"/>
      <c r="B857" s="236"/>
      <c r="C857" s="358"/>
      <c r="D857" s="379"/>
      <c r="E857" s="380"/>
      <c r="F857" s="57"/>
      <c r="G857" s="57"/>
      <c r="H857" s="381"/>
      <c r="I857" s="380"/>
      <c r="J857" s="396"/>
      <c r="K857" s="382" t="b">
        <v>0</v>
      </c>
      <c r="L857" s="422"/>
      <c r="M857" s="57"/>
      <c r="N857" s="57" t="b">
        <v>0</v>
      </c>
      <c r="O857" s="24" t="b">
        <v>0</v>
      </c>
      <c r="P857" s="24"/>
      <c r="Q857" s="383"/>
      <c r="R857" s="367"/>
      <c r="S857" s="384" t="str">
        <f/>
        <v/>
      </c>
      <c r="T857" s="385" t="s">
        <v>495</v>
      </c>
      <c r="U857" s="386" t="str">
        <f/>
        <v/>
      </c>
      <c r="V857" s="385" t="s">
        <v>495</v>
      </c>
      <c r="W857" s="387" t="str">
        <f/>
        <v/>
      </c>
      <c r="X857" s="381" t="str">
        <f/>
        <v/>
      </c>
      <c r="Y857" s="381"/>
      <c r="Z857" s="381" t="s">
        <v>495</v>
      </c>
      <c r="AA857" s="388"/>
      <c r="AB857" s="381"/>
      <c r="AC857" s="381"/>
      <c r="AD857" s="381"/>
      <c r="AE857" s="388"/>
      <c r="AF857" s="381"/>
      <c r="AG857" s="381"/>
      <c r="AH857" s="389"/>
      <c r="AI857" s="386"/>
      <c r="AJ857" s="381"/>
      <c r="AK857" s="381"/>
      <c r="AL857" s="383"/>
      <c r="AM857" s="374"/>
      <c r="AN857" s="384" t="s">
        <v>495</v>
      </c>
      <c r="AO857" s="381" t="s">
        <v>495</v>
      </c>
      <c r="AP857" s="383"/>
      <c r="AQ857" s="374"/>
      <c r="AR857" s="384" t="str">
        <f/>
        <v/>
      </c>
      <c r="AS857" s="381" t="s">
        <v>495</v>
      </c>
      <c r="AT857" s="381" t="str">
        <f/>
        <v/>
      </c>
      <c r="AU857" s="389"/>
      <c r="AV857" s="390" t="str">
        <f/>
        <v/>
      </c>
      <c r="AW857" s="57" t="str">
        <f/>
        <v/>
      </c>
      <c r="AX857" s="381"/>
      <c r="AY857" s="381" t="str">
        <f/>
        <v/>
      </c>
      <c r="AZ857" s="381"/>
      <c r="BA857" s="381" t="str">
        <f/>
        <v/>
      </c>
      <c r="BB857" s="385"/>
      <c r="BC857" s="390" t="str">
        <f/>
        <v/>
      </c>
      <c r="BD857" s="381" t="str">
        <f/>
        <v/>
      </c>
      <c r="BE857" s="381"/>
      <c r="BF857" s="381" t="str">
        <f/>
        <v/>
      </c>
      <c r="BG857" s="391"/>
      <c r="BH857" s="392"/>
      <c r="BI857" s="378"/>
    </row>
    <row r="858" ht="15.75" customHeight="1">
      <c r="A858" s="236"/>
      <c r="B858" s="236"/>
      <c r="C858" s="358"/>
      <c r="D858" s="379"/>
      <c r="E858" s="380"/>
      <c r="F858" s="57"/>
      <c r="G858" s="57"/>
      <c r="H858" s="381"/>
      <c r="I858" s="380"/>
      <c r="J858" s="396"/>
      <c r="K858" s="382" t="b">
        <v>0</v>
      </c>
      <c r="L858" s="422"/>
      <c r="M858" s="57"/>
      <c r="N858" s="57" t="b">
        <v>0</v>
      </c>
      <c r="O858" s="24" t="b">
        <v>0</v>
      </c>
      <c r="P858" s="24"/>
      <c r="Q858" s="383"/>
      <c r="R858" s="367"/>
      <c r="S858" s="384" t="str">
        <f/>
        <v/>
      </c>
      <c r="T858" s="385" t="s">
        <v>495</v>
      </c>
      <c r="U858" s="386" t="str">
        <f/>
        <v/>
      </c>
      <c r="V858" s="385" t="s">
        <v>495</v>
      </c>
      <c r="W858" s="387" t="str">
        <f/>
        <v/>
      </c>
      <c r="X858" s="381" t="str">
        <f/>
        <v/>
      </c>
      <c r="Y858" s="381"/>
      <c r="Z858" s="381" t="s">
        <v>495</v>
      </c>
      <c r="AA858" s="388"/>
      <c r="AB858" s="381"/>
      <c r="AC858" s="381"/>
      <c r="AD858" s="381"/>
      <c r="AE858" s="388"/>
      <c r="AF858" s="381"/>
      <c r="AG858" s="381"/>
      <c r="AH858" s="389"/>
      <c r="AI858" s="386"/>
      <c r="AJ858" s="381"/>
      <c r="AK858" s="381"/>
      <c r="AL858" s="383"/>
      <c r="AM858" s="374"/>
      <c r="AN858" s="384" t="s">
        <v>495</v>
      </c>
      <c r="AO858" s="381" t="s">
        <v>495</v>
      </c>
      <c r="AP858" s="383"/>
      <c r="AQ858" s="374"/>
      <c r="AR858" s="384" t="str">
        <f/>
        <v/>
      </c>
      <c r="AS858" s="381" t="s">
        <v>495</v>
      </c>
      <c r="AT858" s="381" t="str">
        <f/>
        <v/>
      </c>
      <c r="AU858" s="389"/>
      <c r="AV858" s="390" t="str">
        <f/>
        <v/>
      </c>
      <c r="AW858" s="57" t="str">
        <f/>
        <v/>
      </c>
      <c r="AX858" s="381"/>
      <c r="AY858" s="381" t="str">
        <f/>
        <v/>
      </c>
      <c r="AZ858" s="381"/>
      <c r="BA858" s="381" t="str">
        <f/>
        <v/>
      </c>
      <c r="BB858" s="385"/>
      <c r="BC858" s="390" t="str">
        <f/>
        <v/>
      </c>
      <c r="BD858" s="381" t="str">
        <f/>
        <v/>
      </c>
      <c r="BE858" s="381"/>
      <c r="BF858" s="381" t="str">
        <f/>
        <v/>
      </c>
      <c r="BG858" s="391"/>
      <c r="BH858" s="392"/>
      <c r="BI858" s="378"/>
    </row>
    <row r="859" ht="15.75" customHeight="1">
      <c r="A859" s="236"/>
      <c r="B859" s="236"/>
      <c r="C859" s="358"/>
      <c r="D859" s="379"/>
      <c r="E859" s="380"/>
      <c r="F859" s="57"/>
      <c r="G859" s="57"/>
      <c r="H859" s="381"/>
      <c r="I859" s="380"/>
      <c r="J859" s="396"/>
      <c r="K859" s="382" t="b">
        <v>0</v>
      </c>
      <c r="L859" s="422"/>
      <c r="M859" s="57"/>
      <c r="N859" s="57" t="b">
        <v>0</v>
      </c>
      <c r="O859" s="24" t="b">
        <v>0</v>
      </c>
      <c r="P859" s="24"/>
      <c r="Q859" s="383"/>
      <c r="R859" s="367"/>
      <c r="S859" s="384" t="str">
        <f/>
        <v/>
      </c>
      <c r="T859" s="385" t="s">
        <v>495</v>
      </c>
      <c r="U859" s="386" t="str">
        <f/>
        <v/>
      </c>
      <c r="V859" s="385" t="s">
        <v>495</v>
      </c>
      <c r="W859" s="387" t="str">
        <f/>
        <v/>
      </c>
      <c r="X859" s="381" t="str">
        <f/>
        <v/>
      </c>
      <c r="Y859" s="381"/>
      <c r="Z859" s="381" t="s">
        <v>495</v>
      </c>
      <c r="AA859" s="388"/>
      <c r="AB859" s="381"/>
      <c r="AC859" s="381"/>
      <c r="AD859" s="381"/>
      <c r="AE859" s="388"/>
      <c r="AF859" s="381"/>
      <c r="AG859" s="381"/>
      <c r="AH859" s="389"/>
      <c r="AI859" s="386"/>
      <c r="AJ859" s="381"/>
      <c r="AK859" s="381"/>
      <c r="AL859" s="383"/>
      <c r="AM859" s="374"/>
      <c r="AN859" s="384" t="s">
        <v>495</v>
      </c>
      <c r="AO859" s="381" t="s">
        <v>495</v>
      </c>
      <c r="AP859" s="383"/>
      <c r="AQ859" s="374"/>
      <c r="AR859" s="384" t="str">
        <f/>
        <v/>
      </c>
      <c r="AS859" s="381" t="s">
        <v>495</v>
      </c>
      <c r="AT859" s="381" t="str">
        <f/>
        <v/>
      </c>
      <c r="AU859" s="389"/>
      <c r="AV859" s="390" t="str">
        <f/>
        <v/>
      </c>
      <c r="AW859" s="57" t="str">
        <f/>
        <v/>
      </c>
      <c r="AX859" s="381"/>
      <c r="AY859" s="381" t="str">
        <f/>
        <v/>
      </c>
      <c r="AZ859" s="381"/>
      <c r="BA859" s="381" t="str">
        <f/>
        <v/>
      </c>
      <c r="BB859" s="385"/>
      <c r="BC859" s="390" t="str">
        <f/>
        <v/>
      </c>
      <c r="BD859" s="381" t="str">
        <f/>
        <v/>
      </c>
      <c r="BE859" s="381"/>
      <c r="BF859" s="381" t="str">
        <f/>
        <v/>
      </c>
      <c r="BG859" s="391"/>
      <c r="BH859" s="392"/>
      <c r="BI859" s="378"/>
    </row>
    <row r="860" ht="15.75" customHeight="1">
      <c r="A860" s="236"/>
      <c r="B860" s="236"/>
      <c r="C860" s="358"/>
      <c r="D860" s="379"/>
      <c r="E860" s="380"/>
      <c r="F860" s="57"/>
      <c r="G860" s="57"/>
      <c r="H860" s="381"/>
      <c r="I860" s="380"/>
      <c r="J860" s="396"/>
      <c r="K860" s="382" t="b">
        <v>0</v>
      </c>
      <c r="L860" s="422"/>
      <c r="M860" s="57"/>
      <c r="N860" s="57" t="b">
        <v>0</v>
      </c>
      <c r="O860" s="24" t="b">
        <v>0</v>
      </c>
      <c r="P860" s="24"/>
      <c r="Q860" s="383"/>
      <c r="R860" s="367"/>
      <c r="S860" s="384" t="str">
        <f/>
        <v/>
      </c>
      <c r="T860" s="385" t="s">
        <v>495</v>
      </c>
      <c r="U860" s="386" t="str">
        <f/>
        <v/>
      </c>
      <c r="V860" s="385" t="s">
        <v>495</v>
      </c>
      <c r="W860" s="387" t="str">
        <f/>
        <v/>
      </c>
      <c r="X860" s="381" t="str">
        <f/>
        <v/>
      </c>
      <c r="Y860" s="381"/>
      <c r="Z860" s="381" t="s">
        <v>495</v>
      </c>
      <c r="AA860" s="388"/>
      <c r="AB860" s="381"/>
      <c r="AC860" s="381"/>
      <c r="AD860" s="381"/>
      <c r="AE860" s="388"/>
      <c r="AF860" s="381"/>
      <c r="AG860" s="381"/>
      <c r="AH860" s="389"/>
      <c r="AI860" s="386"/>
      <c r="AJ860" s="381"/>
      <c r="AK860" s="381"/>
      <c r="AL860" s="383"/>
      <c r="AM860" s="374"/>
      <c r="AN860" s="384" t="s">
        <v>495</v>
      </c>
      <c r="AO860" s="381" t="s">
        <v>495</v>
      </c>
      <c r="AP860" s="383"/>
      <c r="AQ860" s="374"/>
      <c r="AR860" s="384" t="str">
        <f/>
        <v/>
      </c>
      <c r="AS860" s="381" t="s">
        <v>495</v>
      </c>
      <c r="AT860" s="381" t="str">
        <f/>
        <v/>
      </c>
      <c r="AU860" s="389"/>
      <c r="AV860" s="390" t="str">
        <f/>
        <v/>
      </c>
      <c r="AW860" s="57" t="str">
        <f/>
        <v/>
      </c>
      <c r="AX860" s="381"/>
      <c r="AY860" s="381" t="str">
        <f/>
        <v/>
      </c>
      <c r="AZ860" s="381"/>
      <c r="BA860" s="381" t="str">
        <f/>
        <v/>
      </c>
      <c r="BB860" s="385"/>
      <c r="BC860" s="390" t="str">
        <f/>
        <v/>
      </c>
      <c r="BD860" s="381" t="str">
        <f/>
        <v/>
      </c>
      <c r="BE860" s="381"/>
      <c r="BF860" s="381" t="str">
        <f/>
        <v/>
      </c>
      <c r="BG860" s="391"/>
      <c r="BH860" s="392"/>
      <c r="BI860" s="378"/>
    </row>
    <row r="861" ht="15.75" customHeight="1">
      <c r="A861" s="236"/>
      <c r="B861" s="236"/>
      <c r="C861" s="358"/>
      <c r="D861" s="379"/>
      <c r="E861" s="380"/>
      <c r="F861" s="57"/>
      <c r="G861" s="57"/>
      <c r="H861" s="381"/>
      <c r="I861" s="380"/>
      <c r="J861" s="396"/>
      <c r="K861" s="382" t="b">
        <v>0</v>
      </c>
      <c r="L861" s="422"/>
      <c r="M861" s="57"/>
      <c r="N861" s="57" t="b">
        <v>0</v>
      </c>
      <c r="O861" s="24" t="b">
        <v>0</v>
      </c>
      <c r="P861" s="24"/>
      <c r="Q861" s="383"/>
      <c r="R861" s="367"/>
      <c r="S861" s="384" t="str">
        <f/>
        <v/>
      </c>
      <c r="T861" s="385" t="s">
        <v>495</v>
      </c>
      <c r="U861" s="386" t="str">
        <f/>
        <v/>
      </c>
      <c r="V861" s="385" t="s">
        <v>495</v>
      </c>
      <c r="W861" s="387" t="str">
        <f/>
        <v/>
      </c>
      <c r="X861" s="381" t="str">
        <f/>
        <v/>
      </c>
      <c r="Y861" s="381"/>
      <c r="Z861" s="381" t="s">
        <v>495</v>
      </c>
      <c r="AA861" s="388"/>
      <c r="AB861" s="381"/>
      <c r="AC861" s="381"/>
      <c r="AD861" s="381"/>
      <c r="AE861" s="388"/>
      <c r="AF861" s="381"/>
      <c r="AG861" s="381"/>
      <c r="AH861" s="389"/>
      <c r="AI861" s="386"/>
      <c r="AJ861" s="381"/>
      <c r="AK861" s="381"/>
      <c r="AL861" s="383"/>
      <c r="AM861" s="374"/>
      <c r="AN861" s="384" t="s">
        <v>495</v>
      </c>
      <c r="AO861" s="381" t="s">
        <v>495</v>
      </c>
      <c r="AP861" s="383"/>
      <c r="AQ861" s="374"/>
      <c r="AR861" s="384" t="str">
        <f/>
        <v/>
      </c>
      <c r="AS861" s="381" t="s">
        <v>495</v>
      </c>
      <c r="AT861" s="381" t="str">
        <f/>
        <v/>
      </c>
      <c r="AU861" s="389"/>
      <c r="AV861" s="390" t="str">
        <f/>
        <v/>
      </c>
      <c r="AW861" s="57" t="str">
        <f/>
        <v/>
      </c>
      <c r="AX861" s="381"/>
      <c r="AY861" s="381" t="str">
        <f/>
        <v/>
      </c>
      <c r="AZ861" s="381"/>
      <c r="BA861" s="381" t="str">
        <f/>
        <v/>
      </c>
      <c r="BB861" s="385"/>
      <c r="BC861" s="390" t="str">
        <f/>
        <v/>
      </c>
      <c r="BD861" s="381" t="str">
        <f/>
        <v/>
      </c>
      <c r="BE861" s="381"/>
      <c r="BF861" s="381" t="str">
        <f/>
        <v/>
      </c>
      <c r="BG861" s="391"/>
      <c r="BH861" s="392"/>
      <c r="BI861" s="378"/>
    </row>
    <row r="862" ht="15.75" customHeight="1">
      <c r="A862" s="236"/>
      <c r="B862" s="236"/>
      <c r="C862" s="358"/>
      <c r="D862" s="379"/>
      <c r="E862" s="380"/>
      <c r="F862" s="57"/>
      <c r="G862" s="57"/>
      <c r="H862" s="381"/>
      <c r="I862" s="380"/>
      <c r="J862" s="396"/>
      <c r="K862" s="382" t="b">
        <v>0</v>
      </c>
      <c r="L862" s="422"/>
      <c r="M862" s="57"/>
      <c r="N862" s="57" t="b">
        <v>0</v>
      </c>
      <c r="O862" s="24" t="b">
        <v>0</v>
      </c>
      <c r="P862" s="24"/>
      <c r="Q862" s="383"/>
      <c r="R862" s="367"/>
      <c r="S862" s="384" t="str">
        <f/>
        <v/>
      </c>
      <c r="T862" s="385" t="s">
        <v>495</v>
      </c>
      <c r="U862" s="386" t="str">
        <f/>
        <v/>
      </c>
      <c r="V862" s="385" t="s">
        <v>495</v>
      </c>
      <c r="W862" s="387" t="str">
        <f/>
        <v/>
      </c>
      <c r="X862" s="381" t="str">
        <f/>
        <v/>
      </c>
      <c r="Y862" s="381"/>
      <c r="Z862" s="381" t="s">
        <v>495</v>
      </c>
      <c r="AA862" s="388"/>
      <c r="AB862" s="381"/>
      <c r="AC862" s="381"/>
      <c r="AD862" s="381"/>
      <c r="AE862" s="388"/>
      <c r="AF862" s="381"/>
      <c r="AG862" s="381"/>
      <c r="AH862" s="389"/>
      <c r="AI862" s="386"/>
      <c r="AJ862" s="381"/>
      <c r="AK862" s="381"/>
      <c r="AL862" s="383"/>
      <c r="AM862" s="374"/>
      <c r="AN862" s="384" t="s">
        <v>495</v>
      </c>
      <c r="AO862" s="381" t="s">
        <v>495</v>
      </c>
      <c r="AP862" s="383"/>
      <c r="AQ862" s="374"/>
      <c r="AR862" s="384" t="str">
        <f/>
        <v/>
      </c>
      <c r="AS862" s="381" t="s">
        <v>495</v>
      </c>
      <c r="AT862" s="381" t="str">
        <f/>
        <v/>
      </c>
      <c r="AU862" s="389"/>
      <c r="AV862" s="390" t="str">
        <f/>
        <v/>
      </c>
      <c r="AW862" s="57" t="str">
        <f/>
        <v/>
      </c>
      <c r="AX862" s="381"/>
      <c r="AY862" s="381" t="str">
        <f/>
        <v/>
      </c>
      <c r="AZ862" s="381"/>
      <c r="BA862" s="381" t="str">
        <f/>
        <v/>
      </c>
      <c r="BB862" s="385"/>
      <c r="BC862" s="390" t="str">
        <f/>
        <v/>
      </c>
      <c r="BD862" s="381" t="str">
        <f/>
        <v/>
      </c>
      <c r="BE862" s="381"/>
      <c r="BF862" s="381" t="str">
        <f/>
        <v/>
      </c>
      <c r="BG862" s="391"/>
      <c r="BH862" s="392"/>
      <c r="BI862" s="378"/>
    </row>
    <row r="863" ht="15.75" customHeight="1">
      <c r="A863" s="236"/>
      <c r="B863" s="236"/>
      <c r="C863" s="358"/>
      <c r="D863" s="379"/>
      <c r="E863" s="380"/>
      <c r="F863" s="57"/>
      <c r="G863" s="57"/>
      <c r="H863" s="381"/>
      <c r="I863" s="380"/>
      <c r="J863" s="396"/>
      <c r="K863" s="382" t="b">
        <v>0</v>
      </c>
      <c r="L863" s="422"/>
      <c r="M863" s="57"/>
      <c r="N863" s="57" t="b">
        <v>0</v>
      </c>
      <c r="O863" s="24" t="b">
        <v>0</v>
      </c>
      <c r="P863" s="24"/>
      <c r="Q863" s="383"/>
      <c r="R863" s="367"/>
      <c r="S863" s="384" t="str">
        <f/>
        <v/>
      </c>
      <c r="T863" s="385" t="s">
        <v>495</v>
      </c>
      <c r="U863" s="386" t="str">
        <f/>
        <v/>
      </c>
      <c r="V863" s="385" t="s">
        <v>495</v>
      </c>
      <c r="W863" s="387" t="str">
        <f/>
        <v/>
      </c>
      <c r="X863" s="381" t="str">
        <f/>
        <v/>
      </c>
      <c r="Y863" s="381"/>
      <c r="Z863" s="381" t="s">
        <v>495</v>
      </c>
      <c r="AA863" s="388"/>
      <c r="AB863" s="381"/>
      <c r="AC863" s="381"/>
      <c r="AD863" s="381"/>
      <c r="AE863" s="388"/>
      <c r="AF863" s="381"/>
      <c r="AG863" s="381"/>
      <c r="AH863" s="389"/>
      <c r="AI863" s="386"/>
      <c r="AJ863" s="381"/>
      <c r="AK863" s="381"/>
      <c r="AL863" s="383"/>
      <c r="AM863" s="374"/>
      <c r="AN863" s="384" t="s">
        <v>495</v>
      </c>
      <c r="AO863" s="381" t="s">
        <v>495</v>
      </c>
      <c r="AP863" s="383"/>
      <c r="AQ863" s="374"/>
      <c r="AR863" s="384" t="str">
        <f/>
        <v/>
      </c>
      <c r="AS863" s="381" t="s">
        <v>495</v>
      </c>
      <c r="AT863" s="381" t="str">
        <f/>
        <v/>
      </c>
      <c r="AU863" s="389"/>
      <c r="AV863" s="390" t="str">
        <f/>
        <v/>
      </c>
      <c r="AW863" s="57" t="str">
        <f/>
        <v/>
      </c>
      <c r="AX863" s="381"/>
      <c r="AY863" s="381" t="str">
        <f/>
        <v/>
      </c>
      <c r="AZ863" s="381"/>
      <c r="BA863" s="381" t="str">
        <f/>
        <v/>
      </c>
      <c r="BB863" s="385"/>
      <c r="BC863" s="390" t="str">
        <f/>
        <v/>
      </c>
      <c r="BD863" s="381" t="str">
        <f/>
        <v/>
      </c>
      <c r="BE863" s="381"/>
      <c r="BF863" s="381" t="str">
        <f/>
        <v/>
      </c>
      <c r="BG863" s="391"/>
      <c r="BH863" s="392"/>
      <c r="BI863" s="378"/>
    </row>
    <row r="864" ht="15.75" customHeight="1">
      <c r="A864" s="236"/>
      <c r="B864" s="236"/>
      <c r="C864" s="358"/>
      <c r="D864" s="379"/>
      <c r="E864" s="380"/>
      <c r="F864" s="57"/>
      <c r="G864" s="57"/>
      <c r="H864" s="381"/>
      <c r="I864" s="380"/>
      <c r="J864" s="396"/>
      <c r="K864" s="382" t="b">
        <v>0</v>
      </c>
      <c r="L864" s="422"/>
      <c r="M864" s="57"/>
      <c r="N864" s="57" t="b">
        <v>0</v>
      </c>
      <c r="O864" s="24" t="b">
        <v>0</v>
      </c>
      <c r="P864" s="24"/>
      <c r="Q864" s="383"/>
      <c r="R864" s="367"/>
      <c r="S864" s="384" t="str">
        <f/>
        <v/>
      </c>
      <c r="T864" s="385" t="s">
        <v>495</v>
      </c>
      <c r="U864" s="386" t="str">
        <f/>
        <v/>
      </c>
      <c r="V864" s="385" t="s">
        <v>495</v>
      </c>
      <c r="W864" s="387" t="str">
        <f/>
        <v/>
      </c>
      <c r="X864" s="381" t="str">
        <f/>
        <v/>
      </c>
      <c r="Y864" s="381"/>
      <c r="Z864" s="381" t="s">
        <v>495</v>
      </c>
      <c r="AA864" s="388"/>
      <c r="AB864" s="381"/>
      <c r="AC864" s="381"/>
      <c r="AD864" s="381"/>
      <c r="AE864" s="388"/>
      <c r="AF864" s="381"/>
      <c r="AG864" s="381"/>
      <c r="AH864" s="389"/>
      <c r="AI864" s="386"/>
      <c r="AJ864" s="381"/>
      <c r="AK864" s="381"/>
      <c r="AL864" s="383"/>
      <c r="AM864" s="374"/>
      <c r="AN864" s="384" t="s">
        <v>495</v>
      </c>
      <c r="AO864" s="381" t="s">
        <v>495</v>
      </c>
      <c r="AP864" s="383"/>
      <c r="AQ864" s="374"/>
      <c r="AR864" s="384" t="str">
        <f/>
        <v/>
      </c>
      <c r="AS864" s="381" t="s">
        <v>495</v>
      </c>
      <c r="AT864" s="381" t="str">
        <f/>
        <v/>
      </c>
      <c r="AU864" s="389"/>
      <c r="AV864" s="390" t="str">
        <f/>
        <v/>
      </c>
      <c r="AW864" s="57" t="str">
        <f/>
        <v/>
      </c>
      <c r="AX864" s="381"/>
      <c r="AY864" s="381" t="str">
        <f/>
        <v/>
      </c>
      <c r="AZ864" s="381"/>
      <c r="BA864" s="381" t="str">
        <f/>
        <v/>
      </c>
      <c r="BB864" s="385"/>
      <c r="BC864" s="390" t="str">
        <f/>
        <v/>
      </c>
      <c r="BD864" s="381" t="str">
        <f/>
        <v/>
      </c>
      <c r="BE864" s="381"/>
      <c r="BF864" s="381" t="str">
        <f/>
        <v/>
      </c>
      <c r="BG864" s="391"/>
      <c r="BH864" s="392"/>
      <c r="BI864" s="378"/>
    </row>
    <row r="865" ht="15.75" customHeight="1">
      <c r="A865" s="236"/>
      <c r="B865" s="236"/>
      <c r="C865" s="358"/>
      <c r="D865" s="379"/>
      <c r="E865" s="380"/>
      <c r="F865" s="57"/>
      <c r="G865" s="57"/>
      <c r="H865" s="381"/>
      <c r="I865" s="380"/>
      <c r="J865" s="396"/>
      <c r="K865" s="382" t="b">
        <v>0</v>
      </c>
      <c r="L865" s="422"/>
      <c r="M865" s="57"/>
      <c r="N865" s="57" t="b">
        <v>0</v>
      </c>
      <c r="O865" s="24" t="b">
        <v>0</v>
      </c>
      <c r="P865" s="24"/>
      <c r="Q865" s="383"/>
      <c r="R865" s="367"/>
      <c r="S865" s="384" t="str">
        <f/>
        <v/>
      </c>
      <c r="T865" s="385" t="s">
        <v>495</v>
      </c>
      <c r="U865" s="386" t="str">
        <f/>
        <v/>
      </c>
      <c r="V865" s="385" t="s">
        <v>495</v>
      </c>
      <c r="W865" s="387" t="str">
        <f/>
        <v/>
      </c>
      <c r="X865" s="381" t="str">
        <f/>
        <v/>
      </c>
      <c r="Y865" s="381"/>
      <c r="Z865" s="381" t="s">
        <v>495</v>
      </c>
      <c r="AA865" s="388"/>
      <c r="AB865" s="381"/>
      <c r="AC865" s="381"/>
      <c r="AD865" s="381"/>
      <c r="AE865" s="388"/>
      <c r="AF865" s="381"/>
      <c r="AG865" s="381"/>
      <c r="AH865" s="389"/>
      <c r="AI865" s="386"/>
      <c r="AJ865" s="381"/>
      <c r="AK865" s="381"/>
      <c r="AL865" s="383"/>
      <c r="AM865" s="374"/>
      <c r="AN865" s="384" t="s">
        <v>495</v>
      </c>
      <c r="AO865" s="381" t="s">
        <v>495</v>
      </c>
      <c r="AP865" s="383"/>
      <c r="AQ865" s="374"/>
      <c r="AR865" s="384" t="str">
        <f/>
        <v/>
      </c>
      <c r="AS865" s="381" t="s">
        <v>495</v>
      </c>
      <c r="AT865" s="381" t="str">
        <f/>
        <v/>
      </c>
      <c r="AU865" s="389"/>
      <c r="AV865" s="390" t="str">
        <f/>
        <v/>
      </c>
      <c r="AW865" s="57" t="str">
        <f/>
        <v/>
      </c>
      <c r="AX865" s="381"/>
      <c r="AY865" s="381" t="str">
        <f/>
        <v/>
      </c>
      <c r="AZ865" s="381"/>
      <c r="BA865" s="381" t="str">
        <f/>
        <v/>
      </c>
      <c r="BB865" s="385"/>
      <c r="BC865" s="390" t="str">
        <f/>
        <v/>
      </c>
      <c r="BD865" s="381" t="str">
        <f/>
        <v/>
      </c>
      <c r="BE865" s="381"/>
      <c r="BF865" s="381" t="str">
        <f/>
        <v/>
      </c>
      <c r="BG865" s="391"/>
      <c r="BH865" s="392"/>
      <c r="BI865" s="378"/>
    </row>
    <row r="866" ht="15.75" customHeight="1">
      <c r="A866" s="236"/>
      <c r="B866" s="236"/>
      <c r="C866" s="358"/>
      <c r="D866" s="379"/>
      <c r="E866" s="380"/>
      <c r="F866" s="57"/>
      <c r="G866" s="57"/>
      <c r="H866" s="381"/>
      <c r="I866" s="380"/>
      <c r="J866" s="396"/>
      <c r="K866" s="382" t="b">
        <v>0</v>
      </c>
      <c r="L866" s="422"/>
      <c r="M866" s="57"/>
      <c r="N866" s="57" t="b">
        <v>0</v>
      </c>
      <c r="O866" s="24" t="b">
        <v>0</v>
      </c>
      <c r="P866" s="24"/>
      <c r="Q866" s="383"/>
      <c r="R866" s="367"/>
      <c r="S866" s="384" t="str">
        <f/>
        <v/>
      </c>
      <c r="T866" s="385" t="s">
        <v>495</v>
      </c>
      <c r="U866" s="386" t="str">
        <f/>
        <v/>
      </c>
      <c r="V866" s="385" t="s">
        <v>495</v>
      </c>
      <c r="W866" s="387" t="str">
        <f/>
        <v/>
      </c>
      <c r="X866" s="381" t="str">
        <f/>
        <v/>
      </c>
      <c r="Y866" s="381"/>
      <c r="Z866" s="381" t="s">
        <v>495</v>
      </c>
      <c r="AA866" s="388"/>
      <c r="AB866" s="381"/>
      <c r="AC866" s="381"/>
      <c r="AD866" s="381"/>
      <c r="AE866" s="388"/>
      <c r="AF866" s="381"/>
      <c r="AG866" s="381"/>
      <c r="AH866" s="389"/>
      <c r="AI866" s="386"/>
      <c r="AJ866" s="381"/>
      <c r="AK866" s="381"/>
      <c r="AL866" s="383"/>
      <c r="AM866" s="374"/>
      <c r="AN866" s="384" t="s">
        <v>495</v>
      </c>
      <c r="AO866" s="381" t="s">
        <v>495</v>
      </c>
      <c r="AP866" s="383"/>
      <c r="AQ866" s="374"/>
      <c r="AR866" s="384" t="str">
        <f/>
        <v/>
      </c>
      <c r="AS866" s="381" t="s">
        <v>495</v>
      </c>
      <c r="AT866" s="381" t="str">
        <f/>
        <v/>
      </c>
      <c r="AU866" s="389"/>
      <c r="AV866" s="390" t="str">
        <f/>
        <v/>
      </c>
      <c r="AW866" s="57" t="str">
        <f/>
        <v/>
      </c>
      <c r="AX866" s="381"/>
      <c r="AY866" s="381" t="str">
        <f/>
        <v/>
      </c>
      <c r="AZ866" s="381"/>
      <c r="BA866" s="381" t="str">
        <f/>
        <v/>
      </c>
      <c r="BB866" s="385"/>
      <c r="BC866" s="390" t="str">
        <f/>
        <v/>
      </c>
      <c r="BD866" s="381" t="str">
        <f/>
        <v/>
      </c>
      <c r="BE866" s="381"/>
      <c r="BF866" s="381" t="str">
        <f/>
        <v/>
      </c>
      <c r="BG866" s="391"/>
      <c r="BH866" s="392"/>
      <c r="BI866" s="378"/>
    </row>
    <row r="867" ht="15.75" customHeight="1">
      <c r="A867" s="236"/>
      <c r="B867" s="236"/>
      <c r="C867" s="358"/>
      <c r="D867" s="379"/>
      <c r="E867" s="380"/>
      <c r="F867" s="57"/>
      <c r="G867" s="57"/>
      <c r="H867" s="381"/>
      <c r="I867" s="380"/>
      <c r="J867" s="396"/>
      <c r="K867" s="382" t="b">
        <v>0</v>
      </c>
      <c r="L867" s="422"/>
      <c r="M867" s="57"/>
      <c r="N867" s="57" t="b">
        <v>0</v>
      </c>
      <c r="O867" s="24" t="b">
        <v>0</v>
      </c>
      <c r="P867" s="24"/>
      <c r="Q867" s="383"/>
      <c r="R867" s="367"/>
      <c r="S867" s="384" t="str">
        <f/>
        <v/>
      </c>
      <c r="T867" s="385" t="s">
        <v>495</v>
      </c>
      <c r="U867" s="386" t="str">
        <f/>
        <v/>
      </c>
      <c r="V867" s="385" t="s">
        <v>495</v>
      </c>
      <c r="W867" s="387" t="str">
        <f/>
        <v/>
      </c>
      <c r="X867" s="381" t="str">
        <f/>
        <v/>
      </c>
      <c r="Y867" s="381"/>
      <c r="Z867" s="381" t="s">
        <v>495</v>
      </c>
      <c r="AA867" s="388"/>
      <c r="AB867" s="381"/>
      <c r="AC867" s="381"/>
      <c r="AD867" s="381"/>
      <c r="AE867" s="388"/>
      <c r="AF867" s="381"/>
      <c r="AG867" s="381"/>
      <c r="AH867" s="389"/>
      <c r="AI867" s="386"/>
      <c r="AJ867" s="381"/>
      <c r="AK867" s="381"/>
      <c r="AL867" s="383"/>
      <c r="AM867" s="374"/>
      <c r="AN867" s="384" t="s">
        <v>495</v>
      </c>
      <c r="AO867" s="381" t="s">
        <v>495</v>
      </c>
      <c r="AP867" s="383"/>
      <c r="AQ867" s="374"/>
      <c r="AR867" s="384" t="str">
        <f/>
        <v/>
      </c>
      <c r="AS867" s="381" t="s">
        <v>495</v>
      </c>
      <c r="AT867" s="381" t="str">
        <f/>
        <v/>
      </c>
      <c r="AU867" s="389"/>
      <c r="AV867" s="390" t="str">
        <f/>
        <v/>
      </c>
      <c r="AW867" s="57" t="str">
        <f/>
        <v/>
      </c>
      <c r="AX867" s="381"/>
      <c r="AY867" s="381" t="str">
        <f/>
        <v/>
      </c>
      <c r="AZ867" s="381"/>
      <c r="BA867" s="381" t="str">
        <f/>
        <v/>
      </c>
      <c r="BB867" s="385"/>
      <c r="BC867" s="390" t="str">
        <f/>
        <v/>
      </c>
      <c r="BD867" s="381" t="str">
        <f/>
        <v/>
      </c>
      <c r="BE867" s="381"/>
      <c r="BF867" s="381" t="str">
        <f/>
        <v/>
      </c>
      <c r="BG867" s="391"/>
      <c r="BH867" s="392"/>
      <c r="BI867" s="378"/>
    </row>
    <row r="868" ht="15.75" customHeight="1">
      <c r="A868" s="236"/>
      <c r="B868" s="236"/>
      <c r="C868" s="358"/>
      <c r="D868" s="379"/>
      <c r="E868" s="380"/>
      <c r="F868" s="57"/>
      <c r="G868" s="57"/>
      <c r="H868" s="381"/>
      <c r="I868" s="380"/>
      <c r="J868" s="396"/>
      <c r="K868" s="382" t="b">
        <v>0</v>
      </c>
      <c r="L868" s="422"/>
      <c r="M868" s="57"/>
      <c r="N868" s="57" t="b">
        <v>0</v>
      </c>
      <c r="O868" s="24" t="b">
        <v>0</v>
      </c>
      <c r="P868" s="24"/>
      <c r="Q868" s="383"/>
      <c r="R868" s="367"/>
      <c r="S868" s="384" t="str">
        <f/>
        <v/>
      </c>
      <c r="T868" s="385" t="s">
        <v>495</v>
      </c>
      <c r="U868" s="386" t="str">
        <f/>
        <v/>
      </c>
      <c r="V868" s="385" t="s">
        <v>495</v>
      </c>
      <c r="W868" s="387" t="str">
        <f/>
        <v/>
      </c>
      <c r="X868" s="381" t="str">
        <f/>
        <v/>
      </c>
      <c r="Y868" s="381"/>
      <c r="Z868" s="381" t="s">
        <v>495</v>
      </c>
      <c r="AA868" s="388"/>
      <c r="AB868" s="381"/>
      <c r="AC868" s="381"/>
      <c r="AD868" s="381"/>
      <c r="AE868" s="388"/>
      <c r="AF868" s="381"/>
      <c r="AG868" s="381"/>
      <c r="AH868" s="389"/>
      <c r="AI868" s="386"/>
      <c r="AJ868" s="381"/>
      <c r="AK868" s="381"/>
      <c r="AL868" s="383"/>
      <c r="AM868" s="374"/>
      <c r="AN868" s="384" t="s">
        <v>495</v>
      </c>
      <c r="AO868" s="381" t="s">
        <v>495</v>
      </c>
      <c r="AP868" s="383"/>
      <c r="AQ868" s="374"/>
      <c r="AR868" s="384" t="str">
        <f/>
        <v/>
      </c>
      <c r="AS868" s="381" t="s">
        <v>495</v>
      </c>
      <c r="AT868" s="381" t="str">
        <f/>
        <v/>
      </c>
      <c r="AU868" s="389"/>
      <c r="AV868" s="390" t="str">
        <f/>
        <v/>
      </c>
      <c r="AW868" s="57" t="str">
        <f/>
        <v/>
      </c>
      <c r="AX868" s="381"/>
      <c r="AY868" s="381" t="str">
        <f/>
        <v/>
      </c>
      <c r="AZ868" s="381"/>
      <c r="BA868" s="381" t="str">
        <f/>
        <v/>
      </c>
      <c r="BB868" s="385"/>
      <c r="BC868" s="390" t="str">
        <f/>
        <v/>
      </c>
      <c r="BD868" s="381" t="str">
        <f/>
        <v/>
      </c>
      <c r="BE868" s="381"/>
      <c r="BF868" s="381" t="str">
        <f/>
        <v/>
      </c>
      <c r="BG868" s="391"/>
      <c r="BH868" s="392"/>
      <c r="BI868" s="378"/>
    </row>
    <row r="869" ht="15.75" customHeight="1">
      <c r="A869" s="236"/>
      <c r="B869" s="236"/>
      <c r="C869" s="358"/>
      <c r="D869" s="379"/>
      <c r="E869" s="380"/>
      <c r="F869" s="57"/>
      <c r="G869" s="57"/>
      <c r="H869" s="381"/>
      <c r="I869" s="380"/>
      <c r="J869" s="396"/>
      <c r="K869" s="382" t="b">
        <v>0</v>
      </c>
      <c r="L869" s="422"/>
      <c r="M869" s="57"/>
      <c r="N869" s="57" t="b">
        <v>0</v>
      </c>
      <c r="O869" s="24" t="b">
        <v>0</v>
      </c>
      <c r="P869" s="24"/>
      <c r="Q869" s="383"/>
      <c r="R869" s="367"/>
      <c r="S869" s="384" t="str">
        <f/>
        <v/>
      </c>
      <c r="T869" s="385" t="s">
        <v>495</v>
      </c>
      <c r="U869" s="386" t="str">
        <f/>
        <v/>
      </c>
      <c r="V869" s="385" t="s">
        <v>495</v>
      </c>
      <c r="W869" s="387" t="str">
        <f/>
        <v/>
      </c>
      <c r="X869" s="381" t="str">
        <f/>
        <v/>
      </c>
      <c r="Y869" s="381"/>
      <c r="Z869" s="381" t="s">
        <v>495</v>
      </c>
      <c r="AA869" s="388"/>
      <c r="AB869" s="381"/>
      <c r="AC869" s="381"/>
      <c r="AD869" s="381"/>
      <c r="AE869" s="388"/>
      <c r="AF869" s="381"/>
      <c r="AG869" s="381"/>
      <c r="AH869" s="389"/>
      <c r="AI869" s="386"/>
      <c r="AJ869" s="381"/>
      <c r="AK869" s="381"/>
      <c r="AL869" s="383"/>
      <c r="AM869" s="374"/>
      <c r="AN869" s="384" t="s">
        <v>495</v>
      </c>
      <c r="AO869" s="381" t="s">
        <v>495</v>
      </c>
      <c r="AP869" s="383"/>
      <c r="AQ869" s="374"/>
      <c r="AR869" s="384" t="str">
        <f/>
        <v/>
      </c>
      <c r="AS869" s="381" t="s">
        <v>495</v>
      </c>
      <c r="AT869" s="381" t="str">
        <f/>
        <v/>
      </c>
      <c r="AU869" s="389"/>
      <c r="AV869" s="390" t="str">
        <f/>
        <v/>
      </c>
      <c r="AW869" s="57" t="str">
        <f/>
        <v/>
      </c>
      <c r="AX869" s="381"/>
      <c r="AY869" s="381" t="str">
        <f/>
        <v/>
      </c>
      <c r="AZ869" s="381"/>
      <c r="BA869" s="381" t="str">
        <f/>
        <v/>
      </c>
      <c r="BB869" s="385"/>
      <c r="BC869" s="390" t="str">
        <f/>
        <v/>
      </c>
      <c r="BD869" s="381" t="str">
        <f/>
        <v/>
      </c>
      <c r="BE869" s="381"/>
      <c r="BF869" s="381" t="str">
        <f/>
        <v/>
      </c>
      <c r="BG869" s="391"/>
      <c r="BH869" s="392"/>
      <c r="BI869" s="378"/>
    </row>
    <row r="870" ht="15.75" customHeight="1">
      <c r="A870" s="236"/>
      <c r="B870" s="236"/>
      <c r="C870" s="358"/>
      <c r="D870" s="379"/>
      <c r="E870" s="380"/>
      <c r="F870" s="57"/>
      <c r="G870" s="57"/>
      <c r="H870" s="381"/>
      <c r="I870" s="380"/>
      <c r="J870" s="396"/>
      <c r="K870" s="382" t="b">
        <v>0</v>
      </c>
      <c r="L870" s="422"/>
      <c r="M870" s="57"/>
      <c r="N870" s="57" t="b">
        <v>0</v>
      </c>
      <c r="O870" s="24" t="b">
        <v>0</v>
      </c>
      <c r="P870" s="24"/>
      <c r="Q870" s="383"/>
      <c r="R870" s="367"/>
      <c r="S870" s="384" t="str">
        <f/>
        <v/>
      </c>
      <c r="T870" s="385" t="s">
        <v>495</v>
      </c>
      <c r="U870" s="386" t="str">
        <f/>
        <v/>
      </c>
      <c r="V870" s="385" t="s">
        <v>495</v>
      </c>
      <c r="W870" s="387" t="str">
        <f/>
        <v/>
      </c>
      <c r="X870" s="381" t="str">
        <f/>
        <v/>
      </c>
      <c r="Y870" s="381"/>
      <c r="Z870" s="381" t="s">
        <v>495</v>
      </c>
      <c r="AA870" s="388"/>
      <c r="AB870" s="381"/>
      <c r="AC870" s="381"/>
      <c r="AD870" s="381"/>
      <c r="AE870" s="388"/>
      <c r="AF870" s="381"/>
      <c r="AG870" s="381"/>
      <c r="AH870" s="389"/>
      <c r="AI870" s="386"/>
      <c r="AJ870" s="381"/>
      <c r="AK870" s="381"/>
      <c r="AL870" s="383"/>
      <c r="AM870" s="374"/>
      <c r="AN870" s="384" t="s">
        <v>495</v>
      </c>
      <c r="AO870" s="381" t="s">
        <v>495</v>
      </c>
      <c r="AP870" s="383"/>
      <c r="AQ870" s="374"/>
      <c r="AR870" s="384" t="str">
        <f/>
        <v/>
      </c>
      <c r="AS870" s="381" t="s">
        <v>495</v>
      </c>
      <c r="AT870" s="381" t="str">
        <f/>
        <v/>
      </c>
      <c r="AU870" s="389"/>
      <c r="AV870" s="390" t="str">
        <f/>
        <v/>
      </c>
      <c r="AW870" s="57" t="str">
        <f/>
        <v/>
      </c>
      <c r="AX870" s="381"/>
      <c r="AY870" s="381" t="str">
        <f/>
        <v/>
      </c>
      <c r="AZ870" s="381"/>
      <c r="BA870" s="381" t="str">
        <f/>
        <v/>
      </c>
      <c r="BB870" s="385"/>
      <c r="BC870" s="390" t="str">
        <f/>
        <v/>
      </c>
      <c r="BD870" s="381" t="str">
        <f/>
        <v/>
      </c>
      <c r="BE870" s="381"/>
      <c r="BF870" s="381" t="str">
        <f/>
        <v/>
      </c>
      <c r="BG870" s="391"/>
      <c r="BH870" s="392"/>
      <c r="BI870" s="378"/>
    </row>
    <row r="871" ht="15.75" customHeight="1">
      <c r="A871" s="236"/>
      <c r="B871" s="236"/>
      <c r="C871" s="358"/>
      <c r="D871" s="379"/>
      <c r="E871" s="380"/>
      <c r="F871" s="57"/>
      <c r="G871" s="57"/>
      <c r="H871" s="381"/>
      <c r="I871" s="380"/>
      <c r="J871" s="396"/>
      <c r="K871" s="382" t="b">
        <v>0</v>
      </c>
      <c r="L871" s="422"/>
      <c r="M871" s="57"/>
      <c r="N871" s="57" t="b">
        <v>0</v>
      </c>
      <c r="O871" s="24" t="b">
        <v>0</v>
      </c>
      <c r="P871" s="24"/>
      <c r="Q871" s="383"/>
      <c r="R871" s="367"/>
      <c r="S871" s="384" t="str">
        <f/>
        <v/>
      </c>
      <c r="T871" s="385" t="s">
        <v>495</v>
      </c>
      <c r="U871" s="386" t="str">
        <f/>
        <v/>
      </c>
      <c r="V871" s="385" t="s">
        <v>495</v>
      </c>
      <c r="W871" s="387" t="str">
        <f/>
        <v/>
      </c>
      <c r="X871" s="381" t="str">
        <f/>
        <v/>
      </c>
      <c r="Y871" s="381"/>
      <c r="Z871" s="381" t="s">
        <v>495</v>
      </c>
      <c r="AA871" s="388"/>
      <c r="AB871" s="381"/>
      <c r="AC871" s="381"/>
      <c r="AD871" s="381"/>
      <c r="AE871" s="388"/>
      <c r="AF871" s="381"/>
      <c r="AG871" s="381"/>
      <c r="AH871" s="389"/>
      <c r="AI871" s="386"/>
      <c r="AJ871" s="381"/>
      <c r="AK871" s="381"/>
      <c r="AL871" s="383"/>
      <c r="AM871" s="374"/>
      <c r="AN871" s="384" t="s">
        <v>495</v>
      </c>
      <c r="AO871" s="381" t="s">
        <v>495</v>
      </c>
      <c r="AP871" s="383"/>
      <c r="AQ871" s="374"/>
      <c r="AR871" s="384" t="str">
        <f/>
        <v/>
      </c>
      <c r="AS871" s="381" t="s">
        <v>495</v>
      </c>
      <c r="AT871" s="381" t="str">
        <f/>
        <v/>
      </c>
      <c r="AU871" s="389"/>
      <c r="AV871" s="390" t="str">
        <f/>
        <v/>
      </c>
      <c r="AW871" s="57" t="str">
        <f/>
        <v/>
      </c>
      <c r="AX871" s="381"/>
      <c r="AY871" s="381" t="str">
        <f/>
        <v/>
      </c>
      <c r="AZ871" s="381"/>
      <c r="BA871" s="381" t="str">
        <f/>
        <v/>
      </c>
      <c r="BB871" s="385"/>
      <c r="BC871" s="390" t="str">
        <f/>
        <v/>
      </c>
      <c r="BD871" s="381" t="str">
        <f/>
        <v/>
      </c>
      <c r="BE871" s="381"/>
      <c r="BF871" s="381" t="str">
        <f/>
        <v/>
      </c>
      <c r="BG871" s="391"/>
      <c r="BH871" s="392"/>
      <c r="BI871" s="378"/>
    </row>
    <row r="872" ht="15.75" customHeight="1">
      <c r="A872" s="236"/>
      <c r="B872" s="236"/>
      <c r="C872" s="358"/>
      <c r="D872" s="379"/>
      <c r="E872" s="380"/>
      <c r="F872" s="57"/>
      <c r="G872" s="57"/>
      <c r="H872" s="381"/>
      <c r="I872" s="380"/>
      <c r="J872" s="396"/>
      <c r="K872" s="382" t="b">
        <v>0</v>
      </c>
      <c r="L872" s="422"/>
      <c r="M872" s="57"/>
      <c r="N872" s="57" t="b">
        <v>0</v>
      </c>
      <c r="O872" s="24" t="b">
        <v>0</v>
      </c>
      <c r="P872" s="24"/>
      <c r="Q872" s="383"/>
      <c r="R872" s="367"/>
      <c r="S872" s="384" t="str">
        <f/>
        <v/>
      </c>
      <c r="T872" s="385" t="s">
        <v>495</v>
      </c>
      <c r="U872" s="386" t="str">
        <f/>
        <v/>
      </c>
      <c r="V872" s="385" t="s">
        <v>495</v>
      </c>
      <c r="W872" s="387" t="str">
        <f/>
        <v/>
      </c>
      <c r="X872" s="381" t="str">
        <f/>
        <v/>
      </c>
      <c r="Y872" s="381"/>
      <c r="Z872" s="381" t="s">
        <v>495</v>
      </c>
      <c r="AA872" s="388"/>
      <c r="AB872" s="381"/>
      <c r="AC872" s="381"/>
      <c r="AD872" s="381"/>
      <c r="AE872" s="388"/>
      <c r="AF872" s="381"/>
      <c r="AG872" s="381"/>
      <c r="AH872" s="389"/>
      <c r="AI872" s="386"/>
      <c r="AJ872" s="381"/>
      <c r="AK872" s="381"/>
      <c r="AL872" s="383"/>
      <c r="AM872" s="374"/>
      <c r="AN872" s="384" t="s">
        <v>495</v>
      </c>
      <c r="AO872" s="381" t="s">
        <v>495</v>
      </c>
      <c r="AP872" s="383"/>
      <c r="AQ872" s="374"/>
      <c r="AR872" s="384" t="str">
        <f/>
        <v/>
      </c>
      <c r="AS872" s="381" t="s">
        <v>495</v>
      </c>
      <c r="AT872" s="381" t="str">
        <f/>
        <v/>
      </c>
      <c r="AU872" s="389"/>
      <c r="AV872" s="390" t="str">
        <f/>
        <v/>
      </c>
      <c r="AW872" s="57" t="str">
        <f/>
        <v/>
      </c>
      <c r="AX872" s="381"/>
      <c r="AY872" s="381" t="str">
        <f/>
        <v/>
      </c>
      <c r="AZ872" s="381"/>
      <c r="BA872" s="381" t="str">
        <f/>
        <v/>
      </c>
      <c r="BB872" s="385"/>
      <c r="BC872" s="390" t="str">
        <f/>
        <v/>
      </c>
      <c r="BD872" s="381" t="str">
        <f/>
        <v/>
      </c>
      <c r="BE872" s="381"/>
      <c r="BF872" s="381" t="str">
        <f/>
        <v/>
      </c>
      <c r="BG872" s="391"/>
      <c r="BH872" s="392"/>
      <c r="BI872" s="378"/>
    </row>
    <row r="873" ht="15.75" customHeight="1">
      <c r="A873" s="236"/>
      <c r="B873" s="236"/>
      <c r="C873" s="358"/>
      <c r="D873" s="379"/>
      <c r="E873" s="380"/>
      <c r="F873" s="57"/>
      <c r="G873" s="57"/>
      <c r="H873" s="381"/>
      <c r="I873" s="380"/>
      <c r="J873" s="396"/>
      <c r="K873" s="382" t="b">
        <v>0</v>
      </c>
      <c r="L873" s="422"/>
      <c r="M873" s="57"/>
      <c r="N873" s="57" t="b">
        <v>0</v>
      </c>
      <c r="O873" s="24" t="b">
        <v>0</v>
      </c>
      <c r="P873" s="24"/>
      <c r="Q873" s="383"/>
      <c r="R873" s="367"/>
      <c r="S873" s="384" t="str">
        <f/>
        <v/>
      </c>
      <c r="T873" s="385" t="s">
        <v>495</v>
      </c>
      <c r="U873" s="386" t="str">
        <f/>
        <v/>
      </c>
      <c r="V873" s="385" t="s">
        <v>495</v>
      </c>
      <c r="W873" s="387" t="str">
        <f/>
        <v/>
      </c>
      <c r="X873" s="381" t="str">
        <f/>
        <v/>
      </c>
      <c r="Y873" s="381"/>
      <c r="Z873" s="381" t="s">
        <v>495</v>
      </c>
      <c r="AA873" s="388"/>
      <c r="AB873" s="381"/>
      <c r="AC873" s="381"/>
      <c r="AD873" s="381"/>
      <c r="AE873" s="388"/>
      <c r="AF873" s="381"/>
      <c r="AG873" s="381"/>
      <c r="AH873" s="389"/>
      <c r="AI873" s="386"/>
      <c r="AJ873" s="381"/>
      <c r="AK873" s="381"/>
      <c r="AL873" s="383"/>
      <c r="AM873" s="374"/>
      <c r="AN873" s="384" t="s">
        <v>495</v>
      </c>
      <c r="AO873" s="381" t="s">
        <v>495</v>
      </c>
      <c r="AP873" s="383"/>
      <c r="AQ873" s="374"/>
      <c r="AR873" s="384" t="str">
        <f/>
        <v/>
      </c>
      <c r="AS873" s="381" t="s">
        <v>495</v>
      </c>
      <c r="AT873" s="381" t="str">
        <f/>
        <v/>
      </c>
      <c r="AU873" s="389"/>
      <c r="AV873" s="390" t="str">
        <f/>
        <v/>
      </c>
      <c r="AW873" s="57" t="str">
        <f/>
        <v/>
      </c>
      <c r="AX873" s="381"/>
      <c r="AY873" s="381" t="str">
        <f/>
        <v/>
      </c>
      <c r="AZ873" s="381"/>
      <c r="BA873" s="381" t="str">
        <f/>
        <v/>
      </c>
      <c r="BB873" s="385"/>
      <c r="BC873" s="390" t="str">
        <f/>
        <v/>
      </c>
      <c r="BD873" s="381" t="str">
        <f/>
        <v/>
      </c>
      <c r="BE873" s="381"/>
      <c r="BF873" s="381" t="str">
        <f/>
        <v/>
      </c>
      <c r="BG873" s="391"/>
      <c r="BH873" s="392"/>
      <c r="BI873" s="378"/>
    </row>
    <row r="874" ht="15.75" customHeight="1">
      <c r="A874" s="236"/>
      <c r="B874" s="236"/>
      <c r="C874" s="358"/>
      <c r="D874" s="379"/>
      <c r="E874" s="380"/>
      <c r="F874" s="57"/>
      <c r="G874" s="57"/>
      <c r="H874" s="381"/>
      <c r="I874" s="380"/>
      <c r="J874" s="396"/>
      <c r="K874" s="382" t="b">
        <v>0</v>
      </c>
      <c r="L874" s="422"/>
      <c r="M874" s="57"/>
      <c r="N874" s="57" t="b">
        <v>0</v>
      </c>
      <c r="O874" s="24" t="b">
        <v>0</v>
      </c>
      <c r="P874" s="24"/>
      <c r="Q874" s="383"/>
      <c r="R874" s="367"/>
      <c r="S874" s="384" t="str">
        <f/>
        <v/>
      </c>
      <c r="T874" s="385" t="s">
        <v>495</v>
      </c>
      <c r="U874" s="386" t="str">
        <f/>
        <v/>
      </c>
      <c r="V874" s="385" t="s">
        <v>495</v>
      </c>
      <c r="W874" s="387" t="str">
        <f/>
        <v/>
      </c>
      <c r="X874" s="381" t="str">
        <f/>
        <v/>
      </c>
      <c r="Y874" s="381"/>
      <c r="Z874" s="381" t="s">
        <v>495</v>
      </c>
      <c r="AA874" s="388"/>
      <c r="AB874" s="381"/>
      <c r="AC874" s="381"/>
      <c r="AD874" s="381"/>
      <c r="AE874" s="388"/>
      <c r="AF874" s="381"/>
      <c r="AG874" s="381"/>
      <c r="AH874" s="389"/>
      <c r="AI874" s="386"/>
      <c r="AJ874" s="381"/>
      <c r="AK874" s="381"/>
      <c r="AL874" s="383"/>
      <c r="AM874" s="374"/>
      <c r="AN874" s="384" t="s">
        <v>495</v>
      </c>
      <c r="AO874" s="381" t="s">
        <v>495</v>
      </c>
      <c r="AP874" s="383"/>
      <c r="AQ874" s="374"/>
      <c r="AR874" s="384" t="str">
        <f/>
        <v/>
      </c>
      <c r="AS874" s="381" t="s">
        <v>495</v>
      </c>
      <c r="AT874" s="381" t="str">
        <f/>
        <v/>
      </c>
      <c r="AU874" s="389"/>
      <c r="AV874" s="390" t="str">
        <f/>
        <v/>
      </c>
      <c r="AW874" s="57" t="str">
        <f/>
        <v/>
      </c>
      <c r="AX874" s="381"/>
      <c r="AY874" s="381" t="str">
        <f/>
        <v/>
      </c>
      <c r="AZ874" s="381"/>
      <c r="BA874" s="381" t="str">
        <f/>
        <v/>
      </c>
      <c r="BB874" s="385"/>
      <c r="BC874" s="390" t="str">
        <f/>
        <v/>
      </c>
      <c r="BD874" s="381" t="str">
        <f/>
        <v/>
      </c>
      <c r="BE874" s="381"/>
      <c r="BF874" s="381" t="str">
        <f/>
        <v/>
      </c>
      <c r="BG874" s="391"/>
      <c r="BH874" s="392"/>
      <c r="BI874" s="378"/>
    </row>
    <row r="875" ht="15.75" customHeight="1">
      <c r="A875" s="236"/>
      <c r="B875" s="236"/>
      <c r="C875" s="358"/>
      <c r="D875" s="379"/>
      <c r="E875" s="380"/>
      <c r="F875" s="57"/>
      <c r="G875" s="57"/>
      <c r="H875" s="381"/>
      <c r="I875" s="380"/>
      <c r="J875" s="396"/>
      <c r="K875" s="382" t="b">
        <v>0</v>
      </c>
      <c r="L875" s="422"/>
      <c r="M875" s="57"/>
      <c r="N875" s="57" t="b">
        <v>0</v>
      </c>
      <c r="O875" s="24" t="b">
        <v>0</v>
      </c>
      <c r="P875" s="24"/>
      <c r="Q875" s="383"/>
      <c r="R875" s="367"/>
      <c r="S875" s="384" t="str">
        <f/>
        <v/>
      </c>
      <c r="T875" s="385" t="s">
        <v>495</v>
      </c>
      <c r="U875" s="386" t="str">
        <f/>
        <v/>
      </c>
      <c r="V875" s="385" t="s">
        <v>495</v>
      </c>
      <c r="W875" s="387" t="str">
        <f/>
        <v/>
      </c>
      <c r="X875" s="381" t="str">
        <f/>
        <v/>
      </c>
      <c r="Y875" s="381"/>
      <c r="Z875" s="381" t="s">
        <v>495</v>
      </c>
      <c r="AA875" s="388"/>
      <c r="AB875" s="381"/>
      <c r="AC875" s="381"/>
      <c r="AD875" s="381"/>
      <c r="AE875" s="388"/>
      <c r="AF875" s="381"/>
      <c r="AG875" s="381"/>
      <c r="AH875" s="389"/>
      <c r="AI875" s="386"/>
      <c r="AJ875" s="381"/>
      <c r="AK875" s="381"/>
      <c r="AL875" s="383"/>
      <c r="AM875" s="374"/>
      <c r="AN875" s="384" t="s">
        <v>495</v>
      </c>
      <c r="AO875" s="381" t="s">
        <v>495</v>
      </c>
      <c r="AP875" s="383"/>
      <c r="AQ875" s="374"/>
      <c r="AR875" s="384" t="str">
        <f/>
        <v/>
      </c>
      <c r="AS875" s="381" t="s">
        <v>495</v>
      </c>
      <c r="AT875" s="381" t="str">
        <f/>
        <v/>
      </c>
      <c r="AU875" s="389"/>
      <c r="AV875" s="390" t="str">
        <f/>
        <v/>
      </c>
      <c r="AW875" s="57" t="str">
        <f/>
        <v/>
      </c>
      <c r="AX875" s="381"/>
      <c r="AY875" s="381" t="str">
        <f/>
        <v/>
      </c>
      <c r="AZ875" s="381"/>
      <c r="BA875" s="381" t="str">
        <f/>
        <v/>
      </c>
      <c r="BB875" s="385"/>
      <c r="BC875" s="390" t="str">
        <f/>
        <v/>
      </c>
      <c r="BD875" s="381" t="str">
        <f/>
        <v/>
      </c>
      <c r="BE875" s="381"/>
      <c r="BF875" s="381" t="str">
        <f/>
        <v/>
      </c>
      <c r="BG875" s="391"/>
      <c r="BH875" s="392"/>
      <c r="BI875" s="378"/>
    </row>
    <row r="876" ht="15.75" customHeight="1">
      <c r="A876" s="236"/>
      <c r="B876" s="236"/>
      <c r="C876" s="358"/>
      <c r="D876" s="379"/>
      <c r="E876" s="380"/>
      <c r="F876" s="57"/>
      <c r="G876" s="57"/>
      <c r="H876" s="381"/>
      <c r="I876" s="380"/>
      <c r="J876" s="396"/>
      <c r="K876" s="382" t="b">
        <v>0</v>
      </c>
      <c r="L876" s="422"/>
      <c r="M876" s="57"/>
      <c r="N876" s="57" t="b">
        <v>0</v>
      </c>
      <c r="O876" s="24" t="b">
        <v>0</v>
      </c>
      <c r="P876" s="24"/>
      <c r="Q876" s="383"/>
      <c r="R876" s="367"/>
      <c r="S876" s="384" t="str">
        <f/>
        <v/>
      </c>
      <c r="T876" s="385" t="s">
        <v>495</v>
      </c>
      <c r="U876" s="386" t="str">
        <f/>
        <v/>
      </c>
      <c r="V876" s="385" t="s">
        <v>495</v>
      </c>
      <c r="W876" s="387" t="str">
        <f/>
        <v/>
      </c>
      <c r="X876" s="381" t="str">
        <f/>
        <v/>
      </c>
      <c r="Y876" s="381"/>
      <c r="Z876" s="381" t="s">
        <v>495</v>
      </c>
      <c r="AA876" s="388"/>
      <c r="AB876" s="381"/>
      <c r="AC876" s="381"/>
      <c r="AD876" s="381"/>
      <c r="AE876" s="388"/>
      <c r="AF876" s="381"/>
      <c r="AG876" s="381"/>
      <c r="AH876" s="389"/>
      <c r="AI876" s="386"/>
      <c r="AJ876" s="381"/>
      <c r="AK876" s="381"/>
      <c r="AL876" s="383"/>
      <c r="AM876" s="374"/>
      <c r="AN876" s="384" t="s">
        <v>495</v>
      </c>
      <c r="AO876" s="381" t="s">
        <v>495</v>
      </c>
      <c r="AP876" s="383"/>
      <c r="AQ876" s="374"/>
      <c r="AR876" s="384" t="str">
        <f/>
        <v/>
      </c>
      <c r="AS876" s="381" t="s">
        <v>495</v>
      </c>
      <c r="AT876" s="381" t="str">
        <f/>
        <v/>
      </c>
      <c r="AU876" s="389"/>
      <c r="AV876" s="390" t="str">
        <f/>
        <v/>
      </c>
      <c r="AW876" s="57" t="str">
        <f/>
        <v/>
      </c>
      <c r="AX876" s="381"/>
      <c r="AY876" s="381" t="str">
        <f/>
        <v/>
      </c>
      <c r="AZ876" s="381"/>
      <c r="BA876" s="381" t="str">
        <f/>
        <v/>
      </c>
      <c r="BB876" s="385"/>
      <c r="BC876" s="390" t="str">
        <f/>
        <v/>
      </c>
      <c r="BD876" s="381" t="str">
        <f/>
        <v/>
      </c>
      <c r="BE876" s="381"/>
      <c r="BF876" s="381" t="str">
        <f/>
        <v/>
      </c>
      <c r="BG876" s="391"/>
      <c r="BH876" s="392"/>
      <c r="BI876" s="378"/>
    </row>
    <row r="877" ht="15.75" customHeight="1">
      <c r="A877" s="236"/>
      <c r="B877" s="236"/>
      <c r="C877" s="358"/>
      <c r="D877" s="379"/>
      <c r="E877" s="380"/>
      <c r="F877" s="57"/>
      <c r="G877" s="57"/>
      <c r="H877" s="381"/>
      <c r="I877" s="380"/>
      <c r="J877" s="396"/>
      <c r="K877" s="382" t="b">
        <v>0</v>
      </c>
      <c r="L877" s="422"/>
      <c r="M877" s="57"/>
      <c r="N877" s="57" t="b">
        <v>0</v>
      </c>
      <c r="O877" s="24" t="b">
        <v>0</v>
      </c>
      <c r="P877" s="24"/>
      <c r="Q877" s="383"/>
      <c r="R877" s="367"/>
      <c r="S877" s="384" t="str">
        <f/>
        <v/>
      </c>
      <c r="T877" s="385" t="s">
        <v>495</v>
      </c>
      <c r="U877" s="386" t="str">
        <f/>
        <v/>
      </c>
      <c r="V877" s="385" t="s">
        <v>495</v>
      </c>
      <c r="W877" s="387" t="str">
        <f/>
        <v/>
      </c>
      <c r="X877" s="381" t="str">
        <f/>
        <v/>
      </c>
      <c r="Y877" s="381"/>
      <c r="Z877" s="381" t="s">
        <v>495</v>
      </c>
      <c r="AA877" s="388"/>
      <c r="AB877" s="381"/>
      <c r="AC877" s="381"/>
      <c r="AD877" s="381"/>
      <c r="AE877" s="388"/>
      <c r="AF877" s="381"/>
      <c r="AG877" s="381"/>
      <c r="AH877" s="389"/>
      <c r="AI877" s="386"/>
      <c r="AJ877" s="381"/>
      <c r="AK877" s="381"/>
      <c r="AL877" s="383"/>
      <c r="AM877" s="374"/>
      <c r="AN877" s="384" t="s">
        <v>495</v>
      </c>
      <c r="AO877" s="381" t="s">
        <v>495</v>
      </c>
      <c r="AP877" s="383"/>
      <c r="AQ877" s="374"/>
      <c r="AR877" s="384" t="str">
        <f/>
        <v/>
      </c>
      <c r="AS877" s="381" t="s">
        <v>495</v>
      </c>
      <c r="AT877" s="381" t="str">
        <f/>
        <v/>
      </c>
      <c r="AU877" s="389"/>
      <c r="AV877" s="390" t="str">
        <f/>
        <v/>
      </c>
      <c r="AW877" s="57" t="str">
        <f/>
        <v/>
      </c>
      <c r="AX877" s="381"/>
      <c r="AY877" s="381" t="str">
        <f/>
        <v/>
      </c>
      <c r="AZ877" s="381"/>
      <c r="BA877" s="381" t="str">
        <f/>
        <v/>
      </c>
      <c r="BB877" s="385"/>
      <c r="BC877" s="390" t="str">
        <f/>
        <v/>
      </c>
      <c r="BD877" s="381" t="str">
        <f/>
        <v/>
      </c>
      <c r="BE877" s="381"/>
      <c r="BF877" s="381" t="str">
        <f/>
        <v/>
      </c>
      <c r="BG877" s="391"/>
      <c r="BH877" s="392"/>
      <c r="BI877" s="378"/>
    </row>
    <row r="878" ht="15.75" customHeight="1">
      <c r="A878" s="236"/>
      <c r="B878" s="236"/>
      <c r="C878" s="358"/>
      <c r="D878" s="379"/>
      <c r="E878" s="380"/>
      <c r="F878" s="57"/>
      <c r="G878" s="57"/>
      <c r="H878" s="381"/>
      <c r="I878" s="380"/>
      <c r="J878" s="396"/>
      <c r="K878" s="382" t="b">
        <v>0</v>
      </c>
      <c r="L878" s="422"/>
      <c r="M878" s="57"/>
      <c r="N878" s="57" t="b">
        <v>0</v>
      </c>
      <c r="O878" s="24" t="b">
        <v>0</v>
      </c>
      <c r="P878" s="24"/>
      <c r="Q878" s="383"/>
      <c r="R878" s="367"/>
      <c r="S878" s="384" t="str">
        <f/>
        <v/>
      </c>
      <c r="T878" s="385" t="s">
        <v>495</v>
      </c>
      <c r="U878" s="386" t="str">
        <f/>
        <v/>
      </c>
      <c r="V878" s="385" t="s">
        <v>495</v>
      </c>
      <c r="W878" s="387" t="str">
        <f/>
        <v/>
      </c>
      <c r="X878" s="381" t="str">
        <f/>
        <v/>
      </c>
      <c r="Y878" s="381"/>
      <c r="Z878" s="381" t="s">
        <v>495</v>
      </c>
      <c r="AA878" s="388"/>
      <c r="AB878" s="381"/>
      <c r="AC878" s="381"/>
      <c r="AD878" s="381"/>
      <c r="AE878" s="388"/>
      <c r="AF878" s="381"/>
      <c r="AG878" s="381"/>
      <c r="AH878" s="389"/>
      <c r="AI878" s="386"/>
      <c r="AJ878" s="381"/>
      <c r="AK878" s="381"/>
      <c r="AL878" s="383"/>
      <c r="AM878" s="374"/>
      <c r="AN878" s="384" t="s">
        <v>495</v>
      </c>
      <c r="AO878" s="381" t="s">
        <v>495</v>
      </c>
      <c r="AP878" s="383"/>
      <c r="AQ878" s="374"/>
      <c r="AR878" s="384" t="str">
        <f/>
        <v/>
      </c>
      <c r="AS878" s="381" t="s">
        <v>495</v>
      </c>
      <c r="AT878" s="381" t="str">
        <f/>
        <v/>
      </c>
      <c r="AU878" s="389"/>
      <c r="AV878" s="390" t="str">
        <f/>
        <v/>
      </c>
      <c r="AW878" s="57" t="str">
        <f/>
        <v/>
      </c>
      <c r="AX878" s="381"/>
      <c r="AY878" s="381" t="str">
        <f/>
        <v/>
      </c>
      <c r="AZ878" s="381"/>
      <c r="BA878" s="381" t="str">
        <f/>
        <v/>
      </c>
      <c r="BB878" s="385"/>
      <c r="BC878" s="390" t="str">
        <f/>
        <v/>
      </c>
      <c r="BD878" s="381" t="str">
        <f/>
        <v/>
      </c>
      <c r="BE878" s="381"/>
      <c r="BF878" s="381" t="str">
        <f/>
        <v/>
      </c>
      <c r="BG878" s="391"/>
      <c r="BH878" s="392"/>
      <c r="BI878" s="378"/>
    </row>
    <row r="879" ht="15.75" customHeight="1">
      <c r="A879" s="236"/>
      <c r="B879" s="236"/>
      <c r="C879" s="358"/>
      <c r="D879" s="379"/>
      <c r="E879" s="380"/>
      <c r="F879" s="57"/>
      <c r="G879" s="57"/>
      <c r="H879" s="381"/>
      <c r="I879" s="380"/>
      <c r="J879" s="396"/>
      <c r="K879" s="382" t="b">
        <v>0</v>
      </c>
      <c r="L879" s="422"/>
      <c r="M879" s="57"/>
      <c r="N879" s="57" t="b">
        <v>0</v>
      </c>
      <c r="O879" s="24" t="b">
        <v>0</v>
      </c>
      <c r="P879" s="24"/>
      <c r="Q879" s="383"/>
      <c r="R879" s="367"/>
      <c r="S879" s="384" t="str">
        <f/>
        <v/>
      </c>
      <c r="T879" s="385" t="s">
        <v>495</v>
      </c>
      <c r="U879" s="386" t="str">
        <f/>
        <v/>
      </c>
      <c r="V879" s="385" t="s">
        <v>495</v>
      </c>
      <c r="W879" s="387" t="str">
        <f/>
        <v/>
      </c>
      <c r="X879" s="381" t="str">
        <f/>
        <v/>
      </c>
      <c r="Y879" s="381"/>
      <c r="Z879" s="381" t="s">
        <v>495</v>
      </c>
      <c r="AA879" s="388"/>
      <c r="AB879" s="381"/>
      <c r="AC879" s="381"/>
      <c r="AD879" s="381"/>
      <c r="AE879" s="388"/>
      <c r="AF879" s="381"/>
      <c r="AG879" s="381"/>
      <c r="AH879" s="389"/>
      <c r="AI879" s="386"/>
      <c r="AJ879" s="381"/>
      <c r="AK879" s="381"/>
      <c r="AL879" s="383"/>
      <c r="AM879" s="374"/>
      <c r="AN879" s="384" t="s">
        <v>495</v>
      </c>
      <c r="AO879" s="381" t="s">
        <v>495</v>
      </c>
      <c r="AP879" s="383"/>
      <c r="AQ879" s="374"/>
      <c r="AR879" s="384" t="str">
        <f/>
        <v/>
      </c>
      <c r="AS879" s="381" t="s">
        <v>495</v>
      </c>
      <c r="AT879" s="381" t="str">
        <f/>
        <v/>
      </c>
      <c r="AU879" s="389"/>
      <c r="AV879" s="390" t="str">
        <f/>
        <v/>
      </c>
      <c r="AW879" s="57" t="str">
        <f/>
        <v/>
      </c>
      <c r="AX879" s="381"/>
      <c r="AY879" s="381" t="str">
        <f/>
        <v/>
      </c>
      <c r="AZ879" s="381"/>
      <c r="BA879" s="381" t="str">
        <f/>
        <v/>
      </c>
      <c r="BB879" s="385"/>
      <c r="BC879" s="390" t="str">
        <f/>
        <v/>
      </c>
      <c r="BD879" s="381" t="str">
        <f/>
        <v/>
      </c>
      <c r="BE879" s="381"/>
      <c r="BF879" s="381" t="str">
        <f/>
        <v/>
      </c>
      <c r="BG879" s="391"/>
      <c r="BH879" s="392"/>
      <c r="BI879" s="378"/>
    </row>
    <row r="880" ht="15.75" customHeight="1">
      <c r="A880" s="236"/>
      <c r="B880" s="236"/>
      <c r="C880" s="358"/>
      <c r="D880" s="379"/>
      <c r="E880" s="380"/>
      <c r="F880" s="57"/>
      <c r="G880" s="57"/>
      <c r="H880" s="381"/>
      <c r="I880" s="380"/>
      <c r="J880" s="396"/>
      <c r="K880" s="382" t="b">
        <v>0</v>
      </c>
      <c r="L880" s="422"/>
      <c r="M880" s="57"/>
      <c r="N880" s="57" t="b">
        <v>0</v>
      </c>
      <c r="O880" s="24" t="b">
        <v>0</v>
      </c>
      <c r="P880" s="24"/>
      <c r="Q880" s="383"/>
      <c r="R880" s="367"/>
      <c r="S880" s="384" t="str">
        <f/>
        <v/>
      </c>
      <c r="T880" s="385" t="s">
        <v>495</v>
      </c>
      <c r="U880" s="386" t="str">
        <f/>
        <v/>
      </c>
      <c r="V880" s="385" t="s">
        <v>495</v>
      </c>
      <c r="W880" s="387" t="str">
        <f/>
        <v/>
      </c>
      <c r="X880" s="381" t="str">
        <f/>
        <v/>
      </c>
      <c r="Y880" s="381"/>
      <c r="Z880" s="381" t="s">
        <v>495</v>
      </c>
      <c r="AA880" s="388"/>
      <c r="AB880" s="381"/>
      <c r="AC880" s="381"/>
      <c r="AD880" s="381"/>
      <c r="AE880" s="388"/>
      <c r="AF880" s="381"/>
      <c r="AG880" s="381"/>
      <c r="AH880" s="389"/>
      <c r="AI880" s="386"/>
      <c r="AJ880" s="381"/>
      <c r="AK880" s="381"/>
      <c r="AL880" s="383"/>
      <c r="AM880" s="374"/>
      <c r="AN880" s="384" t="s">
        <v>495</v>
      </c>
      <c r="AO880" s="381" t="s">
        <v>495</v>
      </c>
      <c r="AP880" s="383"/>
      <c r="AQ880" s="374"/>
      <c r="AR880" s="384" t="str">
        <f/>
        <v/>
      </c>
      <c r="AS880" s="381" t="s">
        <v>495</v>
      </c>
      <c r="AT880" s="381" t="str">
        <f/>
        <v/>
      </c>
      <c r="AU880" s="389"/>
      <c r="AV880" s="390" t="str">
        <f/>
        <v/>
      </c>
      <c r="AW880" s="57" t="str">
        <f/>
        <v/>
      </c>
      <c r="AX880" s="381"/>
      <c r="AY880" s="381" t="str">
        <f/>
        <v/>
      </c>
      <c r="AZ880" s="381"/>
      <c r="BA880" s="381" t="str">
        <f/>
        <v/>
      </c>
      <c r="BB880" s="385"/>
      <c r="BC880" s="390" t="str">
        <f/>
        <v/>
      </c>
      <c r="BD880" s="381" t="str">
        <f/>
        <v/>
      </c>
      <c r="BE880" s="381"/>
      <c r="BF880" s="381" t="str">
        <f/>
        <v/>
      </c>
      <c r="BG880" s="391"/>
      <c r="BH880" s="392"/>
      <c r="BI880" s="378"/>
    </row>
    <row r="881" ht="15.75" customHeight="1">
      <c r="A881" s="236"/>
      <c r="B881" s="236"/>
      <c r="C881" s="358"/>
      <c r="D881" s="379"/>
      <c r="E881" s="380"/>
      <c r="F881" s="57"/>
      <c r="G881" s="57"/>
      <c r="H881" s="381"/>
      <c r="I881" s="380"/>
      <c r="J881" s="396"/>
      <c r="K881" s="382" t="b">
        <v>0</v>
      </c>
      <c r="L881" s="422"/>
      <c r="M881" s="57"/>
      <c r="N881" s="57" t="b">
        <v>0</v>
      </c>
      <c r="O881" s="24" t="b">
        <v>0</v>
      </c>
      <c r="P881" s="24"/>
      <c r="Q881" s="383"/>
      <c r="R881" s="367"/>
      <c r="S881" s="384" t="str">
        <f/>
        <v/>
      </c>
      <c r="T881" s="385" t="s">
        <v>495</v>
      </c>
      <c r="U881" s="386" t="str">
        <f/>
        <v/>
      </c>
      <c r="V881" s="385" t="s">
        <v>495</v>
      </c>
      <c r="W881" s="387" t="str">
        <f/>
        <v/>
      </c>
      <c r="X881" s="381" t="str">
        <f/>
        <v/>
      </c>
      <c r="Y881" s="381"/>
      <c r="Z881" s="381" t="s">
        <v>495</v>
      </c>
      <c r="AA881" s="388"/>
      <c r="AB881" s="381"/>
      <c r="AC881" s="381"/>
      <c r="AD881" s="381"/>
      <c r="AE881" s="388"/>
      <c r="AF881" s="381"/>
      <c r="AG881" s="381"/>
      <c r="AH881" s="389"/>
      <c r="AI881" s="386"/>
      <c r="AJ881" s="381"/>
      <c r="AK881" s="381"/>
      <c r="AL881" s="383"/>
      <c r="AM881" s="374"/>
      <c r="AN881" s="384" t="s">
        <v>495</v>
      </c>
      <c r="AO881" s="381" t="s">
        <v>495</v>
      </c>
      <c r="AP881" s="383"/>
      <c r="AQ881" s="374"/>
      <c r="AR881" s="384" t="str">
        <f/>
        <v/>
      </c>
      <c r="AS881" s="381" t="s">
        <v>495</v>
      </c>
      <c r="AT881" s="381" t="str">
        <f/>
        <v/>
      </c>
      <c r="AU881" s="389"/>
      <c r="AV881" s="390" t="str">
        <f/>
        <v/>
      </c>
      <c r="AW881" s="57" t="str">
        <f/>
        <v/>
      </c>
      <c r="AX881" s="381"/>
      <c r="AY881" s="381" t="str">
        <f/>
        <v/>
      </c>
      <c r="AZ881" s="381"/>
      <c r="BA881" s="381" t="str">
        <f/>
        <v/>
      </c>
      <c r="BB881" s="385"/>
      <c r="BC881" s="390" t="str">
        <f/>
        <v/>
      </c>
      <c r="BD881" s="381" t="str">
        <f/>
        <v/>
      </c>
      <c r="BE881" s="381"/>
      <c r="BF881" s="381" t="str">
        <f/>
        <v/>
      </c>
      <c r="BG881" s="391"/>
      <c r="BH881" s="392"/>
      <c r="BI881" s="378"/>
    </row>
    <row r="882" ht="15.75" customHeight="1">
      <c r="A882" s="236"/>
      <c r="B882" s="236"/>
      <c r="C882" s="358"/>
      <c r="D882" s="379"/>
      <c r="E882" s="380"/>
      <c r="F882" s="57"/>
      <c r="G882" s="57"/>
      <c r="H882" s="381"/>
      <c r="I882" s="380"/>
      <c r="J882" s="396"/>
      <c r="K882" s="382" t="b">
        <v>0</v>
      </c>
      <c r="L882" s="422"/>
      <c r="M882" s="57"/>
      <c r="N882" s="57" t="b">
        <v>0</v>
      </c>
      <c r="O882" s="24" t="b">
        <v>0</v>
      </c>
      <c r="P882" s="24"/>
      <c r="Q882" s="383"/>
      <c r="R882" s="367"/>
      <c r="S882" s="384" t="str">
        <f/>
        <v/>
      </c>
      <c r="T882" s="385" t="s">
        <v>495</v>
      </c>
      <c r="U882" s="386" t="str">
        <f/>
        <v/>
      </c>
      <c r="V882" s="385" t="s">
        <v>495</v>
      </c>
      <c r="W882" s="387" t="str">
        <f/>
        <v/>
      </c>
      <c r="X882" s="381" t="str">
        <f/>
        <v/>
      </c>
      <c r="Y882" s="381"/>
      <c r="Z882" s="381" t="s">
        <v>495</v>
      </c>
      <c r="AA882" s="388"/>
      <c r="AB882" s="381"/>
      <c r="AC882" s="381"/>
      <c r="AD882" s="381"/>
      <c r="AE882" s="388"/>
      <c r="AF882" s="381"/>
      <c r="AG882" s="381"/>
      <c r="AH882" s="389"/>
      <c r="AI882" s="386"/>
      <c r="AJ882" s="381"/>
      <c r="AK882" s="381"/>
      <c r="AL882" s="383"/>
      <c r="AM882" s="374"/>
      <c r="AN882" s="384" t="s">
        <v>495</v>
      </c>
      <c r="AO882" s="381" t="s">
        <v>495</v>
      </c>
      <c r="AP882" s="383"/>
      <c r="AQ882" s="374"/>
      <c r="AR882" s="384" t="str">
        <f/>
        <v/>
      </c>
      <c r="AS882" s="381" t="s">
        <v>495</v>
      </c>
      <c r="AT882" s="381" t="str">
        <f/>
        <v/>
      </c>
      <c r="AU882" s="389"/>
      <c r="AV882" s="390" t="str">
        <f/>
        <v/>
      </c>
      <c r="AW882" s="57" t="str">
        <f/>
        <v/>
      </c>
      <c r="AX882" s="381"/>
      <c r="AY882" s="381" t="str">
        <f/>
        <v/>
      </c>
      <c r="AZ882" s="381"/>
      <c r="BA882" s="381" t="str">
        <f/>
        <v/>
      </c>
      <c r="BB882" s="385"/>
      <c r="BC882" s="390" t="str">
        <f/>
        <v/>
      </c>
      <c r="BD882" s="381" t="str">
        <f/>
        <v/>
      </c>
      <c r="BE882" s="381"/>
      <c r="BF882" s="381" t="str">
        <f/>
        <v/>
      </c>
      <c r="BG882" s="391"/>
      <c r="BH882" s="392"/>
      <c r="BI882" s="378"/>
    </row>
    <row r="883" ht="15.75" customHeight="1">
      <c r="A883" s="236"/>
      <c r="B883" s="236"/>
      <c r="C883" s="358"/>
      <c r="D883" s="379"/>
      <c r="E883" s="380"/>
      <c r="F883" s="57"/>
      <c r="G883" s="57"/>
      <c r="H883" s="381"/>
      <c r="I883" s="380"/>
      <c r="J883" s="396"/>
      <c r="K883" s="382" t="b">
        <v>0</v>
      </c>
      <c r="L883" s="422"/>
      <c r="M883" s="57"/>
      <c r="N883" s="57" t="b">
        <v>0</v>
      </c>
      <c r="O883" s="24" t="b">
        <v>0</v>
      </c>
      <c r="P883" s="24"/>
      <c r="Q883" s="383"/>
      <c r="R883" s="367"/>
      <c r="S883" s="384" t="str">
        <f/>
        <v/>
      </c>
      <c r="T883" s="385" t="s">
        <v>495</v>
      </c>
      <c r="U883" s="386" t="str">
        <f/>
        <v/>
      </c>
      <c r="V883" s="385" t="s">
        <v>495</v>
      </c>
      <c r="W883" s="387" t="str">
        <f/>
        <v/>
      </c>
      <c r="X883" s="381" t="str">
        <f/>
        <v/>
      </c>
      <c r="Y883" s="381"/>
      <c r="Z883" s="381" t="s">
        <v>495</v>
      </c>
      <c r="AA883" s="388"/>
      <c r="AB883" s="381"/>
      <c r="AC883" s="381"/>
      <c r="AD883" s="381"/>
      <c r="AE883" s="388"/>
      <c r="AF883" s="381"/>
      <c r="AG883" s="381"/>
      <c r="AH883" s="389"/>
      <c r="AI883" s="386"/>
      <c r="AJ883" s="381"/>
      <c r="AK883" s="381"/>
      <c r="AL883" s="383"/>
      <c r="AM883" s="374"/>
      <c r="AN883" s="384" t="s">
        <v>495</v>
      </c>
      <c r="AO883" s="381" t="s">
        <v>495</v>
      </c>
      <c r="AP883" s="383"/>
      <c r="AQ883" s="374"/>
      <c r="AR883" s="384" t="str">
        <f/>
        <v/>
      </c>
      <c r="AS883" s="381" t="s">
        <v>495</v>
      </c>
      <c r="AT883" s="381" t="str">
        <f/>
        <v/>
      </c>
      <c r="AU883" s="389"/>
      <c r="AV883" s="390" t="str">
        <f/>
        <v/>
      </c>
      <c r="AW883" s="57" t="str">
        <f/>
        <v/>
      </c>
      <c r="AX883" s="381"/>
      <c r="AY883" s="381" t="str">
        <f/>
        <v/>
      </c>
      <c r="AZ883" s="381"/>
      <c r="BA883" s="381" t="str">
        <f/>
        <v/>
      </c>
      <c r="BB883" s="385"/>
      <c r="BC883" s="390" t="str">
        <f/>
        <v/>
      </c>
      <c r="BD883" s="381" t="str">
        <f/>
        <v/>
      </c>
      <c r="BE883" s="381"/>
      <c r="BF883" s="381" t="str">
        <f/>
        <v/>
      </c>
      <c r="BG883" s="391"/>
      <c r="BH883" s="392"/>
      <c r="BI883" s="378"/>
    </row>
    <row r="884" ht="15.75" customHeight="1">
      <c r="A884" s="236"/>
      <c r="B884" s="236"/>
      <c r="C884" s="358"/>
      <c r="D884" s="379"/>
      <c r="E884" s="380"/>
      <c r="F884" s="57"/>
      <c r="G884" s="57"/>
      <c r="H884" s="381"/>
      <c r="I884" s="380"/>
      <c r="J884" s="396"/>
      <c r="K884" s="382" t="b">
        <v>0</v>
      </c>
      <c r="L884" s="422"/>
      <c r="M884" s="57"/>
      <c r="N884" s="57" t="b">
        <v>0</v>
      </c>
      <c r="O884" s="24" t="b">
        <v>0</v>
      </c>
      <c r="P884" s="24"/>
      <c r="Q884" s="383"/>
      <c r="R884" s="367"/>
      <c r="S884" s="384" t="str">
        <f/>
        <v/>
      </c>
      <c r="T884" s="385" t="s">
        <v>495</v>
      </c>
      <c r="U884" s="386" t="str">
        <f/>
        <v/>
      </c>
      <c r="V884" s="385" t="s">
        <v>495</v>
      </c>
      <c r="W884" s="387" t="str">
        <f/>
        <v/>
      </c>
      <c r="X884" s="381" t="str">
        <f/>
        <v/>
      </c>
      <c r="Y884" s="381"/>
      <c r="Z884" s="381" t="s">
        <v>495</v>
      </c>
      <c r="AA884" s="388"/>
      <c r="AB884" s="381"/>
      <c r="AC884" s="381"/>
      <c r="AD884" s="381"/>
      <c r="AE884" s="388"/>
      <c r="AF884" s="381"/>
      <c r="AG884" s="381"/>
      <c r="AH884" s="389"/>
      <c r="AI884" s="386"/>
      <c r="AJ884" s="381"/>
      <c r="AK884" s="381"/>
      <c r="AL884" s="383"/>
      <c r="AM884" s="374"/>
      <c r="AN884" s="384" t="s">
        <v>495</v>
      </c>
      <c r="AO884" s="381" t="s">
        <v>495</v>
      </c>
      <c r="AP884" s="383"/>
      <c r="AQ884" s="374"/>
      <c r="AR884" s="384" t="str">
        <f/>
        <v/>
      </c>
      <c r="AS884" s="381" t="s">
        <v>495</v>
      </c>
      <c r="AT884" s="381" t="str">
        <f/>
        <v/>
      </c>
      <c r="AU884" s="389"/>
      <c r="AV884" s="390" t="str">
        <f/>
        <v/>
      </c>
      <c r="AW884" s="57" t="str">
        <f/>
        <v/>
      </c>
      <c r="AX884" s="381"/>
      <c r="AY884" s="381" t="str">
        <f/>
        <v/>
      </c>
      <c r="AZ884" s="381"/>
      <c r="BA884" s="381" t="str">
        <f/>
        <v/>
      </c>
      <c r="BB884" s="385"/>
      <c r="BC884" s="390" t="str">
        <f/>
        <v/>
      </c>
      <c r="BD884" s="381" t="str">
        <f/>
        <v/>
      </c>
      <c r="BE884" s="381"/>
      <c r="BF884" s="381" t="str">
        <f/>
        <v/>
      </c>
      <c r="BG884" s="391"/>
      <c r="BH884" s="392"/>
      <c r="BI884" s="378"/>
    </row>
    <row r="885" ht="15.75" customHeight="1">
      <c r="A885" s="236"/>
      <c r="B885" s="236"/>
      <c r="C885" s="358"/>
      <c r="D885" s="379"/>
      <c r="E885" s="380"/>
      <c r="F885" s="57"/>
      <c r="G885" s="57"/>
      <c r="H885" s="381"/>
      <c r="I885" s="380"/>
      <c r="J885" s="396"/>
      <c r="K885" s="382" t="b">
        <v>0</v>
      </c>
      <c r="L885" s="422"/>
      <c r="M885" s="57"/>
      <c r="N885" s="57" t="b">
        <v>0</v>
      </c>
      <c r="O885" s="24" t="b">
        <v>0</v>
      </c>
      <c r="P885" s="24"/>
      <c r="Q885" s="383"/>
      <c r="R885" s="367"/>
      <c r="S885" s="384" t="str">
        <f/>
        <v/>
      </c>
      <c r="T885" s="385" t="s">
        <v>495</v>
      </c>
      <c r="U885" s="386" t="str">
        <f/>
        <v/>
      </c>
      <c r="V885" s="385" t="s">
        <v>495</v>
      </c>
      <c r="W885" s="387" t="str">
        <f/>
        <v/>
      </c>
      <c r="X885" s="381" t="str">
        <f/>
        <v/>
      </c>
      <c r="Y885" s="381"/>
      <c r="Z885" s="381" t="s">
        <v>495</v>
      </c>
      <c r="AA885" s="388"/>
      <c r="AB885" s="381"/>
      <c r="AC885" s="381"/>
      <c r="AD885" s="381"/>
      <c r="AE885" s="388"/>
      <c r="AF885" s="381"/>
      <c r="AG885" s="381"/>
      <c r="AH885" s="389"/>
      <c r="AI885" s="386"/>
      <c r="AJ885" s="381"/>
      <c r="AK885" s="381"/>
      <c r="AL885" s="383"/>
      <c r="AM885" s="374"/>
      <c r="AN885" s="384" t="s">
        <v>495</v>
      </c>
      <c r="AO885" s="381" t="s">
        <v>495</v>
      </c>
      <c r="AP885" s="383"/>
      <c r="AQ885" s="374"/>
      <c r="AR885" s="384" t="str">
        <f/>
        <v/>
      </c>
      <c r="AS885" s="381" t="s">
        <v>495</v>
      </c>
      <c r="AT885" s="381" t="str">
        <f/>
        <v/>
      </c>
      <c r="AU885" s="389"/>
      <c r="AV885" s="390" t="str">
        <f/>
        <v/>
      </c>
      <c r="AW885" s="57" t="str">
        <f/>
        <v/>
      </c>
      <c r="AX885" s="381"/>
      <c r="AY885" s="381" t="str">
        <f/>
        <v/>
      </c>
      <c r="AZ885" s="381"/>
      <c r="BA885" s="381" t="str">
        <f/>
        <v/>
      </c>
      <c r="BB885" s="385"/>
      <c r="BC885" s="390" t="str">
        <f/>
        <v/>
      </c>
      <c r="BD885" s="381" t="str">
        <f/>
        <v/>
      </c>
      <c r="BE885" s="381"/>
      <c r="BF885" s="381" t="str">
        <f/>
        <v/>
      </c>
      <c r="BG885" s="391"/>
      <c r="BH885" s="392"/>
      <c r="BI885" s="378"/>
    </row>
    <row r="886" ht="15.75" customHeight="1">
      <c r="A886" s="236"/>
      <c r="B886" s="236"/>
      <c r="C886" s="358"/>
      <c r="D886" s="379"/>
      <c r="E886" s="380"/>
      <c r="F886" s="57"/>
      <c r="G886" s="57"/>
      <c r="H886" s="381"/>
      <c r="I886" s="380"/>
      <c r="J886" s="396"/>
      <c r="K886" s="382" t="b">
        <v>0</v>
      </c>
      <c r="L886" s="422"/>
      <c r="M886" s="57"/>
      <c r="N886" s="57" t="b">
        <v>0</v>
      </c>
      <c r="O886" s="24" t="b">
        <v>0</v>
      </c>
      <c r="P886" s="24"/>
      <c r="Q886" s="383"/>
      <c r="R886" s="367"/>
      <c r="S886" s="384" t="str">
        <f/>
        <v/>
      </c>
      <c r="T886" s="385" t="s">
        <v>495</v>
      </c>
      <c r="U886" s="386" t="str">
        <f/>
        <v/>
      </c>
      <c r="V886" s="385" t="s">
        <v>495</v>
      </c>
      <c r="W886" s="387" t="str">
        <f/>
        <v/>
      </c>
      <c r="X886" s="381" t="str">
        <f/>
        <v/>
      </c>
      <c r="Y886" s="381"/>
      <c r="Z886" s="381" t="s">
        <v>495</v>
      </c>
      <c r="AA886" s="388"/>
      <c r="AB886" s="381"/>
      <c r="AC886" s="381"/>
      <c r="AD886" s="381"/>
      <c r="AE886" s="388"/>
      <c r="AF886" s="381"/>
      <c r="AG886" s="381"/>
      <c r="AH886" s="389"/>
      <c r="AI886" s="386"/>
      <c r="AJ886" s="381"/>
      <c r="AK886" s="381"/>
      <c r="AL886" s="383"/>
      <c r="AM886" s="374"/>
      <c r="AN886" s="384" t="s">
        <v>495</v>
      </c>
      <c r="AO886" s="381" t="s">
        <v>495</v>
      </c>
      <c r="AP886" s="383"/>
      <c r="AQ886" s="374"/>
      <c r="AR886" s="384" t="str">
        <f/>
        <v/>
      </c>
      <c r="AS886" s="381" t="s">
        <v>495</v>
      </c>
      <c r="AT886" s="381" t="str">
        <f/>
        <v/>
      </c>
      <c r="AU886" s="389"/>
      <c r="AV886" s="390" t="str">
        <f/>
        <v/>
      </c>
      <c r="AW886" s="57" t="str">
        <f/>
        <v/>
      </c>
      <c r="AX886" s="381"/>
      <c r="AY886" s="381" t="str">
        <f/>
        <v/>
      </c>
      <c r="AZ886" s="381"/>
      <c r="BA886" s="381" t="str">
        <f/>
        <v/>
      </c>
      <c r="BB886" s="385"/>
      <c r="BC886" s="390" t="str">
        <f/>
        <v/>
      </c>
      <c r="BD886" s="381" t="str">
        <f/>
        <v/>
      </c>
      <c r="BE886" s="381"/>
      <c r="BF886" s="381" t="str">
        <f/>
        <v/>
      </c>
      <c r="BG886" s="391"/>
      <c r="BH886" s="392"/>
      <c r="BI886" s="378"/>
    </row>
    <row r="887" ht="15.75" customHeight="1">
      <c r="A887" s="236"/>
      <c r="B887" s="236"/>
      <c r="C887" s="358"/>
      <c r="D887" s="379"/>
      <c r="E887" s="380"/>
      <c r="F887" s="57"/>
      <c r="G887" s="57"/>
      <c r="H887" s="381"/>
      <c r="I887" s="380"/>
      <c r="J887" s="396"/>
      <c r="K887" s="382" t="b">
        <v>0</v>
      </c>
      <c r="L887" s="422"/>
      <c r="M887" s="57"/>
      <c r="N887" s="57" t="b">
        <v>0</v>
      </c>
      <c r="O887" s="24" t="b">
        <v>0</v>
      </c>
      <c r="P887" s="24"/>
      <c r="Q887" s="383"/>
      <c r="R887" s="367"/>
      <c r="S887" s="384" t="str">
        <f/>
        <v/>
      </c>
      <c r="T887" s="385" t="s">
        <v>495</v>
      </c>
      <c r="U887" s="386" t="str">
        <f/>
        <v/>
      </c>
      <c r="V887" s="385" t="s">
        <v>495</v>
      </c>
      <c r="W887" s="387" t="str">
        <f/>
        <v/>
      </c>
      <c r="X887" s="381" t="str">
        <f/>
        <v/>
      </c>
      <c r="Y887" s="381"/>
      <c r="Z887" s="381" t="s">
        <v>495</v>
      </c>
      <c r="AA887" s="388"/>
      <c r="AB887" s="381"/>
      <c r="AC887" s="381"/>
      <c r="AD887" s="381"/>
      <c r="AE887" s="388"/>
      <c r="AF887" s="381"/>
      <c r="AG887" s="381"/>
      <c r="AH887" s="389"/>
      <c r="AI887" s="386"/>
      <c r="AJ887" s="381"/>
      <c r="AK887" s="381"/>
      <c r="AL887" s="383"/>
      <c r="AM887" s="374"/>
      <c r="AN887" s="384" t="s">
        <v>495</v>
      </c>
      <c r="AO887" s="381" t="s">
        <v>495</v>
      </c>
      <c r="AP887" s="383"/>
      <c r="AQ887" s="374"/>
      <c r="AR887" s="384" t="str">
        <f/>
        <v/>
      </c>
      <c r="AS887" s="381" t="s">
        <v>495</v>
      </c>
      <c r="AT887" s="381" t="str">
        <f/>
        <v/>
      </c>
      <c r="AU887" s="389"/>
      <c r="AV887" s="390" t="str">
        <f/>
        <v/>
      </c>
      <c r="AW887" s="57" t="str">
        <f/>
        <v/>
      </c>
      <c r="AX887" s="381"/>
      <c r="AY887" s="381" t="str">
        <f/>
        <v/>
      </c>
      <c r="AZ887" s="381"/>
      <c r="BA887" s="381" t="str">
        <f/>
        <v/>
      </c>
      <c r="BB887" s="385"/>
      <c r="BC887" s="390" t="str">
        <f/>
        <v/>
      </c>
      <c r="BD887" s="381" t="str">
        <f/>
        <v/>
      </c>
      <c r="BE887" s="381"/>
      <c r="BF887" s="381" t="str">
        <f/>
        <v/>
      </c>
      <c r="BG887" s="391"/>
      <c r="BH887" s="392"/>
      <c r="BI887" s="378"/>
    </row>
    <row r="888" ht="15.75" customHeight="1">
      <c r="A888" s="236"/>
      <c r="B888" s="236"/>
      <c r="C888" s="358"/>
      <c r="D888" s="379"/>
      <c r="E888" s="380"/>
      <c r="F888" s="57"/>
      <c r="G888" s="57"/>
      <c r="H888" s="381"/>
      <c r="I888" s="380"/>
      <c r="J888" s="396"/>
      <c r="K888" s="382" t="b">
        <v>0</v>
      </c>
      <c r="L888" s="422"/>
      <c r="M888" s="57"/>
      <c r="N888" s="57" t="b">
        <v>0</v>
      </c>
      <c r="O888" s="24" t="b">
        <v>0</v>
      </c>
      <c r="P888" s="24"/>
      <c r="Q888" s="383"/>
      <c r="R888" s="367"/>
      <c r="S888" s="384" t="str">
        <f/>
        <v/>
      </c>
      <c r="T888" s="385" t="s">
        <v>495</v>
      </c>
      <c r="U888" s="386" t="str">
        <f/>
        <v/>
      </c>
      <c r="V888" s="385" t="s">
        <v>495</v>
      </c>
      <c r="W888" s="387" t="str">
        <f/>
        <v/>
      </c>
      <c r="X888" s="381" t="str">
        <f/>
        <v/>
      </c>
      <c r="Y888" s="381"/>
      <c r="Z888" s="381" t="s">
        <v>495</v>
      </c>
      <c r="AA888" s="388"/>
      <c r="AB888" s="381"/>
      <c r="AC888" s="381"/>
      <c r="AD888" s="381"/>
      <c r="AE888" s="388"/>
      <c r="AF888" s="381"/>
      <c r="AG888" s="381"/>
      <c r="AH888" s="389"/>
      <c r="AI888" s="386"/>
      <c r="AJ888" s="381"/>
      <c r="AK888" s="381"/>
      <c r="AL888" s="383"/>
      <c r="AM888" s="374"/>
      <c r="AN888" s="384" t="s">
        <v>495</v>
      </c>
      <c r="AO888" s="381" t="s">
        <v>495</v>
      </c>
      <c r="AP888" s="383"/>
      <c r="AQ888" s="374"/>
      <c r="AR888" s="384" t="str">
        <f/>
        <v/>
      </c>
      <c r="AS888" s="381" t="s">
        <v>495</v>
      </c>
      <c r="AT888" s="381" t="str">
        <f/>
        <v/>
      </c>
      <c r="AU888" s="389"/>
      <c r="AV888" s="390" t="str">
        <f/>
        <v/>
      </c>
      <c r="AW888" s="57" t="str">
        <f/>
        <v/>
      </c>
      <c r="AX888" s="381"/>
      <c r="AY888" s="381" t="str">
        <f/>
        <v/>
      </c>
      <c r="AZ888" s="381"/>
      <c r="BA888" s="381" t="str">
        <f/>
        <v/>
      </c>
      <c r="BB888" s="385"/>
      <c r="BC888" s="390" t="str">
        <f/>
        <v/>
      </c>
      <c r="BD888" s="381" t="str">
        <f/>
        <v/>
      </c>
      <c r="BE888" s="381"/>
      <c r="BF888" s="381" t="str">
        <f/>
        <v/>
      </c>
      <c r="BG888" s="391"/>
      <c r="BH888" s="392"/>
      <c r="BI888" s="378"/>
    </row>
    <row r="889" ht="15.75" customHeight="1">
      <c r="A889" s="236"/>
      <c r="B889" s="236"/>
      <c r="C889" s="358"/>
      <c r="D889" s="379"/>
      <c r="E889" s="380"/>
      <c r="F889" s="57"/>
      <c r="G889" s="57"/>
      <c r="H889" s="381"/>
      <c r="I889" s="380"/>
      <c r="J889" s="396"/>
      <c r="K889" s="382" t="b">
        <v>0</v>
      </c>
      <c r="L889" s="422"/>
      <c r="M889" s="57"/>
      <c r="N889" s="57" t="b">
        <v>0</v>
      </c>
      <c r="O889" s="24" t="b">
        <v>0</v>
      </c>
      <c r="P889" s="24"/>
      <c r="Q889" s="383"/>
      <c r="R889" s="367"/>
      <c r="S889" s="384" t="str">
        <f/>
        <v/>
      </c>
      <c r="T889" s="385" t="s">
        <v>495</v>
      </c>
      <c r="U889" s="386" t="str">
        <f/>
        <v/>
      </c>
      <c r="V889" s="385" t="s">
        <v>495</v>
      </c>
      <c r="W889" s="387" t="str">
        <f/>
        <v/>
      </c>
      <c r="X889" s="381" t="str">
        <f/>
        <v/>
      </c>
      <c r="Y889" s="381"/>
      <c r="Z889" s="381" t="s">
        <v>495</v>
      </c>
      <c r="AA889" s="388"/>
      <c r="AB889" s="381"/>
      <c r="AC889" s="381"/>
      <c r="AD889" s="381"/>
      <c r="AE889" s="388"/>
      <c r="AF889" s="381"/>
      <c r="AG889" s="381"/>
      <c r="AH889" s="389"/>
      <c r="AI889" s="386"/>
      <c r="AJ889" s="381"/>
      <c r="AK889" s="381"/>
      <c r="AL889" s="383"/>
      <c r="AM889" s="374"/>
      <c r="AN889" s="384" t="s">
        <v>495</v>
      </c>
      <c r="AO889" s="381" t="s">
        <v>495</v>
      </c>
      <c r="AP889" s="383"/>
      <c r="AQ889" s="374"/>
      <c r="AR889" s="384" t="str">
        <f/>
        <v/>
      </c>
      <c r="AS889" s="381" t="s">
        <v>495</v>
      </c>
      <c r="AT889" s="381" t="str">
        <f/>
        <v/>
      </c>
      <c r="AU889" s="389"/>
      <c r="AV889" s="390" t="str">
        <f/>
        <v/>
      </c>
      <c r="AW889" s="57" t="str">
        <f/>
        <v/>
      </c>
      <c r="AX889" s="381"/>
      <c r="AY889" s="381" t="str">
        <f/>
        <v/>
      </c>
      <c r="AZ889" s="381"/>
      <c r="BA889" s="381" t="str">
        <f/>
        <v/>
      </c>
      <c r="BB889" s="385"/>
      <c r="BC889" s="390" t="str">
        <f/>
        <v/>
      </c>
      <c r="BD889" s="381" t="str">
        <f/>
        <v/>
      </c>
      <c r="BE889" s="381"/>
      <c r="BF889" s="381" t="str">
        <f/>
        <v/>
      </c>
      <c r="BG889" s="391"/>
      <c r="BH889" s="392"/>
      <c r="BI889" s="378"/>
    </row>
    <row r="890" ht="15.75" customHeight="1">
      <c r="A890" s="236"/>
      <c r="B890" s="236"/>
      <c r="C890" s="358"/>
      <c r="D890" s="379"/>
      <c r="E890" s="380"/>
      <c r="F890" s="57"/>
      <c r="G890" s="57"/>
      <c r="H890" s="381"/>
      <c r="I890" s="380"/>
      <c r="J890" s="396"/>
      <c r="K890" s="382" t="b">
        <v>0</v>
      </c>
      <c r="L890" s="422"/>
      <c r="M890" s="57"/>
      <c r="N890" s="57" t="b">
        <v>0</v>
      </c>
      <c r="O890" s="24" t="b">
        <v>0</v>
      </c>
      <c r="P890" s="24"/>
      <c r="Q890" s="383"/>
      <c r="R890" s="367"/>
      <c r="S890" s="384" t="str">
        <f/>
        <v/>
      </c>
      <c r="T890" s="385" t="s">
        <v>495</v>
      </c>
      <c r="U890" s="386" t="str">
        <f/>
        <v/>
      </c>
      <c r="V890" s="385" t="s">
        <v>495</v>
      </c>
      <c r="W890" s="387" t="str">
        <f/>
        <v/>
      </c>
      <c r="X890" s="381" t="str">
        <f/>
        <v/>
      </c>
      <c r="Y890" s="381"/>
      <c r="Z890" s="381" t="s">
        <v>495</v>
      </c>
      <c r="AA890" s="388"/>
      <c r="AB890" s="381"/>
      <c r="AC890" s="381"/>
      <c r="AD890" s="381"/>
      <c r="AE890" s="388"/>
      <c r="AF890" s="381"/>
      <c r="AG890" s="381"/>
      <c r="AH890" s="389"/>
      <c r="AI890" s="386"/>
      <c r="AJ890" s="381"/>
      <c r="AK890" s="381"/>
      <c r="AL890" s="383"/>
      <c r="AM890" s="374"/>
      <c r="AN890" s="384" t="s">
        <v>495</v>
      </c>
      <c r="AO890" s="381" t="s">
        <v>495</v>
      </c>
      <c r="AP890" s="383"/>
      <c r="AQ890" s="374"/>
      <c r="AR890" s="384" t="str">
        <f/>
        <v/>
      </c>
      <c r="AS890" s="381" t="s">
        <v>495</v>
      </c>
      <c r="AT890" s="381" t="str">
        <f/>
        <v/>
      </c>
      <c r="AU890" s="389"/>
      <c r="AV890" s="390" t="str">
        <f/>
        <v/>
      </c>
      <c r="AW890" s="57" t="str">
        <f/>
        <v/>
      </c>
      <c r="AX890" s="381"/>
      <c r="AY890" s="381" t="str">
        <f/>
        <v/>
      </c>
      <c r="AZ890" s="381"/>
      <c r="BA890" s="381" t="str">
        <f/>
        <v/>
      </c>
      <c r="BB890" s="385"/>
      <c r="BC890" s="390" t="str">
        <f/>
        <v/>
      </c>
      <c r="BD890" s="381" t="str">
        <f/>
        <v/>
      </c>
      <c r="BE890" s="381"/>
      <c r="BF890" s="381" t="str">
        <f/>
        <v/>
      </c>
      <c r="BG890" s="391"/>
      <c r="BH890" s="392"/>
      <c r="BI890" s="378"/>
    </row>
    <row r="891" ht="15.75" customHeight="1">
      <c r="A891" s="236"/>
      <c r="B891" s="236"/>
      <c r="C891" s="358"/>
      <c r="D891" s="379"/>
      <c r="E891" s="380"/>
      <c r="F891" s="57"/>
      <c r="G891" s="57"/>
      <c r="H891" s="381"/>
      <c r="I891" s="380"/>
      <c r="J891" s="396"/>
      <c r="K891" s="382" t="b">
        <v>0</v>
      </c>
      <c r="L891" s="422"/>
      <c r="M891" s="57"/>
      <c r="N891" s="57" t="b">
        <v>0</v>
      </c>
      <c r="O891" s="24" t="b">
        <v>0</v>
      </c>
      <c r="P891" s="24"/>
      <c r="Q891" s="383"/>
      <c r="R891" s="367"/>
      <c r="S891" s="384" t="str">
        <f/>
        <v/>
      </c>
      <c r="T891" s="385" t="s">
        <v>495</v>
      </c>
      <c r="U891" s="386" t="str">
        <f/>
        <v/>
      </c>
      <c r="V891" s="385" t="s">
        <v>495</v>
      </c>
      <c r="W891" s="387" t="str">
        <f/>
        <v/>
      </c>
      <c r="X891" s="381" t="str">
        <f/>
        <v/>
      </c>
      <c r="Y891" s="381"/>
      <c r="Z891" s="381" t="s">
        <v>495</v>
      </c>
      <c r="AA891" s="388"/>
      <c r="AB891" s="381"/>
      <c r="AC891" s="381"/>
      <c r="AD891" s="381"/>
      <c r="AE891" s="388"/>
      <c r="AF891" s="381"/>
      <c r="AG891" s="381"/>
      <c r="AH891" s="389"/>
      <c r="AI891" s="386"/>
      <c r="AJ891" s="381"/>
      <c r="AK891" s="381"/>
      <c r="AL891" s="383"/>
      <c r="AM891" s="374"/>
      <c r="AN891" s="384" t="s">
        <v>495</v>
      </c>
      <c r="AO891" s="381" t="s">
        <v>495</v>
      </c>
      <c r="AP891" s="383"/>
      <c r="AQ891" s="374"/>
      <c r="AR891" s="384" t="str">
        <f/>
        <v/>
      </c>
      <c r="AS891" s="381" t="s">
        <v>495</v>
      </c>
      <c r="AT891" s="381" t="str">
        <f/>
        <v/>
      </c>
      <c r="AU891" s="389"/>
      <c r="AV891" s="390" t="str">
        <f/>
        <v/>
      </c>
      <c r="AW891" s="57" t="str">
        <f/>
        <v/>
      </c>
      <c r="AX891" s="381"/>
      <c r="AY891" s="381" t="str">
        <f/>
        <v/>
      </c>
      <c r="AZ891" s="381"/>
      <c r="BA891" s="381" t="str">
        <f/>
        <v/>
      </c>
      <c r="BB891" s="385"/>
      <c r="BC891" s="390" t="str">
        <f/>
        <v/>
      </c>
      <c r="BD891" s="381" t="str">
        <f/>
        <v/>
      </c>
      <c r="BE891" s="381"/>
      <c r="BF891" s="381" t="str">
        <f/>
        <v/>
      </c>
      <c r="BG891" s="391"/>
      <c r="BH891" s="392"/>
      <c r="BI891" s="378"/>
    </row>
    <row r="892" ht="15.75" customHeight="1">
      <c r="A892" s="236"/>
      <c r="B892" s="236"/>
      <c r="C892" s="358"/>
      <c r="D892" s="379"/>
      <c r="E892" s="380"/>
      <c r="F892" s="57"/>
      <c r="G892" s="57"/>
      <c r="H892" s="381"/>
      <c r="I892" s="380"/>
      <c r="J892" s="396"/>
      <c r="K892" s="382" t="b">
        <v>0</v>
      </c>
      <c r="L892" s="422"/>
      <c r="M892" s="57"/>
      <c r="N892" s="57" t="b">
        <v>0</v>
      </c>
      <c r="O892" s="24" t="b">
        <v>0</v>
      </c>
      <c r="P892" s="24"/>
      <c r="Q892" s="383"/>
      <c r="R892" s="367"/>
      <c r="S892" s="384" t="str">
        <f/>
        <v/>
      </c>
      <c r="T892" s="385" t="s">
        <v>495</v>
      </c>
      <c r="U892" s="386" t="str">
        <f/>
        <v/>
      </c>
      <c r="V892" s="385" t="s">
        <v>495</v>
      </c>
      <c r="W892" s="387" t="str">
        <f/>
        <v/>
      </c>
      <c r="X892" s="381" t="str">
        <f/>
        <v/>
      </c>
      <c r="Y892" s="381"/>
      <c r="Z892" s="381" t="s">
        <v>495</v>
      </c>
      <c r="AA892" s="388"/>
      <c r="AB892" s="381"/>
      <c r="AC892" s="381"/>
      <c r="AD892" s="381"/>
      <c r="AE892" s="388"/>
      <c r="AF892" s="381"/>
      <c r="AG892" s="381"/>
      <c r="AH892" s="389"/>
      <c r="AI892" s="386"/>
      <c r="AJ892" s="381"/>
      <c r="AK892" s="381"/>
      <c r="AL892" s="383"/>
      <c r="AM892" s="374"/>
      <c r="AN892" s="384" t="s">
        <v>495</v>
      </c>
      <c r="AO892" s="381" t="s">
        <v>495</v>
      </c>
      <c r="AP892" s="383"/>
      <c r="AQ892" s="374"/>
      <c r="AR892" s="384" t="str">
        <f/>
        <v/>
      </c>
      <c r="AS892" s="381" t="s">
        <v>495</v>
      </c>
      <c r="AT892" s="381" t="str">
        <f/>
        <v/>
      </c>
      <c r="AU892" s="389"/>
      <c r="AV892" s="390" t="str">
        <f/>
        <v/>
      </c>
      <c r="AW892" s="57" t="str">
        <f/>
        <v/>
      </c>
      <c r="AX892" s="381"/>
      <c r="AY892" s="381" t="str">
        <f/>
        <v/>
      </c>
      <c r="AZ892" s="381"/>
      <c r="BA892" s="381" t="str">
        <f/>
        <v/>
      </c>
      <c r="BB892" s="385"/>
      <c r="BC892" s="390" t="str">
        <f/>
        <v/>
      </c>
      <c r="BD892" s="381" t="str">
        <f/>
        <v/>
      </c>
      <c r="BE892" s="381"/>
      <c r="BF892" s="381" t="str">
        <f/>
        <v/>
      </c>
      <c r="BG892" s="391"/>
      <c r="BH892" s="392"/>
      <c r="BI892" s="378"/>
    </row>
    <row r="893" ht="15.75" customHeight="1">
      <c r="A893" s="236"/>
      <c r="B893" s="236"/>
      <c r="C893" s="358"/>
      <c r="D893" s="379"/>
      <c r="E893" s="380"/>
      <c r="F893" s="57"/>
      <c r="G893" s="57"/>
      <c r="H893" s="381"/>
      <c r="I893" s="380"/>
      <c r="J893" s="396"/>
      <c r="K893" s="382" t="b">
        <v>0</v>
      </c>
      <c r="L893" s="422"/>
      <c r="M893" s="57"/>
      <c r="N893" s="57" t="b">
        <v>0</v>
      </c>
      <c r="O893" s="24" t="b">
        <v>0</v>
      </c>
      <c r="P893" s="24"/>
      <c r="Q893" s="383"/>
      <c r="R893" s="367"/>
      <c r="S893" s="384" t="str">
        <f/>
        <v/>
      </c>
      <c r="T893" s="385" t="s">
        <v>495</v>
      </c>
      <c r="U893" s="386" t="str">
        <f/>
        <v/>
      </c>
      <c r="V893" s="385" t="s">
        <v>495</v>
      </c>
      <c r="W893" s="387" t="str">
        <f/>
        <v/>
      </c>
      <c r="X893" s="381" t="str">
        <f/>
        <v/>
      </c>
      <c r="Y893" s="381"/>
      <c r="Z893" s="381" t="s">
        <v>495</v>
      </c>
      <c r="AA893" s="388"/>
      <c r="AB893" s="381"/>
      <c r="AC893" s="381"/>
      <c r="AD893" s="381"/>
      <c r="AE893" s="388"/>
      <c r="AF893" s="381"/>
      <c r="AG893" s="381"/>
      <c r="AH893" s="389"/>
      <c r="AI893" s="386"/>
      <c r="AJ893" s="381"/>
      <c r="AK893" s="381"/>
      <c r="AL893" s="383"/>
      <c r="AM893" s="374"/>
      <c r="AN893" s="384" t="s">
        <v>495</v>
      </c>
      <c r="AO893" s="381" t="s">
        <v>495</v>
      </c>
      <c r="AP893" s="383"/>
      <c r="AQ893" s="374"/>
      <c r="AR893" s="384" t="str">
        <f/>
        <v/>
      </c>
      <c r="AS893" s="381" t="s">
        <v>495</v>
      </c>
      <c r="AT893" s="381" t="str">
        <f/>
        <v/>
      </c>
      <c r="AU893" s="389"/>
      <c r="AV893" s="390" t="str">
        <f/>
        <v/>
      </c>
      <c r="AW893" s="57" t="str">
        <f/>
        <v/>
      </c>
      <c r="AX893" s="381"/>
      <c r="AY893" s="381" t="str">
        <f/>
        <v/>
      </c>
      <c r="AZ893" s="381"/>
      <c r="BA893" s="381" t="str">
        <f/>
        <v/>
      </c>
      <c r="BB893" s="385"/>
      <c r="BC893" s="390" t="str">
        <f/>
        <v/>
      </c>
      <c r="BD893" s="381" t="str">
        <f/>
        <v/>
      </c>
      <c r="BE893" s="381"/>
      <c r="BF893" s="381" t="str">
        <f/>
        <v/>
      </c>
      <c r="BG893" s="391"/>
      <c r="BH893" s="392"/>
      <c r="BI893" s="378"/>
    </row>
    <row r="894" ht="15.75" customHeight="1">
      <c r="A894" s="236"/>
      <c r="B894" s="236"/>
      <c r="C894" s="358"/>
      <c r="D894" s="379"/>
      <c r="E894" s="380"/>
      <c r="F894" s="57"/>
      <c r="G894" s="57"/>
      <c r="H894" s="381"/>
      <c r="I894" s="380"/>
      <c r="J894" s="396"/>
      <c r="K894" s="382" t="b">
        <v>0</v>
      </c>
      <c r="L894" s="422"/>
      <c r="M894" s="57"/>
      <c r="N894" s="57" t="b">
        <v>0</v>
      </c>
      <c r="O894" s="24" t="b">
        <v>0</v>
      </c>
      <c r="P894" s="24"/>
      <c r="Q894" s="383"/>
      <c r="R894" s="367"/>
      <c r="S894" s="384" t="str">
        <f/>
        <v/>
      </c>
      <c r="T894" s="385" t="s">
        <v>495</v>
      </c>
      <c r="U894" s="386" t="str">
        <f/>
        <v/>
      </c>
      <c r="V894" s="385" t="s">
        <v>495</v>
      </c>
      <c r="W894" s="387" t="str">
        <f/>
        <v/>
      </c>
      <c r="X894" s="381" t="str">
        <f/>
        <v/>
      </c>
      <c r="Y894" s="381"/>
      <c r="Z894" s="381" t="s">
        <v>495</v>
      </c>
      <c r="AA894" s="388"/>
      <c r="AB894" s="381"/>
      <c r="AC894" s="381"/>
      <c r="AD894" s="381"/>
      <c r="AE894" s="388"/>
      <c r="AF894" s="381"/>
      <c r="AG894" s="381"/>
      <c r="AH894" s="389"/>
      <c r="AI894" s="386"/>
      <c r="AJ894" s="381"/>
      <c r="AK894" s="381"/>
      <c r="AL894" s="383"/>
      <c r="AM894" s="374"/>
      <c r="AN894" s="384" t="s">
        <v>495</v>
      </c>
      <c r="AO894" s="381" t="s">
        <v>495</v>
      </c>
      <c r="AP894" s="383"/>
      <c r="AQ894" s="374"/>
      <c r="AR894" s="384" t="str">
        <f/>
        <v/>
      </c>
      <c r="AS894" s="381" t="s">
        <v>495</v>
      </c>
      <c r="AT894" s="381" t="str">
        <f/>
        <v/>
      </c>
      <c r="AU894" s="389"/>
      <c r="AV894" s="390" t="str">
        <f/>
        <v/>
      </c>
      <c r="AW894" s="57" t="str">
        <f/>
        <v/>
      </c>
      <c r="AX894" s="381"/>
      <c r="AY894" s="381" t="str">
        <f/>
        <v/>
      </c>
      <c r="AZ894" s="381"/>
      <c r="BA894" s="381" t="str">
        <f/>
        <v/>
      </c>
      <c r="BB894" s="385"/>
      <c r="BC894" s="390" t="str">
        <f/>
        <v/>
      </c>
      <c r="BD894" s="381" t="str">
        <f/>
        <v/>
      </c>
      <c r="BE894" s="381"/>
      <c r="BF894" s="381" t="str">
        <f/>
        <v/>
      </c>
      <c r="BG894" s="391"/>
      <c r="BH894" s="392"/>
      <c r="BI894" s="378"/>
    </row>
    <row r="895" ht="15.75" customHeight="1">
      <c r="A895" s="236"/>
      <c r="B895" s="236"/>
      <c r="C895" s="358"/>
      <c r="D895" s="379"/>
      <c r="E895" s="380"/>
      <c r="F895" s="57"/>
      <c r="G895" s="57"/>
      <c r="H895" s="381"/>
      <c r="I895" s="380"/>
      <c r="J895" s="396"/>
      <c r="K895" s="382" t="b">
        <v>0</v>
      </c>
      <c r="L895" s="422"/>
      <c r="M895" s="57"/>
      <c r="N895" s="57" t="b">
        <v>0</v>
      </c>
      <c r="O895" s="24" t="b">
        <v>0</v>
      </c>
      <c r="P895" s="24"/>
      <c r="Q895" s="383"/>
      <c r="R895" s="367"/>
      <c r="S895" s="384" t="str">
        <f/>
        <v/>
      </c>
      <c r="T895" s="385" t="s">
        <v>495</v>
      </c>
      <c r="U895" s="386" t="str">
        <f/>
        <v/>
      </c>
      <c r="V895" s="385" t="s">
        <v>495</v>
      </c>
      <c r="W895" s="387" t="str">
        <f/>
        <v/>
      </c>
      <c r="X895" s="381" t="str">
        <f/>
        <v/>
      </c>
      <c r="Y895" s="381"/>
      <c r="Z895" s="381" t="s">
        <v>495</v>
      </c>
      <c r="AA895" s="388"/>
      <c r="AB895" s="381"/>
      <c r="AC895" s="381"/>
      <c r="AD895" s="381"/>
      <c r="AE895" s="388"/>
      <c r="AF895" s="381"/>
      <c r="AG895" s="381"/>
      <c r="AH895" s="389"/>
      <c r="AI895" s="386"/>
      <c r="AJ895" s="381"/>
      <c r="AK895" s="381"/>
      <c r="AL895" s="383"/>
      <c r="AM895" s="374"/>
      <c r="AN895" s="384" t="s">
        <v>495</v>
      </c>
      <c r="AO895" s="381" t="s">
        <v>495</v>
      </c>
      <c r="AP895" s="383"/>
      <c r="AQ895" s="374"/>
      <c r="AR895" s="384" t="str">
        <f/>
        <v/>
      </c>
      <c r="AS895" s="381" t="s">
        <v>495</v>
      </c>
      <c r="AT895" s="381" t="str">
        <f/>
        <v/>
      </c>
      <c r="AU895" s="389"/>
      <c r="AV895" s="390" t="str">
        <f/>
        <v/>
      </c>
      <c r="AW895" s="57" t="str">
        <f/>
        <v/>
      </c>
      <c r="AX895" s="381"/>
      <c r="AY895" s="381" t="str">
        <f/>
        <v/>
      </c>
      <c r="AZ895" s="381"/>
      <c r="BA895" s="381" t="str">
        <f/>
        <v/>
      </c>
      <c r="BB895" s="385"/>
      <c r="BC895" s="390" t="str">
        <f/>
        <v/>
      </c>
      <c r="BD895" s="381" t="str">
        <f/>
        <v/>
      </c>
      <c r="BE895" s="381"/>
      <c r="BF895" s="381" t="str">
        <f/>
        <v/>
      </c>
      <c r="BG895" s="391"/>
      <c r="BH895" s="392"/>
      <c r="BI895" s="378"/>
    </row>
    <row r="896" ht="15.75" customHeight="1">
      <c r="A896" s="236"/>
      <c r="B896" s="236"/>
      <c r="C896" s="358"/>
      <c r="D896" s="379"/>
      <c r="E896" s="380"/>
      <c r="F896" s="57"/>
      <c r="G896" s="57"/>
      <c r="H896" s="381"/>
      <c r="I896" s="380"/>
      <c r="J896" s="396"/>
      <c r="K896" s="382" t="b">
        <v>0</v>
      </c>
      <c r="L896" s="422"/>
      <c r="M896" s="57"/>
      <c r="N896" s="57" t="b">
        <v>0</v>
      </c>
      <c r="O896" s="24" t="b">
        <v>0</v>
      </c>
      <c r="P896" s="24"/>
      <c r="Q896" s="383"/>
      <c r="R896" s="367"/>
      <c r="S896" s="384" t="str">
        <f/>
        <v/>
      </c>
      <c r="T896" s="385" t="s">
        <v>495</v>
      </c>
      <c r="U896" s="386" t="str">
        <f/>
        <v/>
      </c>
      <c r="V896" s="385" t="s">
        <v>495</v>
      </c>
      <c r="W896" s="387" t="str">
        <f/>
        <v/>
      </c>
      <c r="X896" s="381" t="str">
        <f/>
        <v/>
      </c>
      <c r="Y896" s="381"/>
      <c r="Z896" s="381" t="s">
        <v>495</v>
      </c>
      <c r="AA896" s="388"/>
      <c r="AB896" s="381"/>
      <c r="AC896" s="381"/>
      <c r="AD896" s="381"/>
      <c r="AE896" s="388"/>
      <c r="AF896" s="381"/>
      <c r="AG896" s="381"/>
      <c r="AH896" s="389"/>
      <c r="AI896" s="386"/>
      <c r="AJ896" s="381"/>
      <c r="AK896" s="381"/>
      <c r="AL896" s="383"/>
      <c r="AM896" s="374"/>
      <c r="AN896" s="384" t="s">
        <v>495</v>
      </c>
      <c r="AO896" s="381" t="s">
        <v>495</v>
      </c>
      <c r="AP896" s="383"/>
      <c r="AQ896" s="374"/>
      <c r="AR896" s="384" t="str">
        <f/>
        <v/>
      </c>
      <c r="AS896" s="381" t="s">
        <v>495</v>
      </c>
      <c r="AT896" s="381" t="str">
        <f/>
        <v/>
      </c>
      <c r="AU896" s="389"/>
      <c r="AV896" s="390" t="str">
        <f/>
        <v/>
      </c>
      <c r="AW896" s="57" t="str">
        <f/>
        <v/>
      </c>
      <c r="AX896" s="381"/>
      <c r="AY896" s="381" t="str">
        <f/>
        <v/>
      </c>
      <c r="AZ896" s="381"/>
      <c r="BA896" s="381" t="str">
        <f/>
        <v/>
      </c>
      <c r="BB896" s="385"/>
      <c r="BC896" s="390" t="str">
        <f/>
        <v/>
      </c>
      <c r="BD896" s="381" t="str">
        <f/>
        <v/>
      </c>
      <c r="BE896" s="381"/>
      <c r="BF896" s="381" t="str">
        <f/>
        <v/>
      </c>
      <c r="BG896" s="391"/>
      <c r="BH896" s="392"/>
      <c r="BI896" s="378"/>
    </row>
    <row r="897" ht="15.75" customHeight="1">
      <c r="A897" s="236"/>
      <c r="B897" s="236"/>
      <c r="C897" s="358"/>
      <c r="D897" s="379"/>
      <c r="E897" s="380"/>
      <c r="F897" s="57"/>
      <c r="G897" s="57"/>
      <c r="H897" s="381"/>
      <c r="I897" s="380"/>
      <c r="J897" s="396"/>
      <c r="K897" s="382" t="b">
        <v>0</v>
      </c>
      <c r="L897" s="422"/>
      <c r="M897" s="57"/>
      <c r="N897" s="57" t="b">
        <v>0</v>
      </c>
      <c r="O897" s="24" t="b">
        <v>0</v>
      </c>
      <c r="P897" s="24"/>
      <c r="Q897" s="383"/>
      <c r="R897" s="367"/>
      <c r="S897" s="384" t="str">
        <f/>
        <v/>
      </c>
      <c r="T897" s="385" t="s">
        <v>495</v>
      </c>
      <c r="U897" s="386" t="str">
        <f/>
        <v/>
      </c>
      <c r="V897" s="385" t="s">
        <v>495</v>
      </c>
      <c r="W897" s="387" t="str">
        <f/>
        <v/>
      </c>
      <c r="X897" s="381" t="str">
        <f/>
        <v/>
      </c>
      <c r="Y897" s="381"/>
      <c r="Z897" s="381" t="s">
        <v>495</v>
      </c>
      <c r="AA897" s="388"/>
      <c r="AB897" s="381"/>
      <c r="AC897" s="381"/>
      <c r="AD897" s="381"/>
      <c r="AE897" s="388"/>
      <c r="AF897" s="381"/>
      <c r="AG897" s="381"/>
      <c r="AH897" s="389"/>
      <c r="AI897" s="386"/>
      <c r="AJ897" s="381"/>
      <c r="AK897" s="381"/>
      <c r="AL897" s="383"/>
      <c r="AM897" s="374"/>
      <c r="AN897" s="384" t="s">
        <v>495</v>
      </c>
      <c r="AO897" s="381" t="s">
        <v>495</v>
      </c>
      <c r="AP897" s="383"/>
      <c r="AQ897" s="374"/>
      <c r="AR897" s="384" t="str">
        <f/>
        <v/>
      </c>
      <c r="AS897" s="381" t="s">
        <v>495</v>
      </c>
      <c r="AT897" s="381" t="str">
        <f/>
        <v/>
      </c>
      <c r="AU897" s="389"/>
      <c r="AV897" s="390" t="str">
        <f/>
        <v/>
      </c>
      <c r="AW897" s="57" t="str">
        <f/>
        <v/>
      </c>
      <c r="AX897" s="381"/>
      <c r="AY897" s="381" t="str">
        <f/>
        <v/>
      </c>
      <c r="AZ897" s="381"/>
      <c r="BA897" s="381" t="str">
        <f/>
        <v/>
      </c>
      <c r="BB897" s="385"/>
      <c r="BC897" s="390" t="str">
        <f/>
        <v/>
      </c>
      <c r="BD897" s="381" t="str">
        <f/>
        <v/>
      </c>
      <c r="BE897" s="381"/>
      <c r="BF897" s="381" t="str">
        <f/>
        <v/>
      </c>
      <c r="BG897" s="391"/>
      <c r="BH897" s="392"/>
      <c r="BI897" s="378"/>
    </row>
    <row r="898" ht="15.75" customHeight="1">
      <c r="A898" s="236"/>
      <c r="B898" s="236"/>
      <c r="C898" s="358"/>
      <c r="D898" s="379"/>
      <c r="E898" s="380"/>
      <c r="F898" s="57"/>
      <c r="G898" s="57"/>
      <c r="H898" s="381"/>
      <c r="I898" s="380"/>
      <c r="J898" s="396"/>
      <c r="K898" s="382" t="b">
        <v>0</v>
      </c>
      <c r="L898" s="422"/>
      <c r="M898" s="57"/>
      <c r="N898" s="57" t="b">
        <v>0</v>
      </c>
      <c r="O898" s="24" t="b">
        <v>0</v>
      </c>
      <c r="P898" s="24"/>
      <c r="Q898" s="383"/>
      <c r="R898" s="367"/>
      <c r="S898" s="384" t="str">
        <f/>
        <v/>
      </c>
      <c r="T898" s="385" t="s">
        <v>495</v>
      </c>
      <c r="U898" s="386" t="str">
        <f/>
        <v/>
      </c>
      <c r="V898" s="385" t="s">
        <v>495</v>
      </c>
      <c r="W898" s="387" t="str">
        <f/>
        <v/>
      </c>
      <c r="X898" s="381" t="str">
        <f/>
        <v/>
      </c>
      <c r="Y898" s="381"/>
      <c r="Z898" s="381" t="s">
        <v>495</v>
      </c>
      <c r="AA898" s="388"/>
      <c r="AB898" s="381"/>
      <c r="AC898" s="381"/>
      <c r="AD898" s="381"/>
      <c r="AE898" s="388"/>
      <c r="AF898" s="381"/>
      <c r="AG898" s="381"/>
      <c r="AH898" s="389"/>
      <c r="AI898" s="386"/>
      <c r="AJ898" s="381"/>
      <c r="AK898" s="381"/>
      <c r="AL898" s="383"/>
      <c r="AM898" s="374"/>
      <c r="AN898" s="384" t="s">
        <v>495</v>
      </c>
      <c r="AO898" s="381" t="s">
        <v>495</v>
      </c>
      <c r="AP898" s="383"/>
      <c r="AQ898" s="374"/>
      <c r="AR898" s="384" t="str">
        <f/>
        <v/>
      </c>
      <c r="AS898" s="381" t="s">
        <v>495</v>
      </c>
      <c r="AT898" s="381" t="str">
        <f/>
        <v/>
      </c>
      <c r="AU898" s="389"/>
      <c r="AV898" s="390" t="str">
        <f/>
        <v/>
      </c>
      <c r="AW898" s="57" t="str">
        <f/>
        <v/>
      </c>
      <c r="AX898" s="381"/>
      <c r="AY898" s="381" t="str">
        <f/>
        <v/>
      </c>
      <c r="AZ898" s="381"/>
      <c r="BA898" s="381" t="str">
        <f/>
        <v/>
      </c>
      <c r="BB898" s="385"/>
      <c r="BC898" s="390" t="str">
        <f/>
        <v/>
      </c>
      <c r="BD898" s="381" t="str">
        <f/>
        <v/>
      </c>
      <c r="BE898" s="381"/>
      <c r="BF898" s="381" t="str">
        <f/>
        <v/>
      </c>
      <c r="BG898" s="391"/>
      <c r="BH898" s="392"/>
      <c r="BI898" s="378"/>
    </row>
    <row r="899" ht="15.75" customHeight="1">
      <c r="A899" s="236"/>
      <c r="B899" s="236"/>
      <c r="C899" s="358"/>
      <c r="D899" s="379"/>
      <c r="E899" s="380"/>
      <c r="F899" s="57"/>
      <c r="G899" s="57"/>
      <c r="H899" s="381"/>
      <c r="I899" s="380"/>
      <c r="J899" s="396"/>
      <c r="K899" s="382" t="b">
        <v>0</v>
      </c>
      <c r="L899" s="422"/>
      <c r="M899" s="57"/>
      <c r="N899" s="57" t="b">
        <v>0</v>
      </c>
      <c r="O899" s="24" t="b">
        <v>0</v>
      </c>
      <c r="P899" s="24"/>
      <c r="Q899" s="383"/>
      <c r="R899" s="367"/>
      <c r="S899" s="384" t="str">
        <f/>
        <v/>
      </c>
      <c r="T899" s="385" t="s">
        <v>495</v>
      </c>
      <c r="U899" s="386" t="str">
        <f/>
        <v/>
      </c>
      <c r="V899" s="385" t="s">
        <v>495</v>
      </c>
      <c r="W899" s="387" t="str">
        <f/>
        <v/>
      </c>
      <c r="X899" s="381" t="str">
        <f/>
        <v/>
      </c>
      <c r="Y899" s="381"/>
      <c r="Z899" s="381" t="s">
        <v>495</v>
      </c>
      <c r="AA899" s="388"/>
      <c r="AB899" s="381"/>
      <c r="AC899" s="381"/>
      <c r="AD899" s="381"/>
      <c r="AE899" s="388"/>
      <c r="AF899" s="381"/>
      <c r="AG899" s="381"/>
      <c r="AH899" s="389"/>
      <c r="AI899" s="386"/>
      <c r="AJ899" s="381"/>
      <c r="AK899" s="381"/>
      <c r="AL899" s="383"/>
      <c r="AM899" s="374"/>
      <c r="AN899" s="384" t="s">
        <v>495</v>
      </c>
      <c r="AO899" s="381" t="s">
        <v>495</v>
      </c>
      <c r="AP899" s="383"/>
      <c r="AQ899" s="374"/>
      <c r="AR899" s="384" t="str">
        <f/>
        <v/>
      </c>
      <c r="AS899" s="381" t="s">
        <v>495</v>
      </c>
      <c r="AT899" s="381" t="str">
        <f/>
        <v/>
      </c>
      <c r="AU899" s="389"/>
      <c r="AV899" s="390" t="str">
        <f/>
        <v/>
      </c>
      <c r="AW899" s="57" t="str">
        <f/>
        <v/>
      </c>
      <c r="AX899" s="381"/>
      <c r="AY899" s="381" t="str">
        <f/>
        <v/>
      </c>
      <c r="AZ899" s="381"/>
      <c r="BA899" s="381" t="str">
        <f/>
        <v/>
      </c>
      <c r="BB899" s="385"/>
      <c r="BC899" s="390" t="str">
        <f/>
        <v/>
      </c>
      <c r="BD899" s="381" t="str">
        <f/>
        <v/>
      </c>
      <c r="BE899" s="381"/>
      <c r="BF899" s="381" t="str">
        <f/>
        <v/>
      </c>
      <c r="BG899" s="391"/>
      <c r="BH899" s="392"/>
      <c r="BI899" s="378"/>
    </row>
    <row r="900" ht="15.75" customHeight="1">
      <c r="A900" s="236"/>
      <c r="B900" s="236"/>
      <c r="C900" s="358"/>
      <c r="D900" s="379"/>
      <c r="E900" s="380"/>
      <c r="F900" s="57"/>
      <c r="G900" s="57"/>
      <c r="H900" s="381"/>
      <c r="I900" s="380"/>
      <c r="J900" s="396"/>
      <c r="K900" s="382" t="b">
        <v>0</v>
      </c>
      <c r="L900" s="422"/>
      <c r="M900" s="57"/>
      <c r="N900" s="57" t="b">
        <v>0</v>
      </c>
      <c r="O900" s="24" t="b">
        <v>0</v>
      </c>
      <c r="P900" s="24"/>
      <c r="Q900" s="383"/>
      <c r="R900" s="367"/>
      <c r="S900" s="384" t="str">
        <f/>
        <v/>
      </c>
      <c r="T900" s="385" t="s">
        <v>495</v>
      </c>
      <c r="U900" s="386" t="str">
        <f/>
        <v/>
      </c>
      <c r="V900" s="385" t="s">
        <v>495</v>
      </c>
      <c r="W900" s="387" t="str">
        <f/>
        <v/>
      </c>
      <c r="X900" s="381" t="str">
        <f/>
        <v/>
      </c>
      <c r="Y900" s="381"/>
      <c r="Z900" s="381" t="s">
        <v>495</v>
      </c>
      <c r="AA900" s="388"/>
      <c r="AB900" s="381"/>
      <c r="AC900" s="381"/>
      <c r="AD900" s="381"/>
      <c r="AE900" s="388"/>
      <c r="AF900" s="381"/>
      <c r="AG900" s="381"/>
      <c r="AH900" s="389"/>
      <c r="AI900" s="386"/>
      <c r="AJ900" s="381"/>
      <c r="AK900" s="381"/>
      <c r="AL900" s="383"/>
      <c r="AM900" s="374"/>
      <c r="AN900" s="384" t="s">
        <v>495</v>
      </c>
      <c r="AO900" s="381" t="s">
        <v>495</v>
      </c>
      <c r="AP900" s="383"/>
      <c r="AQ900" s="374"/>
      <c r="AR900" s="384" t="str">
        <f/>
        <v/>
      </c>
      <c r="AS900" s="381" t="s">
        <v>495</v>
      </c>
      <c r="AT900" s="381" t="str">
        <f/>
        <v/>
      </c>
      <c r="AU900" s="389"/>
      <c r="AV900" s="390" t="str">
        <f/>
        <v/>
      </c>
      <c r="AW900" s="57" t="str">
        <f/>
        <v/>
      </c>
      <c r="AX900" s="381"/>
      <c r="AY900" s="381" t="str">
        <f/>
        <v/>
      </c>
      <c r="AZ900" s="381"/>
      <c r="BA900" s="381" t="str">
        <f/>
        <v/>
      </c>
      <c r="BB900" s="385"/>
      <c r="BC900" s="390" t="str">
        <f/>
        <v/>
      </c>
      <c r="BD900" s="381" t="str">
        <f/>
        <v/>
      </c>
      <c r="BE900" s="381"/>
      <c r="BF900" s="381" t="str">
        <f/>
        <v/>
      </c>
      <c r="BG900" s="391"/>
      <c r="BH900" s="392"/>
      <c r="BI900" s="378"/>
    </row>
    <row r="901" ht="15.75" customHeight="1">
      <c r="A901" s="236"/>
      <c r="B901" s="236"/>
      <c r="C901" s="358"/>
      <c r="D901" s="379"/>
      <c r="E901" s="380"/>
      <c r="F901" s="57"/>
      <c r="G901" s="57"/>
      <c r="H901" s="381"/>
      <c r="I901" s="380"/>
      <c r="J901" s="396"/>
      <c r="K901" s="382" t="b">
        <v>0</v>
      </c>
      <c r="L901" s="422"/>
      <c r="M901" s="57"/>
      <c r="N901" s="57" t="b">
        <v>0</v>
      </c>
      <c r="O901" s="24" t="b">
        <v>0</v>
      </c>
      <c r="P901" s="24"/>
      <c r="Q901" s="383"/>
      <c r="R901" s="367"/>
      <c r="S901" s="384" t="str">
        <f/>
        <v/>
      </c>
      <c r="T901" s="385" t="s">
        <v>495</v>
      </c>
      <c r="U901" s="386" t="str">
        <f/>
        <v/>
      </c>
      <c r="V901" s="385" t="s">
        <v>495</v>
      </c>
      <c r="W901" s="387" t="str">
        <f/>
        <v/>
      </c>
      <c r="X901" s="381" t="str">
        <f/>
        <v/>
      </c>
      <c r="Y901" s="381"/>
      <c r="Z901" s="381" t="s">
        <v>495</v>
      </c>
      <c r="AA901" s="388"/>
      <c r="AB901" s="381"/>
      <c r="AC901" s="381"/>
      <c r="AD901" s="381"/>
      <c r="AE901" s="388"/>
      <c r="AF901" s="381"/>
      <c r="AG901" s="381"/>
      <c r="AH901" s="389"/>
      <c r="AI901" s="386"/>
      <c r="AJ901" s="381"/>
      <c r="AK901" s="381"/>
      <c r="AL901" s="383"/>
      <c r="AM901" s="374"/>
      <c r="AN901" s="384" t="s">
        <v>495</v>
      </c>
      <c r="AO901" s="381" t="s">
        <v>495</v>
      </c>
      <c r="AP901" s="383"/>
      <c r="AQ901" s="374"/>
      <c r="AR901" s="384" t="str">
        <f/>
        <v/>
      </c>
      <c r="AS901" s="381" t="s">
        <v>495</v>
      </c>
      <c r="AT901" s="381" t="str">
        <f/>
        <v/>
      </c>
      <c r="AU901" s="389"/>
      <c r="AV901" s="390" t="str">
        <f/>
        <v/>
      </c>
      <c r="AW901" s="57" t="str">
        <f/>
        <v/>
      </c>
      <c r="AX901" s="381"/>
      <c r="AY901" s="381" t="str">
        <f/>
        <v/>
      </c>
      <c r="AZ901" s="381"/>
      <c r="BA901" s="381" t="str">
        <f/>
        <v/>
      </c>
      <c r="BB901" s="385"/>
      <c r="BC901" s="390" t="str">
        <f/>
        <v/>
      </c>
      <c r="BD901" s="381" t="str">
        <f/>
        <v/>
      </c>
      <c r="BE901" s="381"/>
      <c r="BF901" s="381" t="str">
        <f/>
        <v/>
      </c>
      <c r="BG901" s="391"/>
      <c r="BH901" s="392"/>
      <c r="BI901" s="378"/>
    </row>
    <row r="902" ht="15.75" customHeight="1">
      <c r="A902" s="236"/>
      <c r="B902" s="236"/>
      <c r="C902" s="358"/>
      <c r="D902" s="379"/>
      <c r="E902" s="380"/>
      <c r="F902" s="57"/>
      <c r="G902" s="57"/>
      <c r="H902" s="381"/>
      <c r="I902" s="380"/>
      <c r="J902" s="396"/>
      <c r="K902" s="382" t="b">
        <v>0</v>
      </c>
      <c r="L902" s="422"/>
      <c r="M902" s="57"/>
      <c r="N902" s="57" t="b">
        <v>0</v>
      </c>
      <c r="O902" s="24" t="b">
        <v>0</v>
      </c>
      <c r="P902" s="24"/>
      <c r="Q902" s="383"/>
      <c r="R902" s="367"/>
      <c r="S902" s="384" t="str">
        <f/>
        <v/>
      </c>
      <c r="T902" s="385" t="s">
        <v>495</v>
      </c>
      <c r="U902" s="386" t="str">
        <f/>
        <v/>
      </c>
      <c r="V902" s="385" t="s">
        <v>495</v>
      </c>
      <c r="W902" s="387" t="str">
        <f/>
        <v/>
      </c>
      <c r="X902" s="381" t="str">
        <f/>
        <v/>
      </c>
      <c r="Y902" s="381"/>
      <c r="Z902" s="381" t="s">
        <v>495</v>
      </c>
      <c r="AA902" s="388"/>
      <c r="AB902" s="381"/>
      <c r="AC902" s="381"/>
      <c r="AD902" s="381"/>
      <c r="AE902" s="388"/>
      <c r="AF902" s="381"/>
      <c r="AG902" s="381"/>
      <c r="AH902" s="389"/>
      <c r="AI902" s="386"/>
      <c r="AJ902" s="381"/>
      <c r="AK902" s="381"/>
      <c r="AL902" s="383"/>
      <c r="AM902" s="374"/>
      <c r="AN902" s="384" t="s">
        <v>495</v>
      </c>
      <c r="AO902" s="381" t="s">
        <v>495</v>
      </c>
      <c r="AP902" s="383"/>
      <c r="AQ902" s="374"/>
      <c r="AR902" s="384" t="str">
        <f/>
        <v/>
      </c>
      <c r="AS902" s="381" t="s">
        <v>495</v>
      </c>
      <c r="AT902" s="381" t="str">
        <f/>
        <v/>
      </c>
      <c r="AU902" s="389"/>
      <c r="AV902" s="390" t="str">
        <f/>
        <v/>
      </c>
      <c r="AW902" s="57" t="str">
        <f/>
        <v/>
      </c>
      <c r="AX902" s="381"/>
      <c r="AY902" s="381" t="str">
        <f/>
        <v/>
      </c>
      <c r="AZ902" s="381"/>
      <c r="BA902" s="381" t="str">
        <f/>
        <v/>
      </c>
      <c r="BB902" s="385"/>
      <c r="BC902" s="390" t="str">
        <f/>
        <v/>
      </c>
      <c r="BD902" s="381" t="str">
        <f/>
        <v/>
      </c>
      <c r="BE902" s="381"/>
      <c r="BF902" s="381" t="str">
        <f/>
        <v/>
      </c>
      <c r="BG902" s="391"/>
      <c r="BH902" s="392"/>
      <c r="BI902" s="378"/>
    </row>
    <row r="903" ht="15.75" customHeight="1">
      <c r="A903" s="236"/>
      <c r="B903" s="236"/>
      <c r="C903" s="358"/>
      <c r="D903" s="379"/>
      <c r="E903" s="380"/>
      <c r="F903" s="57"/>
      <c r="G903" s="57"/>
      <c r="H903" s="381"/>
      <c r="I903" s="380"/>
      <c r="J903" s="396"/>
      <c r="K903" s="382" t="b">
        <v>0</v>
      </c>
      <c r="L903" s="422"/>
      <c r="M903" s="57"/>
      <c r="N903" s="57" t="b">
        <v>0</v>
      </c>
      <c r="O903" s="24" t="b">
        <v>0</v>
      </c>
      <c r="P903" s="24"/>
      <c r="Q903" s="383"/>
      <c r="R903" s="367"/>
      <c r="S903" s="384" t="str">
        <f/>
        <v/>
      </c>
      <c r="T903" s="385" t="s">
        <v>495</v>
      </c>
      <c r="U903" s="386" t="str">
        <f/>
        <v/>
      </c>
      <c r="V903" s="385" t="s">
        <v>495</v>
      </c>
      <c r="W903" s="387" t="str">
        <f/>
        <v/>
      </c>
      <c r="X903" s="381" t="str">
        <f/>
        <v/>
      </c>
      <c r="Y903" s="381"/>
      <c r="Z903" s="381" t="s">
        <v>495</v>
      </c>
      <c r="AA903" s="388"/>
      <c r="AB903" s="381"/>
      <c r="AC903" s="381"/>
      <c r="AD903" s="381"/>
      <c r="AE903" s="388"/>
      <c r="AF903" s="381"/>
      <c r="AG903" s="381"/>
      <c r="AH903" s="389"/>
      <c r="AI903" s="386"/>
      <c r="AJ903" s="381"/>
      <c r="AK903" s="381"/>
      <c r="AL903" s="383"/>
      <c r="AM903" s="374"/>
      <c r="AN903" s="384" t="s">
        <v>495</v>
      </c>
      <c r="AO903" s="381" t="s">
        <v>495</v>
      </c>
      <c r="AP903" s="383"/>
      <c r="AQ903" s="374"/>
      <c r="AR903" s="384" t="str">
        <f/>
        <v/>
      </c>
      <c r="AS903" s="381" t="s">
        <v>495</v>
      </c>
      <c r="AT903" s="381" t="str">
        <f/>
        <v/>
      </c>
      <c r="AU903" s="389"/>
      <c r="AV903" s="390" t="str">
        <f/>
        <v/>
      </c>
      <c r="AW903" s="57" t="str">
        <f/>
        <v/>
      </c>
      <c r="AX903" s="381"/>
      <c r="AY903" s="381" t="str">
        <f/>
        <v/>
      </c>
      <c r="AZ903" s="381"/>
      <c r="BA903" s="381" t="str">
        <f/>
        <v/>
      </c>
      <c r="BB903" s="385"/>
      <c r="BC903" s="390" t="str">
        <f/>
        <v/>
      </c>
      <c r="BD903" s="381" t="str">
        <f/>
        <v/>
      </c>
      <c r="BE903" s="381"/>
      <c r="BF903" s="381" t="str">
        <f/>
        <v/>
      </c>
      <c r="BG903" s="391"/>
      <c r="BH903" s="392"/>
      <c r="BI903" s="378"/>
    </row>
    <row r="904" ht="15.75" customHeight="1">
      <c r="A904" s="236"/>
      <c r="B904" s="236"/>
      <c r="C904" s="358"/>
      <c r="D904" s="379"/>
      <c r="E904" s="380"/>
      <c r="F904" s="57"/>
      <c r="G904" s="57"/>
      <c r="H904" s="381"/>
      <c r="I904" s="380"/>
      <c r="J904" s="396"/>
      <c r="K904" s="382" t="b">
        <v>0</v>
      </c>
      <c r="L904" s="422"/>
      <c r="M904" s="57"/>
      <c r="N904" s="57" t="b">
        <v>0</v>
      </c>
      <c r="O904" s="24" t="b">
        <v>0</v>
      </c>
      <c r="P904" s="24"/>
      <c r="Q904" s="383"/>
      <c r="R904" s="367"/>
      <c r="S904" s="384" t="str">
        <f/>
        <v/>
      </c>
      <c r="T904" s="385" t="s">
        <v>495</v>
      </c>
      <c r="U904" s="386" t="str">
        <f/>
        <v/>
      </c>
      <c r="V904" s="385" t="s">
        <v>495</v>
      </c>
      <c r="W904" s="387" t="str">
        <f/>
        <v/>
      </c>
      <c r="X904" s="381" t="str">
        <f/>
        <v/>
      </c>
      <c r="Y904" s="381"/>
      <c r="Z904" s="381" t="s">
        <v>495</v>
      </c>
      <c r="AA904" s="388"/>
      <c r="AB904" s="381"/>
      <c r="AC904" s="381"/>
      <c r="AD904" s="381"/>
      <c r="AE904" s="388"/>
      <c r="AF904" s="381"/>
      <c r="AG904" s="381"/>
      <c r="AH904" s="389"/>
      <c r="AI904" s="386"/>
      <c r="AJ904" s="381"/>
      <c r="AK904" s="381"/>
      <c r="AL904" s="383"/>
      <c r="AM904" s="374"/>
      <c r="AN904" s="384" t="s">
        <v>495</v>
      </c>
      <c r="AO904" s="381" t="s">
        <v>495</v>
      </c>
      <c r="AP904" s="383"/>
      <c r="AQ904" s="374"/>
      <c r="AR904" s="384" t="str">
        <f/>
        <v/>
      </c>
      <c r="AS904" s="381" t="s">
        <v>495</v>
      </c>
      <c r="AT904" s="381" t="str">
        <f/>
        <v/>
      </c>
      <c r="AU904" s="389"/>
      <c r="AV904" s="390" t="str">
        <f/>
        <v/>
      </c>
      <c r="AW904" s="57" t="str">
        <f/>
        <v/>
      </c>
      <c r="AX904" s="381"/>
      <c r="AY904" s="381" t="str">
        <f/>
        <v/>
      </c>
      <c r="AZ904" s="381"/>
      <c r="BA904" s="381" t="str">
        <f/>
        <v/>
      </c>
      <c r="BB904" s="385"/>
      <c r="BC904" s="390" t="str">
        <f/>
        <v/>
      </c>
      <c r="BD904" s="381" t="str">
        <f/>
        <v/>
      </c>
      <c r="BE904" s="381"/>
      <c r="BF904" s="381" t="str">
        <f/>
        <v/>
      </c>
      <c r="BG904" s="391"/>
      <c r="BH904" s="392"/>
      <c r="BI904" s="378"/>
    </row>
    <row r="905" ht="15.75" customHeight="1">
      <c r="A905" s="236"/>
      <c r="B905" s="236"/>
      <c r="C905" s="358"/>
      <c r="D905" s="379"/>
      <c r="E905" s="380"/>
      <c r="F905" s="57"/>
      <c r="G905" s="57"/>
      <c r="H905" s="381"/>
      <c r="I905" s="380"/>
      <c r="J905" s="396"/>
      <c r="K905" s="382" t="b">
        <v>0</v>
      </c>
      <c r="L905" s="422"/>
      <c r="M905" s="57"/>
      <c r="N905" s="57" t="b">
        <v>0</v>
      </c>
      <c r="O905" s="24" t="b">
        <v>0</v>
      </c>
      <c r="P905" s="24"/>
      <c r="Q905" s="383"/>
      <c r="R905" s="367"/>
      <c r="S905" s="384" t="str">
        <f/>
        <v/>
      </c>
      <c r="T905" s="385" t="s">
        <v>495</v>
      </c>
      <c r="U905" s="386" t="str">
        <f/>
        <v/>
      </c>
      <c r="V905" s="385" t="s">
        <v>495</v>
      </c>
      <c r="W905" s="387" t="str">
        <f/>
        <v/>
      </c>
      <c r="X905" s="381" t="str">
        <f/>
        <v/>
      </c>
      <c r="Y905" s="381"/>
      <c r="Z905" s="381" t="s">
        <v>495</v>
      </c>
      <c r="AA905" s="388"/>
      <c r="AB905" s="381"/>
      <c r="AC905" s="381"/>
      <c r="AD905" s="381"/>
      <c r="AE905" s="388"/>
      <c r="AF905" s="381"/>
      <c r="AG905" s="381"/>
      <c r="AH905" s="389"/>
      <c r="AI905" s="386"/>
      <c r="AJ905" s="381"/>
      <c r="AK905" s="381"/>
      <c r="AL905" s="383"/>
      <c r="AM905" s="374"/>
      <c r="AN905" s="384" t="s">
        <v>495</v>
      </c>
      <c r="AO905" s="381" t="s">
        <v>495</v>
      </c>
      <c r="AP905" s="383"/>
      <c r="AQ905" s="374"/>
      <c r="AR905" s="384" t="str">
        <f/>
        <v/>
      </c>
      <c r="AS905" s="381" t="s">
        <v>495</v>
      </c>
      <c r="AT905" s="381" t="str">
        <f/>
        <v/>
      </c>
      <c r="AU905" s="389"/>
      <c r="AV905" s="390" t="str">
        <f/>
        <v/>
      </c>
      <c r="AW905" s="57" t="str">
        <f/>
        <v/>
      </c>
      <c r="AX905" s="381"/>
      <c r="AY905" s="381" t="str">
        <f/>
        <v/>
      </c>
      <c r="AZ905" s="381"/>
      <c r="BA905" s="381" t="str">
        <f/>
        <v/>
      </c>
      <c r="BB905" s="385"/>
      <c r="BC905" s="390" t="str">
        <f/>
        <v/>
      </c>
      <c r="BD905" s="381" t="str">
        <f/>
        <v/>
      </c>
      <c r="BE905" s="381"/>
      <c r="BF905" s="381" t="str">
        <f/>
        <v/>
      </c>
      <c r="BG905" s="391"/>
      <c r="BH905" s="392"/>
      <c r="BI905" s="378"/>
    </row>
    <row r="906" ht="15.75" customHeight="1">
      <c r="A906" s="236"/>
      <c r="B906" s="236"/>
      <c r="C906" s="358"/>
      <c r="D906" s="379"/>
      <c r="E906" s="380"/>
      <c r="F906" s="57"/>
      <c r="G906" s="57"/>
      <c r="H906" s="381"/>
      <c r="I906" s="380"/>
      <c r="J906" s="396"/>
      <c r="K906" s="382" t="b">
        <v>0</v>
      </c>
      <c r="L906" s="422"/>
      <c r="M906" s="57"/>
      <c r="N906" s="57" t="b">
        <v>0</v>
      </c>
      <c r="O906" s="24" t="b">
        <v>0</v>
      </c>
      <c r="P906" s="24"/>
      <c r="Q906" s="383"/>
      <c r="R906" s="367"/>
      <c r="S906" s="384" t="str">
        <f/>
        <v/>
      </c>
      <c r="T906" s="385" t="s">
        <v>495</v>
      </c>
      <c r="U906" s="386" t="str">
        <f/>
        <v/>
      </c>
      <c r="V906" s="385" t="s">
        <v>495</v>
      </c>
      <c r="W906" s="387" t="str">
        <f/>
        <v/>
      </c>
      <c r="X906" s="381" t="str">
        <f/>
        <v/>
      </c>
      <c r="Y906" s="381"/>
      <c r="Z906" s="381" t="s">
        <v>495</v>
      </c>
      <c r="AA906" s="388"/>
      <c r="AB906" s="381"/>
      <c r="AC906" s="381"/>
      <c r="AD906" s="381"/>
      <c r="AE906" s="388"/>
      <c r="AF906" s="381"/>
      <c r="AG906" s="381"/>
      <c r="AH906" s="389"/>
      <c r="AI906" s="386"/>
      <c r="AJ906" s="381"/>
      <c r="AK906" s="381"/>
      <c r="AL906" s="383"/>
      <c r="AM906" s="374"/>
      <c r="AN906" s="384" t="s">
        <v>495</v>
      </c>
      <c r="AO906" s="381" t="s">
        <v>495</v>
      </c>
      <c r="AP906" s="383"/>
      <c r="AQ906" s="374"/>
      <c r="AR906" s="384" t="str">
        <f/>
        <v/>
      </c>
      <c r="AS906" s="381" t="s">
        <v>495</v>
      </c>
      <c r="AT906" s="381" t="str">
        <f/>
        <v/>
      </c>
      <c r="AU906" s="389"/>
      <c r="AV906" s="390" t="str">
        <f/>
        <v/>
      </c>
      <c r="AW906" s="57" t="str">
        <f/>
        <v/>
      </c>
      <c r="AX906" s="381"/>
      <c r="AY906" s="381" t="str">
        <f/>
        <v/>
      </c>
      <c r="AZ906" s="381"/>
      <c r="BA906" s="381" t="str">
        <f/>
        <v/>
      </c>
      <c r="BB906" s="385"/>
      <c r="BC906" s="390" t="str">
        <f/>
        <v/>
      </c>
      <c r="BD906" s="381" t="str">
        <f/>
        <v/>
      </c>
      <c r="BE906" s="381"/>
      <c r="BF906" s="381" t="str">
        <f/>
        <v/>
      </c>
      <c r="BG906" s="391"/>
      <c r="BH906" s="392"/>
      <c r="BI906" s="378"/>
    </row>
    <row r="907" ht="15.75" customHeight="1">
      <c r="A907" s="236"/>
      <c r="B907" s="236"/>
      <c r="C907" s="358"/>
      <c r="D907" s="379"/>
      <c r="E907" s="380"/>
      <c r="F907" s="57"/>
      <c r="G907" s="57"/>
      <c r="H907" s="381"/>
      <c r="I907" s="380"/>
      <c r="J907" s="396"/>
      <c r="K907" s="382" t="b">
        <v>0</v>
      </c>
      <c r="L907" s="422"/>
      <c r="M907" s="57"/>
      <c r="N907" s="57" t="b">
        <v>0</v>
      </c>
      <c r="O907" s="24" t="b">
        <v>0</v>
      </c>
      <c r="P907" s="24"/>
      <c r="Q907" s="383"/>
      <c r="R907" s="367"/>
      <c r="S907" s="384" t="str">
        <f/>
        <v/>
      </c>
      <c r="T907" s="385" t="s">
        <v>495</v>
      </c>
      <c r="U907" s="386" t="str">
        <f/>
        <v/>
      </c>
      <c r="V907" s="385" t="s">
        <v>495</v>
      </c>
      <c r="W907" s="387" t="str">
        <f/>
        <v/>
      </c>
      <c r="X907" s="381" t="str">
        <f/>
        <v/>
      </c>
      <c r="Y907" s="381"/>
      <c r="Z907" s="381" t="s">
        <v>495</v>
      </c>
      <c r="AA907" s="388"/>
      <c r="AB907" s="381"/>
      <c r="AC907" s="381"/>
      <c r="AD907" s="381"/>
      <c r="AE907" s="388"/>
      <c r="AF907" s="381"/>
      <c r="AG907" s="381"/>
      <c r="AH907" s="389"/>
      <c r="AI907" s="386"/>
      <c r="AJ907" s="381"/>
      <c r="AK907" s="381"/>
      <c r="AL907" s="383"/>
      <c r="AM907" s="374"/>
      <c r="AN907" s="384" t="s">
        <v>495</v>
      </c>
      <c r="AO907" s="381" t="s">
        <v>495</v>
      </c>
      <c r="AP907" s="383"/>
      <c r="AQ907" s="374"/>
      <c r="AR907" s="384" t="str">
        <f/>
        <v/>
      </c>
      <c r="AS907" s="381" t="s">
        <v>495</v>
      </c>
      <c r="AT907" s="381" t="str">
        <f/>
        <v/>
      </c>
      <c r="AU907" s="389"/>
      <c r="AV907" s="390" t="str">
        <f/>
        <v/>
      </c>
      <c r="AW907" s="57" t="str">
        <f/>
        <v/>
      </c>
      <c r="AX907" s="381"/>
      <c r="AY907" s="381" t="str">
        <f/>
        <v/>
      </c>
      <c r="AZ907" s="381"/>
      <c r="BA907" s="381" t="str">
        <f/>
        <v/>
      </c>
      <c r="BB907" s="385"/>
      <c r="BC907" s="390" t="str">
        <f/>
        <v/>
      </c>
      <c r="BD907" s="381" t="str">
        <f/>
        <v/>
      </c>
      <c r="BE907" s="381"/>
      <c r="BF907" s="381" t="str">
        <f/>
        <v/>
      </c>
      <c r="BG907" s="391"/>
      <c r="BH907" s="392"/>
      <c r="BI907" s="378"/>
    </row>
    <row r="908" ht="15.75" customHeight="1">
      <c r="A908" s="236"/>
      <c r="B908" s="236"/>
      <c r="C908" s="358"/>
      <c r="D908" s="379"/>
      <c r="E908" s="380"/>
      <c r="F908" s="57"/>
      <c r="G908" s="57"/>
      <c r="H908" s="381"/>
      <c r="I908" s="380"/>
      <c r="J908" s="396"/>
      <c r="K908" s="382" t="b">
        <v>0</v>
      </c>
      <c r="L908" s="422"/>
      <c r="M908" s="57"/>
      <c r="N908" s="57" t="b">
        <v>0</v>
      </c>
      <c r="O908" s="24" t="b">
        <v>0</v>
      </c>
      <c r="P908" s="24"/>
      <c r="Q908" s="383"/>
      <c r="R908" s="367"/>
      <c r="S908" s="384" t="str">
        <f/>
        <v/>
      </c>
      <c r="T908" s="385" t="s">
        <v>495</v>
      </c>
      <c r="U908" s="386" t="str">
        <f/>
        <v/>
      </c>
      <c r="V908" s="385" t="s">
        <v>495</v>
      </c>
      <c r="W908" s="387" t="str">
        <f/>
        <v/>
      </c>
      <c r="X908" s="381" t="str">
        <f/>
        <v/>
      </c>
      <c r="Y908" s="381"/>
      <c r="Z908" s="381" t="s">
        <v>495</v>
      </c>
      <c r="AA908" s="388"/>
      <c r="AB908" s="381"/>
      <c r="AC908" s="381"/>
      <c r="AD908" s="381"/>
      <c r="AE908" s="388"/>
      <c r="AF908" s="381"/>
      <c r="AG908" s="381"/>
      <c r="AH908" s="389"/>
      <c r="AI908" s="386"/>
      <c r="AJ908" s="381"/>
      <c r="AK908" s="381"/>
      <c r="AL908" s="383"/>
      <c r="AM908" s="374"/>
      <c r="AN908" s="384" t="s">
        <v>495</v>
      </c>
      <c r="AO908" s="381" t="s">
        <v>495</v>
      </c>
      <c r="AP908" s="383"/>
      <c r="AQ908" s="374"/>
      <c r="AR908" s="384" t="str">
        <f/>
        <v/>
      </c>
      <c r="AS908" s="381" t="s">
        <v>495</v>
      </c>
      <c r="AT908" s="381" t="str">
        <f/>
        <v/>
      </c>
      <c r="AU908" s="389"/>
      <c r="AV908" s="390" t="str">
        <f/>
        <v/>
      </c>
      <c r="AW908" s="57" t="str">
        <f/>
        <v/>
      </c>
      <c r="AX908" s="381"/>
      <c r="AY908" s="381" t="str">
        <f/>
        <v/>
      </c>
      <c r="AZ908" s="381"/>
      <c r="BA908" s="381" t="str">
        <f/>
        <v/>
      </c>
      <c r="BB908" s="385"/>
      <c r="BC908" s="390" t="str">
        <f/>
        <v/>
      </c>
      <c r="BD908" s="381" t="str">
        <f/>
        <v/>
      </c>
      <c r="BE908" s="381"/>
      <c r="BF908" s="381" t="str">
        <f/>
        <v/>
      </c>
      <c r="BG908" s="391"/>
      <c r="BH908" s="392"/>
      <c r="BI908" s="378"/>
    </row>
    <row r="909" ht="15.75" customHeight="1">
      <c r="A909" s="236"/>
      <c r="B909" s="236"/>
      <c r="C909" s="358"/>
      <c r="D909" s="379"/>
      <c r="E909" s="380"/>
      <c r="F909" s="57"/>
      <c r="G909" s="57"/>
      <c r="H909" s="381"/>
      <c r="I909" s="380"/>
      <c r="J909" s="396"/>
      <c r="K909" s="382" t="b">
        <v>0</v>
      </c>
      <c r="L909" s="422"/>
      <c r="M909" s="57"/>
      <c r="N909" s="57" t="b">
        <v>0</v>
      </c>
      <c r="O909" s="24" t="b">
        <v>0</v>
      </c>
      <c r="P909" s="24"/>
      <c r="Q909" s="383"/>
      <c r="R909" s="367"/>
      <c r="S909" s="384" t="str">
        <f/>
        <v/>
      </c>
      <c r="T909" s="385" t="s">
        <v>495</v>
      </c>
      <c r="U909" s="386" t="str">
        <f/>
        <v/>
      </c>
      <c r="V909" s="385" t="s">
        <v>495</v>
      </c>
      <c r="W909" s="387" t="str">
        <f/>
        <v/>
      </c>
      <c r="X909" s="381" t="str">
        <f/>
        <v/>
      </c>
      <c r="Y909" s="381"/>
      <c r="Z909" s="381" t="s">
        <v>495</v>
      </c>
      <c r="AA909" s="388"/>
      <c r="AB909" s="381"/>
      <c r="AC909" s="381"/>
      <c r="AD909" s="381"/>
      <c r="AE909" s="388"/>
      <c r="AF909" s="381"/>
      <c r="AG909" s="381"/>
      <c r="AH909" s="389"/>
      <c r="AI909" s="386"/>
      <c r="AJ909" s="381"/>
      <c r="AK909" s="381"/>
      <c r="AL909" s="383"/>
      <c r="AM909" s="374"/>
      <c r="AN909" s="384" t="s">
        <v>495</v>
      </c>
      <c r="AO909" s="381" t="s">
        <v>495</v>
      </c>
      <c r="AP909" s="383"/>
      <c r="AQ909" s="374"/>
      <c r="AR909" s="384" t="str">
        <f/>
        <v/>
      </c>
      <c r="AS909" s="381" t="s">
        <v>495</v>
      </c>
      <c r="AT909" s="381" t="str">
        <f/>
        <v/>
      </c>
      <c r="AU909" s="389"/>
      <c r="AV909" s="390" t="str">
        <f/>
        <v/>
      </c>
      <c r="AW909" s="57" t="str">
        <f/>
        <v/>
      </c>
      <c r="AX909" s="381"/>
      <c r="AY909" s="381" t="str">
        <f/>
        <v/>
      </c>
      <c r="AZ909" s="381"/>
      <c r="BA909" s="381" t="str">
        <f/>
        <v/>
      </c>
      <c r="BB909" s="385"/>
      <c r="BC909" s="390" t="str">
        <f/>
        <v/>
      </c>
      <c r="BD909" s="381" t="str">
        <f/>
        <v/>
      </c>
      <c r="BE909" s="381"/>
      <c r="BF909" s="381" t="str">
        <f/>
        <v/>
      </c>
      <c r="BG909" s="391"/>
      <c r="BH909" s="392"/>
      <c r="BI909" s="378"/>
    </row>
    <row r="910" ht="15.75" customHeight="1">
      <c r="A910" s="236"/>
      <c r="B910" s="236"/>
      <c r="C910" s="358"/>
      <c r="D910" s="379"/>
      <c r="E910" s="380"/>
      <c r="F910" s="57"/>
      <c r="G910" s="57"/>
      <c r="H910" s="381"/>
      <c r="I910" s="380"/>
      <c r="J910" s="396"/>
      <c r="K910" s="382" t="b">
        <v>0</v>
      </c>
      <c r="L910" s="422"/>
      <c r="M910" s="57"/>
      <c r="N910" s="57" t="b">
        <v>0</v>
      </c>
      <c r="O910" s="24" t="b">
        <v>0</v>
      </c>
      <c r="P910" s="24"/>
      <c r="Q910" s="383"/>
      <c r="R910" s="367"/>
      <c r="S910" s="384" t="str">
        <f/>
        <v/>
      </c>
      <c r="T910" s="385" t="s">
        <v>495</v>
      </c>
      <c r="U910" s="386" t="str">
        <f/>
        <v/>
      </c>
      <c r="V910" s="385" t="s">
        <v>495</v>
      </c>
      <c r="W910" s="387" t="str">
        <f/>
        <v/>
      </c>
      <c r="X910" s="381" t="str">
        <f/>
        <v/>
      </c>
      <c r="Y910" s="381"/>
      <c r="Z910" s="381" t="s">
        <v>495</v>
      </c>
      <c r="AA910" s="388"/>
      <c r="AB910" s="381"/>
      <c r="AC910" s="381"/>
      <c r="AD910" s="381"/>
      <c r="AE910" s="388"/>
      <c r="AF910" s="381"/>
      <c r="AG910" s="381"/>
      <c r="AH910" s="389"/>
      <c r="AI910" s="386"/>
      <c r="AJ910" s="381"/>
      <c r="AK910" s="381"/>
      <c r="AL910" s="383"/>
      <c r="AM910" s="374"/>
      <c r="AN910" s="384" t="s">
        <v>495</v>
      </c>
      <c r="AO910" s="381" t="s">
        <v>495</v>
      </c>
      <c r="AP910" s="383"/>
      <c r="AQ910" s="374"/>
      <c r="AR910" s="384" t="str">
        <f/>
        <v/>
      </c>
      <c r="AS910" s="381" t="s">
        <v>495</v>
      </c>
      <c r="AT910" s="381" t="str">
        <f/>
        <v/>
      </c>
      <c r="AU910" s="389"/>
      <c r="AV910" s="390" t="str">
        <f/>
        <v/>
      </c>
      <c r="AW910" s="57" t="str">
        <f/>
        <v/>
      </c>
      <c r="AX910" s="381"/>
      <c r="AY910" s="381" t="str">
        <f/>
        <v/>
      </c>
      <c r="AZ910" s="381"/>
      <c r="BA910" s="381" t="str">
        <f/>
        <v/>
      </c>
      <c r="BB910" s="385"/>
      <c r="BC910" s="390" t="str">
        <f/>
        <v/>
      </c>
      <c r="BD910" s="381" t="str">
        <f/>
        <v/>
      </c>
      <c r="BE910" s="381"/>
      <c r="BF910" s="381" t="str">
        <f/>
        <v/>
      </c>
      <c r="BG910" s="391"/>
      <c r="BH910" s="392"/>
      <c r="BI910" s="378"/>
    </row>
    <row r="911" ht="15.75" customHeight="1">
      <c r="A911" s="236"/>
      <c r="B911" s="236"/>
      <c r="C911" s="358"/>
      <c r="D911" s="379"/>
      <c r="E911" s="380"/>
      <c r="F911" s="57"/>
      <c r="G911" s="57"/>
      <c r="H911" s="381"/>
      <c r="I911" s="380"/>
      <c r="J911" s="396"/>
      <c r="K911" s="382" t="b">
        <v>0</v>
      </c>
      <c r="L911" s="422"/>
      <c r="M911" s="57"/>
      <c r="N911" s="57" t="b">
        <v>0</v>
      </c>
      <c r="O911" s="24" t="b">
        <v>0</v>
      </c>
      <c r="P911" s="24"/>
      <c r="Q911" s="383"/>
      <c r="R911" s="367"/>
      <c r="S911" s="384" t="str">
        <f/>
        <v/>
      </c>
      <c r="T911" s="385" t="s">
        <v>495</v>
      </c>
      <c r="U911" s="386" t="str">
        <f/>
        <v/>
      </c>
      <c r="V911" s="385" t="s">
        <v>495</v>
      </c>
      <c r="W911" s="387" t="str">
        <f/>
        <v/>
      </c>
      <c r="X911" s="381" t="str">
        <f/>
        <v/>
      </c>
      <c r="Y911" s="381"/>
      <c r="Z911" s="381" t="s">
        <v>495</v>
      </c>
      <c r="AA911" s="388"/>
      <c r="AB911" s="381"/>
      <c r="AC911" s="381"/>
      <c r="AD911" s="381"/>
      <c r="AE911" s="388"/>
      <c r="AF911" s="381"/>
      <c r="AG911" s="381"/>
      <c r="AH911" s="389"/>
      <c r="AI911" s="386"/>
      <c r="AJ911" s="381"/>
      <c r="AK911" s="381"/>
      <c r="AL911" s="383"/>
      <c r="AM911" s="374"/>
      <c r="AN911" s="384" t="s">
        <v>495</v>
      </c>
      <c r="AO911" s="381" t="s">
        <v>495</v>
      </c>
      <c r="AP911" s="383"/>
      <c r="AQ911" s="374"/>
      <c r="AR911" s="384" t="str">
        <f/>
        <v/>
      </c>
      <c r="AS911" s="381" t="s">
        <v>495</v>
      </c>
      <c r="AT911" s="381" t="str">
        <f/>
        <v/>
      </c>
      <c r="AU911" s="389"/>
      <c r="AV911" s="390" t="str">
        <f/>
        <v/>
      </c>
      <c r="AW911" s="57" t="str">
        <f/>
        <v/>
      </c>
      <c r="AX911" s="381"/>
      <c r="AY911" s="381" t="str">
        <f/>
        <v/>
      </c>
      <c r="AZ911" s="381"/>
      <c r="BA911" s="381" t="str">
        <f/>
        <v/>
      </c>
      <c r="BB911" s="385"/>
      <c r="BC911" s="390" t="str">
        <f/>
        <v/>
      </c>
      <c r="BD911" s="381" t="str">
        <f/>
        <v/>
      </c>
      <c r="BE911" s="381"/>
      <c r="BF911" s="381" t="str">
        <f/>
        <v/>
      </c>
      <c r="BG911" s="391"/>
      <c r="BH911" s="392"/>
      <c r="BI911" s="378"/>
    </row>
    <row r="912" ht="15.75" customHeight="1">
      <c r="A912" s="236"/>
      <c r="B912" s="236"/>
      <c r="C912" s="358"/>
      <c r="D912" s="379"/>
      <c r="E912" s="380"/>
      <c r="F912" s="57"/>
      <c r="G912" s="57"/>
      <c r="H912" s="381"/>
      <c r="I912" s="380"/>
      <c r="J912" s="396"/>
      <c r="K912" s="382" t="b">
        <v>0</v>
      </c>
      <c r="L912" s="422"/>
      <c r="M912" s="57"/>
      <c r="N912" s="57" t="b">
        <v>0</v>
      </c>
      <c r="O912" s="24" t="b">
        <v>0</v>
      </c>
      <c r="P912" s="24"/>
      <c r="Q912" s="383"/>
      <c r="R912" s="367"/>
      <c r="S912" s="384" t="str">
        <f/>
        <v/>
      </c>
      <c r="T912" s="385" t="s">
        <v>495</v>
      </c>
      <c r="U912" s="386" t="str">
        <f/>
        <v/>
      </c>
      <c r="V912" s="385" t="s">
        <v>495</v>
      </c>
      <c r="W912" s="387" t="str">
        <f/>
        <v/>
      </c>
      <c r="X912" s="381" t="str">
        <f/>
        <v/>
      </c>
      <c r="Y912" s="381"/>
      <c r="Z912" s="381" t="s">
        <v>495</v>
      </c>
      <c r="AA912" s="388"/>
      <c r="AB912" s="381"/>
      <c r="AC912" s="381"/>
      <c r="AD912" s="381"/>
      <c r="AE912" s="388"/>
      <c r="AF912" s="381"/>
      <c r="AG912" s="381"/>
      <c r="AH912" s="389"/>
      <c r="AI912" s="386"/>
      <c r="AJ912" s="381"/>
      <c r="AK912" s="381"/>
      <c r="AL912" s="383"/>
      <c r="AM912" s="374"/>
      <c r="AN912" s="384" t="s">
        <v>495</v>
      </c>
      <c r="AO912" s="381" t="s">
        <v>495</v>
      </c>
      <c r="AP912" s="383"/>
      <c r="AQ912" s="374"/>
      <c r="AR912" s="384" t="str">
        <f/>
        <v/>
      </c>
      <c r="AS912" s="381" t="s">
        <v>495</v>
      </c>
      <c r="AT912" s="381" t="str">
        <f/>
        <v/>
      </c>
      <c r="AU912" s="389"/>
      <c r="AV912" s="390" t="str">
        <f/>
        <v/>
      </c>
      <c r="AW912" s="57" t="str">
        <f/>
        <v/>
      </c>
      <c r="AX912" s="381"/>
      <c r="AY912" s="381" t="str">
        <f/>
        <v/>
      </c>
      <c r="AZ912" s="381"/>
      <c r="BA912" s="381" t="str">
        <f/>
        <v/>
      </c>
      <c r="BB912" s="385"/>
      <c r="BC912" s="390" t="str">
        <f/>
        <v/>
      </c>
      <c r="BD912" s="381" t="str">
        <f/>
        <v/>
      </c>
      <c r="BE912" s="381"/>
      <c r="BF912" s="381" t="str">
        <f/>
        <v/>
      </c>
      <c r="BG912" s="391"/>
      <c r="BH912" s="392"/>
      <c r="BI912" s="378"/>
    </row>
    <row r="913" ht="15.75" customHeight="1">
      <c r="A913" s="236"/>
      <c r="B913" s="236"/>
      <c r="C913" s="358"/>
      <c r="D913" s="379"/>
      <c r="E913" s="380"/>
      <c r="F913" s="57"/>
      <c r="G913" s="57"/>
      <c r="H913" s="381"/>
      <c r="I913" s="380"/>
      <c r="J913" s="396"/>
      <c r="K913" s="382" t="b">
        <v>0</v>
      </c>
      <c r="L913" s="422"/>
      <c r="M913" s="57"/>
      <c r="N913" s="57" t="b">
        <v>0</v>
      </c>
      <c r="O913" s="24" t="b">
        <v>0</v>
      </c>
      <c r="P913" s="24"/>
      <c r="Q913" s="383"/>
      <c r="R913" s="367"/>
      <c r="S913" s="384" t="str">
        <f/>
        <v/>
      </c>
      <c r="T913" s="385" t="s">
        <v>495</v>
      </c>
      <c r="U913" s="386" t="str">
        <f/>
        <v/>
      </c>
      <c r="V913" s="385" t="s">
        <v>495</v>
      </c>
      <c r="W913" s="387" t="str">
        <f/>
        <v/>
      </c>
      <c r="X913" s="381" t="str">
        <f/>
        <v/>
      </c>
      <c r="Y913" s="381"/>
      <c r="Z913" s="381" t="s">
        <v>495</v>
      </c>
      <c r="AA913" s="388"/>
      <c r="AB913" s="381"/>
      <c r="AC913" s="381"/>
      <c r="AD913" s="381"/>
      <c r="AE913" s="388"/>
      <c r="AF913" s="381"/>
      <c r="AG913" s="381"/>
      <c r="AH913" s="389"/>
      <c r="AI913" s="386"/>
      <c r="AJ913" s="381"/>
      <c r="AK913" s="381"/>
      <c r="AL913" s="383"/>
      <c r="AM913" s="374"/>
      <c r="AN913" s="384" t="s">
        <v>495</v>
      </c>
      <c r="AO913" s="381" t="s">
        <v>495</v>
      </c>
      <c r="AP913" s="383"/>
      <c r="AQ913" s="374"/>
      <c r="AR913" s="384" t="str">
        <f/>
        <v/>
      </c>
      <c r="AS913" s="381" t="s">
        <v>495</v>
      </c>
      <c r="AT913" s="381" t="str">
        <f/>
        <v/>
      </c>
      <c r="AU913" s="389"/>
      <c r="AV913" s="390" t="str">
        <f/>
        <v/>
      </c>
      <c r="AW913" s="57" t="str">
        <f/>
        <v/>
      </c>
      <c r="AX913" s="381"/>
      <c r="AY913" s="381" t="str">
        <f/>
        <v/>
      </c>
      <c r="AZ913" s="381"/>
      <c r="BA913" s="381" t="str">
        <f/>
        <v/>
      </c>
      <c r="BB913" s="385"/>
      <c r="BC913" s="390" t="str">
        <f/>
        <v/>
      </c>
      <c r="BD913" s="381" t="str">
        <f/>
        <v/>
      </c>
      <c r="BE913" s="381"/>
      <c r="BF913" s="381" t="str">
        <f/>
        <v/>
      </c>
      <c r="BG913" s="391"/>
      <c r="BH913" s="392"/>
      <c r="BI913" s="378"/>
    </row>
    <row r="914" ht="15.75" customHeight="1">
      <c r="A914" s="236"/>
      <c r="B914" s="236"/>
      <c r="C914" s="358"/>
      <c r="D914" s="379"/>
      <c r="E914" s="380"/>
      <c r="F914" s="57"/>
      <c r="G914" s="57"/>
      <c r="H914" s="381"/>
      <c r="I914" s="380"/>
      <c r="J914" s="396"/>
      <c r="K914" s="382" t="b">
        <v>0</v>
      </c>
      <c r="L914" s="422"/>
      <c r="M914" s="57"/>
      <c r="N914" s="57" t="b">
        <v>0</v>
      </c>
      <c r="O914" s="24" t="b">
        <v>0</v>
      </c>
      <c r="P914" s="24"/>
      <c r="Q914" s="383"/>
      <c r="R914" s="367"/>
      <c r="S914" s="384" t="str">
        <f/>
        <v/>
      </c>
      <c r="T914" s="385" t="s">
        <v>495</v>
      </c>
      <c r="U914" s="386" t="str">
        <f/>
        <v/>
      </c>
      <c r="V914" s="385" t="s">
        <v>495</v>
      </c>
      <c r="W914" s="387" t="str">
        <f/>
        <v/>
      </c>
      <c r="X914" s="381" t="str">
        <f/>
        <v/>
      </c>
      <c r="Y914" s="381"/>
      <c r="Z914" s="381" t="s">
        <v>495</v>
      </c>
      <c r="AA914" s="388"/>
      <c r="AB914" s="381"/>
      <c r="AC914" s="381"/>
      <c r="AD914" s="381"/>
      <c r="AE914" s="388"/>
      <c r="AF914" s="381"/>
      <c r="AG914" s="381"/>
      <c r="AH914" s="389"/>
      <c r="AI914" s="386"/>
      <c r="AJ914" s="381"/>
      <c r="AK914" s="381"/>
      <c r="AL914" s="383"/>
      <c r="AM914" s="374"/>
      <c r="AN914" s="384" t="s">
        <v>495</v>
      </c>
      <c r="AO914" s="381" t="s">
        <v>495</v>
      </c>
      <c r="AP914" s="383"/>
      <c r="AQ914" s="374"/>
      <c r="AR914" s="384" t="str">
        <f/>
        <v/>
      </c>
      <c r="AS914" s="381" t="s">
        <v>495</v>
      </c>
      <c r="AT914" s="381" t="str">
        <f/>
        <v/>
      </c>
      <c r="AU914" s="389"/>
      <c r="AV914" s="390" t="str">
        <f/>
        <v/>
      </c>
      <c r="AW914" s="57" t="str">
        <f/>
        <v/>
      </c>
      <c r="AX914" s="381"/>
      <c r="AY914" s="381" t="str">
        <f/>
        <v/>
      </c>
      <c r="AZ914" s="381"/>
      <c r="BA914" s="381" t="str">
        <f/>
        <v/>
      </c>
      <c r="BB914" s="385"/>
      <c r="BC914" s="390" t="str">
        <f/>
        <v/>
      </c>
      <c r="BD914" s="381" t="str">
        <f/>
        <v/>
      </c>
      <c r="BE914" s="381"/>
      <c r="BF914" s="381" t="str">
        <f/>
        <v/>
      </c>
      <c r="BG914" s="391"/>
      <c r="BH914" s="392"/>
      <c r="BI914" s="378"/>
    </row>
    <row r="915" ht="15.75" customHeight="1">
      <c r="A915" s="236"/>
      <c r="B915" s="236"/>
      <c r="C915" s="358"/>
      <c r="D915" s="379"/>
      <c r="E915" s="380"/>
      <c r="F915" s="57"/>
      <c r="G915" s="57"/>
      <c r="H915" s="381"/>
      <c r="I915" s="380"/>
      <c r="J915" s="396"/>
      <c r="K915" s="382" t="b">
        <v>0</v>
      </c>
      <c r="L915" s="422"/>
      <c r="M915" s="57"/>
      <c r="N915" s="57" t="b">
        <v>0</v>
      </c>
      <c r="O915" s="24" t="b">
        <v>0</v>
      </c>
      <c r="P915" s="24"/>
      <c r="Q915" s="383"/>
      <c r="R915" s="367"/>
      <c r="S915" s="384" t="str">
        <f/>
        <v/>
      </c>
      <c r="T915" s="385" t="s">
        <v>495</v>
      </c>
      <c r="U915" s="386" t="str">
        <f/>
        <v/>
      </c>
      <c r="V915" s="385" t="s">
        <v>495</v>
      </c>
      <c r="W915" s="387" t="str">
        <f/>
        <v/>
      </c>
      <c r="X915" s="381" t="str">
        <f/>
        <v/>
      </c>
      <c r="Y915" s="381"/>
      <c r="Z915" s="381" t="s">
        <v>495</v>
      </c>
      <c r="AA915" s="388"/>
      <c r="AB915" s="381"/>
      <c r="AC915" s="381"/>
      <c r="AD915" s="381"/>
      <c r="AE915" s="388"/>
      <c r="AF915" s="381"/>
      <c r="AG915" s="381"/>
      <c r="AH915" s="389"/>
      <c r="AI915" s="386"/>
      <c r="AJ915" s="381"/>
      <c r="AK915" s="381"/>
      <c r="AL915" s="383"/>
      <c r="AM915" s="374"/>
      <c r="AN915" s="384" t="s">
        <v>495</v>
      </c>
      <c r="AO915" s="381" t="s">
        <v>495</v>
      </c>
      <c r="AP915" s="383"/>
      <c r="AQ915" s="374"/>
      <c r="AR915" s="384" t="str">
        <f/>
        <v/>
      </c>
      <c r="AS915" s="381" t="s">
        <v>495</v>
      </c>
      <c r="AT915" s="381" t="str">
        <f/>
        <v/>
      </c>
      <c r="AU915" s="389"/>
      <c r="AV915" s="390" t="str">
        <f/>
        <v/>
      </c>
      <c r="AW915" s="57" t="str">
        <f/>
        <v/>
      </c>
      <c r="AX915" s="381"/>
      <c r="AY915" s="381" t="str">
        <f/>
        <v/>
      </c>
      <c r="AZ915" s="381"/>
      <c r="BA915" s="381" t="str">
        <f/>
        <v/>
      </c>
      <c r="BB915" s="385"/>
      <c r="BC915" s="390" t="str">
        <f/>
        <v/>
      </c>
      <c r="BD915" s="381" t="str">
        <f/>
        <v/>
      </c>
      <c r="BE915" s="381"/>
      <c r="BF915" s="381" t="str">
        <f/>
        <v/>
      </c>
      <c r="BG915" s="391"/>
      <c r="BH915" s="392"/>
      <c r="BI915" s="378"/>
    </row>
    <row r="916" ht="15.75" customHeight="1">
      <c r="A916" s="236"/>
      <c r="B916" s="236"/>
      <c r="C916" s="358"/>
      <c r="D916" s="379"/>
      <c r="E916" s="380"/>
      <c r="F916" s="57"/>
      <c r="G916" s="57"/>
      <c r="H916" s="381"/>
      <c r="I916" s="380"/>
      <c r="J916" s="396"/>
      <c r="K916" s="382" t="b">
        <v>0</v>
      </c>
      <c r="L916" s="422"/>
      <c r="M916" s="57"/>
      <c r="N916" s="57" t="b">
        <v>0</v>
      </c>
      <c r="O916" s="24" t="b">
        <v>0</v>
      </c>
      <c r="P916" s="24"/>
      <c r="Q916" s="383"/>
      <c r="R916" s="367"/>
      <c r="S916" s="384" t="str">
        <f/>
        <v/>
      </c>
      <c r="T916" s="385" t="s">
        <v>495</v>
      </c>
      <c r="U916" s="386" t="str">
        <f/>
        <v/>
      </c>
      <c r="V916" s="385" t="s">
        <v>495</v>
      </c>
      <c r="W916" s="387" t="str">
        <f/>
        <v/>
      </c>
      <c r="X916" s="381" t="str">
        <f/>
        <v/>
      </c>
      <c r="Y916" s="381"/>
      <c r="Z916" s="381" t="s">
        <v>495</v>
      </c>
      <c r="AA916" s="388"/>
      <c r="AB916" s="381"/>
      <c r="AC916" s="381"/>
      <c r="AD916" s="381"/>
      <c r="AE916" s="388"/>
      <c r="AF916" s="381"/>
      <c r="AG916" s="381"/>
      <c r="AH916" s="389"/>
      <c r="AI916" s="386"/>
      <c r="AJ916" s="381"/>
      <c r="AK916" s="381"/>
      <c r="AL916" s="383"/>
      <c r="AM916" s="374"/>
      <c r="AN916" s="384" t="s">
        <v>495</v>
      </c>
      <c r="AO916" s="381" t="s">
        <v>495</v>
      </c>
      <c r="AP916" s="383"/>
      <c r="AQ916" s="374"/>
      <c r="AR916" s="384" t="str">
        <f/>
        <v/>
      </c>
      <c r="AS916" s="381" t="s">
        <v>495</v>
      </c>
      <c r="AT916" s="381" t="str">
        <f/>
        <v/>
      </c>
      <c r="AU916" s="389"/>
      <c r="AV916" s="390" t="str">
        <f/>
        <v/>
      </c>
      <c r="AW916" s="57" t="str">
        <f/>
        <v/>
      </c>
      <c r="AX916" s="381"/>
      <c r="AY916" s="381" t="str">
        <f/>
        <v/>
      </c>
      <c r="AZ916" s="381"/>
      <c r="BA916" s="381" t="str">
        <f/>
        <v/>
      </c>
      <c r="BB916" s="385"/>
      <c r="BC916" s="390" t="str">
        <f/>
        <v/>
      </c>
      <c r="BD916" s="381" t="str">
        <f/>
        <v/>
      </c>
      <c r="BE916" s="381"/>
      <c r="BF916" s="381" t="str">
        <f/>
        <v/>
      </c>
      <c r="BG916" s="391"/>
      <c r="BH916" s="392"/>
      <c r="BI916" s="378"/>
    </row>
    <row r="917" ht="15.75" customHeight="1">
      <c r="A917" s="236"/>
      <c r="B917" s="236"/>
      <c r="C917" s="358"/>
      <c r="D917" s="379"/>
      <c r="E917" s="380"/>
      <c r="F917" s="57"/>
      <c r="G917" s="57"/>
      <c r="H917" s="381"/>
      <c r="I917" s="380"/>
      <c r="J917" s="396"/>
      <c r="K917" s="382" t="b">
        <v>0</v>
      </c>
      <c r="L917" s="422"/>
      <c r="M917" s="57"/>
      <c r="N917" s="57" t="b">
        <v>0</v>
      </c>
      <c r="O917" s="24" t="b">
        <v>0</v>
      </c>
      <c r="P917" s="24"/>
      <c r="Q917" s="383"/>
      <c r="R917" s="367"/>
      <c r="S917" s="384" t="str">
        <f/>
        <v/>
      </c>
      <c r="T917" s="385" t="s">
        <v>495</v>
      </c>
      <c r="U917" s="386" t="str">
        <f/>
        <v/>
      </c>
      <c r="V917" s="385" t="s">
        <v>495</v>
      </c>
      <c r="W917" s="387" t="str">
        <f/>
        <v/>
      </c>
      <c r="X917" s="381" t="str">
        <f/>
        <v/>
      </c>
      <c r="Y917" s="381"/>
      <c r="Z917" s="381" t="s">
        <v>495</v>
      </c>
      <c r="AA917" s="388"/>
      <c r="AB917" s="381"/>
      <c r="AC917" s="381"/>
      <c r="AD917" s="381"/>
      <c r="AE917" s="388"/>
      <c r="AF917" s="381"/>
      <c r="AG917" s="381"/>
      <c r="AH917" s="389"/>
      <c r="AI917" s="386"/>
      <c r="AJ917" s="381"/>
      <c r="AK917" s="381"/>
      <c r="AL917" s="383"/>
      <c r="AM917" s="374"/>
      <c r="AN917" s="384" t="s">
        <v>495</v>
      </c>
      <c r="AO917" s="381" t="s">
        <v>495</v>
      </c>
      <c r="AP917" s="383"/>
      <c r="AQ917" s="374"/>
      <c r="AR917" s="384" t="str">
        <f/>
        <v/>
      </c>
      <c r="AS917" s="381" t="s">
        <v>495</v>
      </c>
      <c r="AT917" s="381" t="str">
        <f/>
        <v/>
      </c>
      <c r="AU917" s="389"/>
      <c r="AV917" s="390" t="str">
        <f/>
        <v/>
      </c>
      <c r="AW917" s="57" t="str">
        <f/>
        <v/>
      </c>
      <c r="AX917" s="381"/>
      <c r="AY917" s="381" t="str">
        <f/>
        <v/>
      </c>
      <c r="AZ917" s="381"/>
      <c r="BA917" s="381" t="str">
        <f/>
        <v/>
      </c>
      <c r="BB917" s="385"/>
      <c r="BC917" s="390" t="str">
        <f/>
        <v/>
      </c>
      <c r="BD917" s="381" t="str">
        <f/>
        <v/>
      </c>
      <c r="BE917" s="381"/>
      <c r="BF917" s="381" t="str">
        <f/>
        <v/>
      </c>
      <c r="BG917" s="391"/>
      <c r="BH917" s="392"/>
      <c r="BI917" s="378"/>
    </row>
    <row r="918" ht="15.75" customHeight="1">
      <c r="A918" s="236"/>
      <c r="B918" s="236"/>
      <c r="C918" s="358"/>
      <c r="D918" s="379"/>
      <c r="E918" s="380"/>
      <c r="F918" s="57"/>
      <c r="G918" s="57"/>
      <c r="H918" s="381"/>
      <c r="I918" s="380"/>
      <c r="J918" s="396"/>
      <c r="K918" s="382" t="b">
        <v>0</v>
      </c>
      <c r="L918" s="422"/>
      <c r="M918" s="57"/>
      <c r="N918" s="57" t="b">
        <v>0</v>
      </c>
      <c r="O918" s="24" t="b">
        <v>0</v>
      </c>
      <c r="P918" s="24"/>
      <c r="Q918" s="383"/>
      <c r="R918" s="367"/>
      <c r="S918" s="384" t="str">
        <f/>
        <v/>
      </c>
      <c r="T918" s="385" t="s">
        <v>495</v>
      </c>
      <c r="U918" s="386" t="str">
        <f/>
        <v/>
      </c>
      <c r="V918" s="385" t="s">
        <v>495</v>
      </c>
      <c r="W918" s="387" t="str">
        <f/>
        <v/>
      </c>
      <c r="X918" s="381" t="str">
        <f/>
        <v/>
      </c>
      <c r="Y918" s="381"/>
      <c r="Z918" s="381" t="s">
        <v>495</v>
      </c>
      <c r="AA918" s="388"/>
      <c r="AB918" s="381"/>
      <c r="AC918" s="381"/>
      <c r="AD918" s="381"/>
      <c r="AE918" s="388"/>
      <c r="AF918" s="381"/>
      <c r="AG918" s="381"/>
      <c r="AH918" s="389"/>
      <c r="AI918" s="386"/>
      <c r="AJ918" s="381"/>
      <c r="AK918" s="381"/>
      <c r="AL918" s="383"/>
      <c r="AM918" s="374"/>
      <c r="AN918" s="384" t="s">
        <v>495</v>
      </c>
      <c r="AO918" s="381" t="s">
        <v>495</v>
      </c>
      <c r="AP918" s="383"/>
      <c r="AQ918" s="374"/>
      <c r="AR918" s="384" t="str">
        <f/>
        <v/>
      </c>
      <c r="AS918" s="381" t="s">
        <v>495</v>
      </c>
      <c r="AT918" s="381" t="str">
        <f/>
        <v/>
      </c>
      <c r="AU918" s="389"/>
      <c r="AV918" s="390" t="str">
        <f/>
        <v/>
      </c>
      <c r="AW918" s="57" t="str">
        <f/>
        <v/>
      </c>
      <c r="AX918" s="381"/>
      <c r="AY918" s="381" t="str">
        <f/>
        <v/>
      </c>
      <c r="AZ918" s="381"/>
      <c r="BA918" s="381" t="str">
        <f/>
        <v/>
      </c>
      <c r="BB918" s="385"/>
      <c r="BC918" s="390" t="str">
        <f/>
        <v/>
      </c>
      <c r="BD918" s="381" t="str">
        <f/>
        <v/>
      </c>
      <c r="BE918" s="381"/>
      <c r="BF918" s="381" t="str">
        <f/>
        <v/>
      </c>
      <c r="BG918" s="391"/>
      <c r="BH918" s="392"/>
      <c r="BI918" s="378"/>
    </row>
    <row r="919" ht="15.75" customHeight="1">
      <c r="A919" s="236"/>
      <c r="B919" s="236"/>
      <c r="C919" s="358"/>
      <c r="D919" s="379"/>
      <c r="E919" s="380"/>
      <c r="F919" s="57"/>
      <c r="G919" s="57"/>
      <c r="H919" s="381"/>
      <c r="I919" s="380"/>
      <c r="J919" s="396"/>
      <c r="K919" s="382" t="b">
        <v>0</v>
      </c>
      <c r="L919" s="422"/>
      <c r="M919" s="57"/>
      <c r="N919" s="57" t="b">
        <v>0</v>
      </c>
      <c r="O919" s="24" t="b">
        <v>0</v>
      </c>
      <c r="P919" s="24"/>
      <c r="Q919" s="383"/>
      <c r="R919" s="367"/>
      <c r="S919" s="384" t="str">
        <f/>
        <v/>
      </c>
      <c r="T919" s="385" t="s">
        <v>495</v>
      </c>
      <c r="U919" s="386" t="str">
        <f/>
        <v/>
      </c>
      <c r="V919" s="385" t="s">
        <v>495</v>
      </c>
      <c r="W919" s="387" t="str">
        <f/>
        <v/>
      </c>
      <c r="X919" s="381" t="str">
        <f/>
        <v/>
      </c>
      <c r="Y919" s="381"/>
      <c r="Z919" s="381" t="s">
        <v>495</v>
      </c>
      <c r="AA919" s="388"/>
      <c r="AB919" s="381"/>
      <c r="AC919" s="381"/>
      <c r="AD919" s="381"/>
      <c r="AE919" s="388"/>
      <c r="AF919" s="381"/>
      <c r="AG919" s="381"/>
      <c r="AH919" s="389"/>
      <c r="AI919" s="386"/>
      <c r="AJ919" s="381"/>
      <c r="AK919" s="381"/>
      <c r="AL919" s="383"/>
      <c r="AM919" s="374"/>
      <c r="AN919" s="384" t="s">
        <v>495</v>
      </c>
      <c r="AO919" s="381" t="s">
        <v>495</v>
      </c>
      <c r="AP919" s="383"/>
      <c r="AQ919" s="374"/>
      <c r="AR919" s="384" t="str">
        <f/>
        <v/>
      </c>
      <c r="AS919" s="381" t="s">
        <v>495</v>
      </c>
      <c r="AT919" s="381" t="str">
        <f/>
        <v/>
      </c>
      <c r="AU919" s="389"/>
      <c r="AV919" s="390" t="str">
        <f/>
        <v/>
      </c>
      <c r="AW919" s="57" t="str">
        <f/>
        <v/>
      </c>
      <c r="AX919" s="381"/>
      <c r="AY919" s="381" t="str">
        <f/>
        <v/>
      </c>
      <c r="AZ919" s="381"/>
      <c r="BA919" s="381" t="str">
        <f/>
        <v/>
      </c>
      <c r="BB919" s="385"/>
      <c r="BC919" s="390" t="str">
        <f/>
        <v/>
      </c>
      <c r="BD919" s="381" t="str">
        <f/>
        <v/>
      </c>
      <c r="BE919" s="381"/>
      <c r="BF919" s="381" t="str">
        <f/>
        <v/>
      </c>
      <c r="BG919" s="391"/>
      <c r="BH919" s="392"/>
      <c r="BI919" s="378"/>
    </row>
    <row r="920" ht="15.75" customHeight="1">
      <c r="A920" s="236"/>
      <c r="B920" s="236"/>
      <c r="C920" s="358"/>
      <c r="D920" s="379"/>
      <c r="E920" s="380"/>
      <c r="F920" s="57"/>
      <c r="G920" s="57"/>
      <c r="H920" s="381"/>
      <c r="I920" s="380"/>
      <c r="J920" s="396"/>
      <c r="K920" s="382" t="b">
        <v>0</v>
      </c>
      <c r="L920" s="422"/>
      <c r="M920" s="57"/>
      <c r="N920" s="57" t="b">
        <v>0</v>
      </c>
      <c r="O920" s="24" t="b">
        <v>0</v>
      </c>
      <c r="P920" s="24"/>
      <c r="Q920" s="383"/>
      <c r="R920" s="367"/>
      <c r="S920" s="384" t="str">
        <f/>
        <v/>
      </c>
      <c r="T920" s="385" t="s">
        <v>495</v>
      </c>
      <c r="U920" s="386" t="str">
        <f/>
        <v/>
      </c>
      <c r="V920" s="385" t="s">
        <v>495</v>
      </c>
      <c r="W920" s="387" t="str">
        <f/>
        <v/>
      </c>
      <c r="X920" s="381" t="str">
        <f/>
        <v/>
      </c>
      <c r="Y920" s="381"/>
      <c r="Z920" s="381" t="s">
        <v>495</v>
      </c>
      <c r="AA920" s="388"/>
      <c r="AB920" s="381"/>
      <c r="AC920" s="381"/>
      <c r="AD920" s="381"/>
      <c r="AE920" s="388"/>
      <c r="AF920" s="381"/>
      <c r="AG920" s="381"/>
      <c r="AH920" s="389"/>
      <c r="AI920" s="386"/>
      <c r="AJ920" s="381"/>
      <c r="AK920" s="381"/>
      <c r="AL920" s="383"/>
      <c r="AM920" s="374"/>
      <c r="AN920" s="384" t="s">
        <v>495</v>
      </c>
      <c r="AO920" s="381" t="s">
        <v>495</v>
      </c>
      <c r="AP920" s="383"/>
      <c r="AQ920" s="374"/>
      <c r="AR920" s="384" t="str">
        <f/>
        <v/>
      </c>
      <c r="AS920" s="381" t="s">
        <v>495</v>
      </c>
      <c r="AT920" s="381" t="str">
        <f/>
        <v/>
      </c>
      <c r="AU920" s="389"/>
      <c r="AV920" s="390" t="str">
        <f/>
        <v/>
      </c>
      <c r="AW920" s="57" t="str">
        <f/>
        <v/>
      </c>
      <c r="AX920" s="381"/>
      <c r="AY920" s="381" t="str">
        <f/>
        <v/>
      </c>
      <c r="AZ920" s="381"/>
      <c r="BA920" s="381" t="str">
        <f/>
        <v/>
      </c>
      <c r="BB920" s="385"/>
      <c r="BC920" s="390" t="str">
        <f/>
        <v/>
      </c>
      <c r="BD920" s="381" t="str">
        <f/>
        <v/>
      </c>
      <c r="BE920" s="381"/>
      <c r="BF920" s="381" t="str">
        <f/>
        <v/>
      </c>
      <c r="BG920" s="391"/>
      <c r="BH920" s="392"/>
      <c r="BI920" s="378"/>
    </row>
    <row r="921" ht="15.75" customHeight="1">
      <c r="A921" s="236"/>
      <c r="B921" s="236"/>
      <c r="C921" s="358"/>
      <c r="D921" s="379"/>
      <c r="E921" s="380"/>
      <c r="F921" s="57"/>
      <c r="G921" s="57"/>
      <c r="H921" s="381"/>
      <c r="I921" s="380"/>
      <c r="J921" s="396"/>
      <c r="K921" s="382" t="b">
        <v>0</v>
      </c>
      <c r="L921" s="422"/>
      <c r="M921" s="57"/>
      <c r="N921" s="57" t="b">
        <v>0</v>
      </c>
      <c r="O921" s="24" t="b">
        <v>0</v>
      </c>
      <c r="P921" s="24"/>
      <c r="Q921" s="383"/>
      <c r="R921" s="367"/>
      <c r="S921" s="384" t="str">
        <f/>
        <v/>
      </c>
      <c r="T921" s="385" t="s">
        <v>495</v>
      </c>
      <c r="U921" s="386" t="str">
        <f/>
        <v/>
      </c>
      <c r="V921" s="385" t="s">
        <v>495</v>
      </c>
      <c r="W921" s="387" t="str">
        <f/>
        <v/>
      </c>
      <c r="X921" s="381" t="str">
        <f/>
        <v/>
      </c>
      <c r="Y921" s="381"/>
      <c r="Z921" s="381" t="s">
        <v>495</v>
      </c>
      <c r="AA921" s="388"/>
      <c r="AB921" s="381"/>
      <c r="AC921" s="381"/>
      <c r="AD921" s="381"/>
      <c r="AE921" s="388"/>
      <c r="AF921" s="381"/>
      <c r="AG921" s="381"/>
      <c r="AH921" s="389"/>
      <c r="AI921" s="386"/>
      <c r="AJ921" s="381"/>
      <c r="AK921" s="381"/>
      <c r="AL921" s="383"/>
      <c r="AM921" s="374"/>
      <c r="AN921" s="384" t="s">
        <v>495</v>
      </c>
      <c r="AO921" s="381" t="s">
        <v>495</v>
      </c>
      <c r="AP921" s="383"/>
      <c r="AQ921" s="374"/>
      <c r="AR921" s="384" t="str">
        <f/>
        <v/>
      </c>
      <c r="AS921" s="381" t="s">
        <v>495</v>
      </c>
      <c r="AT921" s="381" t="str">
        <f/>
        <v/>
      </c>
      <c r="AU921" s="389"/>
      <c r="AV921" s="390" t="str">
        <f/>
        <v/>
      </c>
      <c r="AW921" s="57" t="str">
        <f/>
        <v/>
      </c>
      <c r="AX921" s="381"/>
      <c r="AY921" s="381" t="str">
        <f/>
        <v/>
      </c>
      <c r="AZ921" s="381"/>
      <c r="BA921" s="381" t="str">
        <f/>
        <v/>
      </c>
      <c r="BB921" s="385"/>
      <c r="BC921" s="390" t="str">
        <f/>
        <v/>
      </c>
      <c r="BD921" s="381" t="str">
        <f/>
        <v/>
      </c>
      <c r="BE921" s="381"/>
      <c r="BF921" s="381" t="str">
        <f/>
        <v/>
      </c>
      <c r="BG921" s="391"/>
      <c r="BH921" s="392"/>
      <c r="BI921" s="378"/>
    </row>
    <row r="922" ht="15.75" customHeight="1">
      <c r="A922" s="236"/>
      <c r="B922" s="236"/>
      <c r="C922" s="358"/>
      <c r="D922" s="379"/>
      <c r="E922" s="380"/>
      <c r="F922" s="57"/>
      <c r="G922" s="57"/>
      <c r="H922" s="381"/>
      <c r="I922" s="380"/>
      <c r="J922" s="396"/>
      <c r="K922" s="382" t="b">
        <v>0</v>
      </c>
      <c r="L922" s="422"/>
      <c r="M922" s="57"/>
      <c r="N922" s="57" t="b">
        <v>0</v>
      </c>
      <c r="O922" s="24" t="b">
        <v>0</v>
      </c>
      <c r="P922" s="24"/>
      <c r="Q922" s="383"/>
      <c r="R922" s="367"/>
      <c r="S922" s="384" t="str">
        <f/>
        <v/>
      </c>
      <c r="T922" s="385" t="s">
        <v>495</v>
      </c>
      <c r="U922" s="386" t="str">
        <f/>
        <v/>
      </c>
      <c r="V922" s="385" t="s">
        <v>495</v>
      </c>
      <c r="W922" s="387" t="str">
        <f/>
        <v/>
      </c>
      <c r="X922" s="381" t="str">
        <f/>
        <v/>
      </c>
      <c r="Y922" s="381"/>
      <c r="Z922" s="381" t="s">
        <v>495</v>
      </c>
      <c r="AA922" s="388"/>
      <c r="AB922" s="381"/>
      <c r="AC922" s="381"/>
      <c r="AD922" s="381"/>
      <c r="AE922" s="388"/>
      <c r="AF922" s="381"/>
      <c r="AG922" s="381"/>
      <c r="AH922" s="389"/>
      <c r="AI922" s="386"/>
      <c r="AJ922" s="381"/>
      <c r="AK922" s="381"/>
      <c r="AL922" s="383"/>
      <c r="AM922" s="374"/>
      <c r="AN922" s="384" t="s">
        <v>495</v>
      </c>
      <c r="AO922" s="381" t="s">
        <v>495</v>
      </c>
      <c r="AP922" s="383"/>
      <c r="AQ922" s="374"/>
      <c r="AR922" s="384" t="str">
        <f/>
        <v/>
      </c>
      <c r="AS922" s="381" t="s">
        <v>495</v>
      </c>
      <c r="AT922" s="381" t="str">
        <f/>
        <v/>
      </c>
      <c r="AU922" s="389"/>
      <c r="AV922" s="390" t="str">
        <f/>
        <v/>
      </c>
      <c r="AW922" s="57" t="str">
        <f/>
        <v/>
      </c>
      <c r="AX922" s="381"/>
      <c r="AY922" s="381" t="str">
        <f/>
        <v/>
      </c>
      <c r="AZ922" s="381"/>
      <c r="BA922" s="381" t="str">
        <f/>
        <v/>
      </c>
      <c r="BB922" s="385"/>
      <c r="BC922" s="390" t="str">
        <f/>
        <v/>
      </c>
      <c r="BD922" s="381" t="str">
        <f/>
        <v/>
      </c>
      <c r="BE922" s="381"/>
      <c r="BF922" s="381" t="str">
        <f/>
        <v/>
      </c>
      <c r="BG922" s="391"/>
      <c r="BH922" s="392"/>
      <c r="BI922" s="378"/>
    </row>
    <row r="923" ht="15.75" customHeight="1">
      <c r="A923" s="236"/>
      <c r="B923" s="236"/>
      <c r="C923" s="358"/>
      <c r="D923" s="379"/>
      <c r="E923" s="380"/>
      <c r="F923" s="57"/>
      <c r="G923" s="57"/>
      <c r="H923" s="381"/>
      <c r="I923" s="380"/>
      <c r="J923" s="396"/>
      <c r="K923" s="382" t="b">
        <v>0</v>
      </c>
      <c r="L923" s="422"/>
      <c r="M923" s="57"/>
      <c r="N923" s="57" t="b">
        <v>0</v>
      </c>
      <c r="O923" s="24" t="b">
        <v>0</v>
      </c>
      <c r="P923" s="24"/>
      <c r="Q923" s="383"/>
      <c r="R923" s="367"/>
      <c r="S923" s="384" t="str">
        <f/>
        <v/>
      </c>
      <c r="T923" s="385" t="s">
        <v>495</v>
      </c>
      <c r="U923" s="386" t="str">
        <f/>
        <v/>
      </c>
      <c r="V923" s="385" t="s">
        <v>495</v>
      </c>
      <c r="W923" s="387" t="str">
        <f/>
        <v/>
      </c>
      <c r="X923" s="381" t="str">
        <f/>
        <v/>
      </c>
      <c r="Y923" s="381"/>
      <c r="Z923" s="381" t="s">
        <v>495</v>
      </c>
      <c r="AA923" s="388"/>
      <c r="AB923" s="381"/>
      <c r="AC923" s="381"/>
      <c r="AD923" s="381"/>
      <c r="AE923" s="388"/>
      <c r="AF923" s="381"/>
      <c r="AG923" s="381"/>
      <c r="AH923" s="389"/>
      <c r="AI923" s="386"/>
      <c r="AJ923" s="381"/>
      <c r="AK923" s="381"/>
      <c r="AL923" s="383"/>
      <c r="AM923" s="374"/>
      <c r="AN923" s="384" t="s">
        <v>495</v>
      </c>
      <c r="AO923" s="381" t="s">
        <v>495</v>
      </c>
      <c r="AP923" s="383"/>
      <c r="AQ923" s="374"/>
      <c r="AR923" s="384" t="str">
        <f/>
        <v/>
      </c>
      <c r="AS923" s="381" t="s">
        <v>495</v>
      </c>
      <c r="AT923" s="381" t="str">
        <f/>
        <v/>
      </c>
      <c r="AU923" s="389"/>
      <c r="AV923" s="390" t="str">
        <f/>
        <v/>
      </c>
      <c r="AW923" s="57" t="str">
        <f/>
        <v/>
      </c>
      <c r="AX923" s="381"/>
      <c r="AY923" s="381" t="str">
        <f/>
        <v/>
      </c>
      <c r="AZ923" s="381"/>
      <c r="BA923" s="381" t="str">
        <f/>
        <v/>
      </c>
      <c r="BB923" s="385"/>
      <c r="BC923" s="390" t="str">
        <f/>
        <v/>
      </c>
      <c r="BD923" s="381" t="str">
        <f/>
        <v/>
      </c>
      <c r="BE923" s="381"/>
      <c r="BF923" s="381" t="str">
        <f/>
        <v/>
      </c>
      <c r="BG923" s="391"/>
      <c r="BH923" s="392"/>
      <c r="BI923" s="378"/>
    </row>
    <row r="924" ht="15.75" customHeight="1">
      <c r="A924" s="236"/>
      <c r="B924" s="236"/>
      <c r="C924" s="358"/>
      <c r="D924" s="379"/>
      <c r="E924" s="380"/>
      <c r="F924" s="57"/>
      <c r="G924" s="57"/>
      <c r="H924" s="381"/>
      <c r="I924" s="380"/>
      <c r="J924" s="396"/>
      <c r="K924" s="382" t="b">
        <v>0</v>
      </c>
      <c r="L924" s="422"/>
      <c r="M924" s="57"/>
      <c r="N924" s="57" t="b">
        <v>0</v>
      </c>
      <c r="O924" s="24" t="b">
        <v>0</v>
      </c>
      <c r="P924" s="24"/>
      <c r="Q924" s="383"/>
      <c r="R924" s="367"/>
      <c r="S924" s="384" t="str">
        <f/>
        <v/>
      </c>
      <c r="T924" s="385" t="s">
        <v>495</v>
      </c>
      <c r="U924" s="386" t="str">
        <f/>
        <v/>
      </c>
      <c r="V924" s="385" t="s">
        <v>495</v>
      </c>
      <c r="W924" s="387" t="str">
        <f/>
        <v/>
      </c>
      <c r="X924" s="381" t="str">
        <f/>
        <v/>
      </c>
      <c r="Y924" s="381"/>
      <c r="Z924" s="381" t="s">
        <v>495</v>
      </c>
      <c r="AA924" s="388"/>
      <c r="AB924" s="381"/>
      <c r="AC924" s="381"/>
      <c r="AD924" s="381"/>
      <c r="AE924" s="388"/>
      <c r="AF924" s="381"/>
      <c r="AG924" s="381"/>
      <c r="AH924" s="389"/>
      <c r="AI924" s="386"/>
      <c r="AJ924" s="381"/>
      <c r="AK924" s="381"/>
      <c r="AL924" s="383"/>
      <c r="AM924" s="374"/>
      <c r="AN924" s="384" t="s">
        <v>495</v>
      </c>
      <c r="AO924" s="381" t="s">
        <v>495</v>
      </c>
      <c r="AP924" s="383"/>
      <c r="AQ924" s="374"/>
      <c r="AR924" s="384" t="str">
        <f/>
        <v/>
      </c>
      <c r="AS924" s="381" t="s">
        <v>495</v>
      </c>
      <c r="AT924" s="381" t="str">
        <f/>
        <v/>
      </c>
      <c r="AU924" s="389"/>
      <c r="AV924" s="390" t="str">
        <f/>
        <v/>
      </c>
      <c r="AW924" s="57" t="str">
        <f/>
        <v/>
      </c>
      <c r="AX924" s="381"/>
      <c r="AY924" s="381" t="str">
        <f/>
        <v/>
      </c>
      <c r="AZ924" s="381"/>
      <c r="BA924" s="381" t="str">
        <f/>
        <v/>
      </c>
      <c r="BB924" s="385"/>
      <c r="BC924" s="390" t="str">
        <f/>
        <v/>
      </c>
      <c r="BD924" s="381" t="str">
        <f/>
        <v/>
      </c>
      <c r="BE924" s="381"/>
      <c r="BF924" s="381" t="str">
        <f/>
        <v/>
      </c>
      <c r="BG924" s="391"/>
      <c r="BH924" s="392"/>
      <c r="BI924" s="378"/>
    </row>
    <row r="925" ht="15.75" customHeight="1">
      <c r="A925" s="236"/>
      <c r="B925" s="236"/>
      <c r="C925" s="358"/>
      <c r="D925" s="379"/>
      <c r="E925" s="380"/>
      <c r="F925" s="57"/>
      <c r="G925" s="57"/>
      <c r="H925" s="381"/>
      <c r="I925" s="380"/>
      <c r="J925" s="396"/>
      <c r="K925" s="382" t="b">
        <v>0</v>
      </c>
      <c r="L925" s="422"/>
      <c r="M925" s="57"/>
      <c r="N925" s="57" t="b">
        <v>0</v>
      </c>
      <c r="O925" s="24" t="b">
        <v>0</v>
      </c>
      <c r="P925" s="24"/>
      <c r="Q925" s="383"/>
      <c r="R925" s="367"/>
      <c r="S925" s="384" t="str">
        <f/>
        <v/>
      </c>
      <c r="T925" s="385" t="s">
        <v>495</v>
      </c>
      <c r="U925" s="386" t="str">
        <f/>
        <v/>
      </c>
      <c r="V925" s="385" t="s">
        <v>495</v>
      </c>
      <c r="W925" s="387" t="str">
        <f/>
        <v/>
      </c>
      <c r="X925" s="381" t="str">
        <f/>
        <v/>
      </c>
      <c r="Y925" s="381"/>
      <c r="Z925" s="381" t="s">
        <v>495</v>
      </c>
      <c r="AA925" s="388"/>
      <c r="AB925" s="381"/>
      <c r="AC925" s="381"/>
      <c r="AD925" s="381"/>
      <c r="AE925" s="388"/>
      <c r="AF925" s="381"/>
      <c r="AG925" s="381"/>
      <c r="AH925" s="389"/>
      <c r="AI925" s="386"/>
      <c r="AJ925" s="381"/>
      <c r="AK925" s="381"/>
      <c r="AL925" s="383"/>
      <c r="AM925" s="374"/>
      <c r="AN925" s="384" t="s">
        <v>495</v>
      </c>
      <c r="AO925" s="381" t="s">
        <v>495</v>
      </c>
      <c r="AP925" s="383"/>
      <c r="AQ925" s="374"/>
      <c r="AR925" s="384" t="str">
        <f/>
        <v/>
      </c>
      <c r="AS925" s="381" t="s">
        <v>495</v>
      </c>
      <c r="AT925" s="381" t="str">
        <f/>
        <v/>
      </c>
      <c r="AU925" s="389"/>
      <c r="AV925" s="390" t="str">
        <f/>
        <v/>
      </c>
      <c r="AW925" s="57" t="str">
        <f/>
        <v/>
      </c>
      <c r="AX925" s="381"/>
      <c r="AY925" s="381" t="str">
        <f/>
        <v/>
      </c>
      <c r="AZ925" s="381"/>
      <c r="BA925" s="381" t="str">
        <f/>
        <v/>
      </c>
      <c r="BB925" s="385"/>
      <c r="BC925" s="390" t="str">
        <f/>
        <v/>
      </c>
      <c r="BD925" s="381" t="str">
        <f/>
        <v/>
      </c>
      <c r="BE925" s="381"/>
      <c r="BF925" s="381" t="str">
        <f/>
        <v/>
      </c>
      <c r="BG925" s="391"/>
      <c r="BH925" s="392"/>
      <c r="BI925" s="378"/>
    </row>
    <row r="926" ht="15.75" customHeight="1">
      <c r="A926" s="236"/>
      <c r="B926" s="236"/>
      <c r="C926" s="358"/>
      <c r="D926" s="379"/>
      <c r="E926" s="380"/>
      <c r="F926" s="57"/>
      <c r="G926" s="57"/>
      <c r="H926" s="381"/>
      <c r="I926" s="380"/>
      <c r="J926" s="396"/>
      <c r="K926" s="382" t="b">
        <v>0</v>
      </c>
      <c r="L926" s="422"/>
      <c r="M926" s="57"/>
      <c r="N926" s="57" t="b">
        <v>0</v>
      </c>
      <c r="O926" s="24" t="b">
        <v>0</v>
      </c>
      <c r="P926" s="24"/>
      <c r="Q926" s="383"/>
      <c r="R926" s="367"/>
      <c r="S926" s="384" t="str">
        <f/>
        <v/>
      </c>
      <c r="T926" s="385" t="s">
        <v>495</v>
      </c>
      <c r="U926" s="386" t="str">
        <f/>
        <v/>
      </c>
      <c r="V926" s="385" t="s">
        <v>495</v>
      </c>
      <c r="W926" s="387" t="str">
        <f/>
        <v/>
      </c>
      <c r="X926" s="381" t="str">
        <f/>
        <v/>
      </c>
      <c r="Y926" s="381"/>
      <c r="Z926" s="381" t="s">
        <v>495</v>
      </c>
      <c r="AA926" s="388"/>
      <c r="AB926" s="381"/>
      <c r="AC926" s="381"/>
      <c r="AD926" s="381"/>
      <c r="AE926" s="388"/>
      <c r="AF926" s="381"/>
      <c r="AG926" s="381"/>
      <c r="AH926" s="389"/>
      <c r="AI926" s="386"/>
      <c r="AJ926" s="381"/>
      <c r="AK926" s="381"/>
      <c r="AL926" s="383"/>
      <c r="AM926" s="374"/>
      <c r="AN926" s="384" t="s">
        <v>495</v>
      </c>
      <c r="AO926" s="381" t="s">
        <v>495</v>
      </c>
      <c r="AP926" s="383"/>
      <c r="AQ926" s="374"/>
      <c r="AR926" s="384" t="str">
        <f/>
        <v/>
      </c>
      <c r="AS926" s="381" t="s">
        <v>495</v>
      </c>
      <c r="AT926" s="381" t="str">
        <f/>
        <v/>
      </c>
      <c r="AU926" s="389"/>
      <c r="AV926" s="390" t="str">
        <f/>
        <v/>
      </c>
      <c r="AW926" s="57" t="str">
        <f/>
        <v/>
      </c>
      <c r="AX926" s="381"/>
      <c r="AY926" s="381" t="str">
        <f/>
        <v/>
      </c>
      <c r="AZ926" s="381"/>
      <c r="BA926" s="381" t="str">
        <f/>
        <v/>
      </c>
      <c r="BB926" s="385"/>
      <c r="BC926" s="390" t="str">
        <f/>
        <v/>
      </c>
      <c r="BD926" s="381" t="str">
        <f/>
        <v/>
      </c>
      <c r="BE926" s="381"/>
      <c r="BF926" s="381" t="str">
        <f/>
        <v/>
      </c>
      <c r="BG926" s="391"/>
      <c r="BH926" s="392"/>
      <c r="BI926" s="378"/>
    </row>
    <row r="927" ht="15.75" customHeight="1">
      <c r="A927" s="236"/>
      <c r="B927" s="236"/>
      <c r="C927" s="358"/>
      <c r="D927" s="379"/>
      <c r="E927" s="380"/>
      <c r="F927" s="57"/>
      <c r="G927" s="57"/>
      <c r="H927" s="381"/>
      <c r="I927" s="380"/>
      <c r="J927" s="396"/>
      <c r="K927" s="382" t="b">
        <v>0</v>
      </c>
      <c r="L927" s="422"/>
      <c r="M927" s="57"/>
      <c r="N927" s="57" t="b">
        <v>0</v>
      </c>
      <c r="O927" s="24" t="b">
        <v>0</v>
      </c>
      <c r="P927" s="24"/>
      <c r="Q927" s="383"/>
      <c r="R927" s="367"/>
      <c r="S927" s="384" t="str">
        <f/>
        <v/>
      </c>
      <c r="T927" s="385" t="s">
        <v>495</v>
      </c>
      <c r="U927" s="386" t="str">
        <f/>
        <v/>
      </c>
      <c r="V927" s="385" t="s">
        <v>495</v>
      </c>
      <c r="W927" s="387" t="str">
        <f/>
        <v/>
      </c>
      <c r="X927" s="381" t="str">
        <f/>
        <v/>
      </c>
      <c r="Y927" s="381"/>
      <c r="Z927" s="381" t="s">
        <v>495</v>
      </c>
      <c r="AA927" s="388"/>
      <c r="AB927" s="381"/>
      <c r="AC927" s="381"/>
      <c r="AD927" s="381"/>
      <c r="AE927" s="388"/>
      <c r="AF927" s="381"/>
      <c r="AG927" s="381"/>
      <c r="AH927" s="389"/>
      <c r="AI927" s="386"/>
      <c r="AJ927" s="381"/>
      <c r="AK927" s="381"/>
      <c r="AL927" s="383"/>
      <c r="AM927" s="374"/>
      <c r="AN927" s="384" t="s">
        <v>495</v>
      </c>
      <c r="AO927" s="381" t="s">
        <v>495</v>
      </c>
      <c r="AP927" s="383"/>
      <c r="AQ927" s="374"/>
      <c r="AR927" s="384" t="str">
        <f/>
        <v/>
      </c>
      <c r="AS927" s="381" t="s">
        <v>495</v>
      </c>
      <c r="AT927" s="381" t="str">
        <f/>
        <v/>
      </c>
      <c r="AU927" s="389"/>
      <c r="AV927" s="390" t="str">
        <f/>
        <v/>
      </c>
      <c r="AW927" s="57" t="str">
        <f/>
        <v/>
      </c>
      <c r="AX927" s="381"/>
      <c r="AY927" s="381" t="str">
        <f/>
        <v/>
      </c>
      <c r="AZ927" s="381"/>
      <c r="BA927" s="381" t="str">
        <f/>
        <v/>
      </c>
      <c r="BB927" s="385"/>
      <c r="BC927" s="390" t="str">
        <f/>
        <v/>
      </c>
      <c r="BD927" s="381" t="str">
        <f/>
        <v/>
      </c>
      <c r="BE927" s="381"/>
      <c r="BF927" s="381" t="str">
        <f/>
        <v/>
      </c>
      <c r="BG927" s="391"/>
      <c r="BH927" s="392"/>
      <c r="BI927" s="378"/>
    </row>
    <row r="928" ht="15.75" customHeight="1">
      <c r="A928" s="236"/>
      <c r="B928" s="236"/>
      <c r="C928" s="358"/>
      <c r="D928" s="379"/>
      <c r="E928" s="380"/>
      <c r="F928" s="57"/>
      <c r="G928" s="57"/>
      <c r="H928" s="381"/>
      <c r="I928" s="380"/>
      <c r="J928" s="396"/>
      <c r="K928" s="382" t="b">
        <v>0</v>
      </c>
      <c r="L928" s="422"/>
      <c r="M928" s="57"/>
      <c r="N928" s="57" t="b">
        <v>0</v>
      </c>
      <c r="O928" s="24" t="b">
        <v>0</v>
      </c>
      <c r="P928" s="24"/>
      <c r="Q928" s="383"/>
      <c r="R928" s="367"/>
      <c r="S928" s="384" t="str">
        <f/>
        <v/>
      </c>
      <c r="T928" s="385" t="s">
        <v>495</v>
      </c>
      <c r="U928" s="386" t="str">
        <f/>
        <v/>
      </c>
      <c r="V928" s="385" t="s">
        <v>495</v>
      </c>
      <c r="W928" s="387" t="str">
        <f/>
        <v/>
      </c>
      <c r="X928" s="381" t="str">
        <f/>
        <v/>
      </c>
      <c r="Y928" s="381"/>
      <c r="Z928" s="381" t="s">
        <v>495</v>
      </c>
      <c r="AA928" s="388"/>
      <c r="AB928" s="381"/>
      <c r="AC928" s="381"/>
      <c r="AD928" s="381"/>
      <c r="AE928" s="388"/>
      <c r="AF928" s="381"/>
      <c r="AG928" s="381"/>
      <c r="AH928" s="389"/>
      <c r="AI928" s="386"/>
      <c r="AJ928" s="381"/>
      <c r="AK928" s="381"/>
      <c r="AL928" s="383"/>
      <c r="AM928" s="374"/>
      <c r="AN928" s="384" t="s">
        <v>495</v>
      </c>
      <c r="AO928" s="381" t="s">
        <v>495</v>
      </c>
      <c r="AP928" s="383"/>
      <c r="AQ928" s="374"/>
      <c r="AR928" s="384" t="str">
        <f/>
        <v/>
      </c>
      <c r="AS928" s="381" t="s">
        <v>495</v>
      </c>
      <c r="AT928" s="381" t="str">
        <f/>
        <v/>
      </c>
      <c r="AU928" s="389"/>
      <c r="AV928" s="390" t="str">
        <f/>
        <v/>
      </c>
      <c r="AW928" s="57" t="str">
        <f/>
        <v/>
      </c>
      <c r="AX928" s="381"/>
      <c r="AY928" s="381" t="str">
        <f/>
        <v/>
      </c>
      <c r="AZ928" s="381"/>
      <c r="BA928" s="381" t="str">
        <f/>
        <v/>
      </c>
      <c r="BB928" s="385"/>
      <c r="BC928" s="390" t="str">
        <f/>
        <v/>
      </c>
      <c r="BD928" s="381" t="str">
        <f/>
        <v/>
      </c>
      <c r="BE928" s="381"/>
      <c r="BF928" s="381" t="str">
        <f/>
        <v/>
      </c>
      <c r="BG928" s="391"/>
      <c r="BH928" s="392"/>
      <c r="BI928" s="378"/>
    </row>
    <row r="929" ht="15.75" customHeight="1">
      <c r="A929" s="236"/>
      <c r="B929" s="236"/>
      <c r="C929" s="358"/>
      <c r="D929" s="379"/>
      <c r="E929" s="380"/>
      <c r="F929" s="57"/>
      <c r="G929" s="57"/>
      <c r="H929" s="381"/>
      <c r="I929" s="380"/>
      <c r="J929" s="396"/>
      <c r="K929" s="382" t="b">
        <v>0</v>
      </c>
      <c r="L929" s="422"/>
      <c r="M929" s="57"/>
      <c r="N929" s="57" t="b">
        <v>0</v>
      </c>
      <c r="O929" s="24" t="b">
        <v>0</v>
      </c>
      <c r="P929" s="24"/>
      <c r="Q929" s="383"/>
      <c r="R929" s="367"/>
      <c r="S929" s="384" t="str">
        <f/>
        <v/>
      </c>
      <c r="T929" s="385" t="s">
        <v>495</v>
      </c>
      <c r="U929" s="386" t="str">
        <f/>
        <v/>
      </c>
      <c r="V929" s="385" t="s">
        <v>495</v>
      </c>
      <c r="W929" s="387" t="str">
        <f/>
        <v/>
      </c>
      <c r="X929" s="381" t="str">
        <f/>
        <v/>
      </c>
      <c r="Y929" s="381"/>
      <c r="Z929" s="381" t="s">
        <v>495</v>
      </c>
      <c r="AA929" s="388"/>
      <c r="AB929" s="381"/>
      <c r="AC929" s="381"/>
      <c r="AD929" s="381"/>
      <c r="AE929" s="388"/>
      <c r="AF929" s="381"/>
      <c r="AG929" s="381"/>
      <c r="AH929" s="389"/>
      <c r="AI929" s="386"/>
      <c r="AJ929" s="381"/>
      <c r="AK929" s="381"/>
      <c r="AL929" s="383"/>
      <c r="AM929" s="374"/>
      <c r="AN929" s="384" t="s">
        <v>495</v>
      </c>
      <c r="AO929" s="381" t="s">
        <v>495</v>
      </c>
      <c r="AP929" s="383"/>
      <c r="AQ929" s="374"/>
      <c r="AR929" s="384" t="str">
        <f/>
        <v/>
      </c>
      <c r="AS929" s="381" t="s">
        <v>495</v>
      </c>
      <c r="AT929" s="381" t="str">
        <f/>
        <v/>
      </c>
      <c r="AU929" s="389"/>
      <c r="AV929" s="390" t="str">
        <f/>
        <v/>
      </c>
      <c r="AW929" s="57" t="str">
        <f/>
        <v/>
      </c>
      <c r="AX929" s="381"/>
      <c r="AY929" s="381" t="str">
        <f/>
        <v/>
      </c>
      <c r="AZ929" s="381"/>
      <c r="BA929" s="381" t="str">
        <f/>
        <v/>
      </c>
      <c r="BB929" s="385"/>
      <c r="BC929" s="390" t="str">
        <f/>
        <v/>
      </c>
      <c r="BD929" s="381" t="str">
        <f/>
        <v/>
      </c>
      <c r="BE929" s="381"/>
      <c r="BF929" s="381" t="str">
        <f/>
        <v/>
      </c>
      <c r="BG929" s="391"/>
      <c r="BH929" s="392"/>
      <c r="BI929" s="378"/>
    </row>
    <row r="930" ht="15.75" customHeight="1">
      <c r="A930" s="236"/>
      <c r="B930" s="236"/>
      <c r="C930" s="358"/>
      <c r="D930" s="379"/>
      <c r="E930" s="380"/>
      <c r="F930" s="57"/>
      <c r="G930" s="57"/>
      <c r="H930" s="381"/>
      <c r="I930" s="380"/>
      <c r="J930" s="396"/>
      <c r="K930" s="382" t="b">
        <v>0</v>
      </c>
      <c r="L930" s="422"/>
      <c r="M930" s="57"/>
      <c r="N930" s="57" t="b">
        <v>0</v>
      </c>
      <c r="O930" s="24" t="b">
        <v>0</v>
      </c>
      <c r="P930" s="24"/>
      <c r="Q930" s="383"/>
      <c r="R930" s="367"/>
      <c r="S930" s="384" t="str">
        <f/>
        <v/>
      </c>
      <c r="T930" s="385" t="s">
        <v>495</v>
      </c>
      <c r="U930" s="386" t="str">
        <f/>
        <v/>
      </c>
      <c r="V930" s="385" t="s">
        <v>495</v>
      </c>
      <c r="W930" s="387" t="str">
        <f/>
        <v/>
      </c>
      <c r="X930" s="381" t="str">
        <f/>
        <v/>
      </c>
      <c r="Y930" s="381"/>
      <c r="Z930" s="381" t="s">
        <v>495</v>
      </c>
      <c r="AA930" s="388"/>
      <c r="AB930" s="381"/>
      <c r="AC930" s="381"/>
      <c r="AD930" s="381"/>
      <c r="AE930" s="388"/>
      <c r="AF930" s="381"/>
      <c r="AG930" s="381"/>
      <c r="AH930" s="389"/>
      <c r="AI930" s="386"/>
      <c r="AJ930" s="381"/>
      <c r="AK930" s="381"/>
      <c r="AL930" s="383"/>
      <c r="AM930" s="374"/>
      <c r="AN930" s="384" t="s">
        <v>495</v>
      </c>
      <c r="AO930" s="381" t="s">
        <v>495</v>
      </c>
      <c r="AP930" s="383"/>
      <c r="AQ930" s="374"/>
      <c r="AR930" s="384" t="str">
        <f/>
        <v/>
      </c>
      <c r="AS930" s="381" t="s">
        <v>495</v>
      </c>
      <c r="AT930" s="381" t="str">
        <f/>
        <v/>
      </c>
      <c r="AU930" s="389"/>
      <c r="AV930" s="390" t="str">
        <f/>
        <v/>
      </c>
      <c r="AW930" s="57" t="str">
        <f/>
        <v/>
      </c>
      <c r="AX930" s="381"/>
      <c r="AY930" s="381" t="str">
        <f/>
        <v/>
      </c>
      <c r="AZ930" s="381"/>
      <c r="BA930" s="381" t="str">
        <f/>
        <v/>
      </c>
      <c r="BB930" s="385"/>
      <c r="BC930" s="390" t="str">
        <f/>
        <v/>
      </c>
      <c r="BD930" s="381" t="str">
        <f/>
        <v/>
      </c>
      <c r="BE930" s="381"/>
      <c r="BF930" s="381" t="str">
        <f/>
        <v/>
      </c>
      <c r="BG930" s="391"/>
      <c r="BH930" s="392"/>
      <c r="BI930" s="378"/>
    </row>
    <row r="931" ht="15.75" customHeight="1">
      <c r="A931" s="236"/>
      <c r="B931" s="236"/>
      <c r="C931" s="358"/>
      <c r="D931" s="379"/>
      <c r="E931" s="380"/>
      <c r="F931" s="57"/>
      <c r="G931" s="57"/>
      <c r="H931" s="381"/>
      <c r="I931" s="380"/>
      <c r="J931" s="396"/>
      <c r="K931" s="382" t="b">
        <v>0</v>
      </c>
      <c r="L931" s="422"/>
      <c r="M931" s="57"/>
      <c r="N931" s="57" t="b">
        <v>0</v>
      </c>
      <c r="O931" s="24" t="b">
        <v>0</v>
      </c>
      <c r="P931" s="24"/>
      <c r="Q931" s="383"/>
      <c r="R931" s="367"/>
      <c r="S931" s="384" t="str">
        <f/>
        <v/>
      </c>
      <c r="T931" s="385" t="s">
        <v>495</v>
      </c>
      <c r="U931" s="386" t="str">
        <f/>
        <v/>
      </c>
      <c r="V931" s="385" t="s">
        <v>495</v>
      </c>
      <c r="W931" s="387" t="str">
        <f/>
        <v/>
      </c>
      <c r="X931" s="381" t="str">
        <f/>
        <v/>
      </c>
      <c r="Y931" s="381"/>
      <c r="Z931" s="381" t="s">
        <v>495</v>
      </c>
      <c r="AA931" s="388"/>
      <c r="AB931" s="381"/>
      <c r="AC931" s="381"/>
      <c r="AD931" s="381"/>
      <c r="AE931" s="388"/>
      <c r="AF931" s="381"/>
      <c r="AG931" s="381"/>
      <c r="AH931" s="389"/>
      <c r="AI931" s="386"/>
      <c r="AJ931" s="381"/>
      <c r="AK931" s="381"/>
      <c r="AL931" s="383"/>
      <c r="AM931" s="374"/>
      <c r="AN931" s="384" t="s">
        <v>495</v>
      </c>
      <c r="AO931" s="381" t="s">
        <v>495</v>
      </c>
      <c r="AP931" s="383"/>
      <c r="AQ931" s="374"/>
      <c r="AR931" s="384" t="str">
        <f/>
        <v/>
      </c>
      <c r="AS931" s="381" t="s">
        <v>495</v>
      </c>
      <c r="AT931" s="381" t="str">
        <f/>
        <v/>
      </c>
      <c r="AU931" s="389"/>
      <c r="AV931" s="390" t="str">
        <f/>
        <v/>
      </c>
      <c r="AW931" s="57" t="str">
        <f/>
        <v/>
      </c>
      <c r="AX931" s="381"/>
      <c r="AY931" s="381" t="str">
        <f/>
        <v/>
      </c>
      <c r="AZ931" s="381"/>
      <c r="BA931" s="381" t="str">
        <f/>
        <v/>
      </c>
      <c r="BB931" s="385"/>
      <c r="BC931" s="390" t="str">
        <f/>
        <v/>
      </c>
      <c r="BD931" s="381" t="str">
        <f/>
        <v/>
      </c>
      <c r="BE931" s="381"/>
      <c r="BF931" s="381" t="str">
        <f/>
        <v/>
      </c>
      <c r="BG931" s="391"/>
      <c r="BH931" s="392"/>
      <c r="BI931" s="378"/>
    </row>
    <row r="932" ht="15.75" customHeight="1">
      <c r="A932" s="236"/>
      <c r="B932" s="236"/>
      <c r="C932" s="358"/>
      <c r="D932" s="379"/>
      <c r="E932" s="380"/>
      <c r="F932" s="57"/>
      <c r="G932" s="57"/>
      <c r="H932" s="381"/>
      <c r="I932" s="380"/>
      <c r="J932" s="396"/>
      <c r="K932" s="382" t="b">
        <v>0</v>
      </c>
      <c r="L932" s="422"/>
      <c r="M932" s="57"/>
      <c r="N932" s="57" t="b">
        <v>0</v>
      </c>
      <c r="O932" s="24" t="b">
        <v>0</v>
      </c>
      <c r="P932" s="24"/>
      <c r="Q932" s="383"/>
      <c r="R932" s="367"/>
      <c r="S932" s="384" t="str">
        <f/>
        <v/>
      </c>
      <c r="T932" s="385" t="s">
        <v>495</v>
      </c>
      <c r="U932" s="386" t="str">
        <f/>
        <v/>
      </c>
      <c r="V932" s="385" t="s">
        <v>495</v>
      </c>
      <c r="W932" s="387" t="str">
        <f/>
        <v/>
      </c>
      <c r="X932" s="381" t="str">
        <f/>
        <v/>
      </c>
      <c r="Y932" s="381"/>
      <c r="Z932" s="381" t="s">
        <v>495</v>
      </c>
      <c r="AA932" s="388"/>
      <c r="AB932" s="381"/>
      <c r="AC932" s="381"/>
      <c r="AD932" s="381"/>
      <c r="AE932" s="388"/>
      <c r="AF932" s="381"/>
      <c r="AG932" s="381"/>
      <c r="AH932" s="389"/>
      <c r="AI932" s="386"/>
      <c r="AJ932" s="381"/>
      <c r="AK932" s="381"/>
      <c r="AL932" s="383"/>
      <c r="AM932" s="374"/>
      <c r="AN932" s="384" t="s">
        <v>495</v>
      </c>
      <c r="AO932" s="381" t="s">
        <v>495</v>
      </c>
      <c r="AP932" s="383"/>
      <c r="AQ932" s="374"/>
      <c r="AR932" s="384" t="str">
        <f/>
        <v/>
      </c>
      <c r="AS932" s="381" t="s">
        <v>495</v>
      </c>
      <c r="AT932" s="381" t="str">
        <f/>
        <v/>
      </c>
      <c r="AU932" s="389"/>
      <c r="AV932" s="390" t="str">
        <f/>
        <v/>
      </c>
      <c r="AW932" s="57" t="str">
        <f/>
        <v/>
      </c>
      <c r="AX932" s="381"/>
      <c r="AY932" s="381" t="str">
        <f/>
        <v/>
      </c>
      <c r="AZ932" s="381"/>
      <c r="BA932" s="381" t="str">
        <f/>
        <v/>
      </c>
      <c r="BB932" s="385"/>
      <c r="BC932" s="390" t="str">
        <f/>
        <v/>
      </c>
      <c r="BD932" s="381" t="str">
        <f/>
        <v/>
      </c>
      <c r="BE932" s="381"/>
      <c r="BF932" s="381" t="str">
        <f/>
        <v/>
      </c>
      <c r="BG932" s="391"/>
      <c r="BH932" s="392"/>
      <c r="BI932" s="378"/>
    </row>
    <row r="933" ht="15.75" customHeight="1">
      <c r="A933" s="236"/>
      <c r="B933" s="236"/>
      <c r="C933" s="358"/>
      <c r="D933" s="379"/>
      <c r="E933" s="380"/>
      <c r="F933" s="57"/>
      <c r="G933" s="57"/>
      <c r="H933" s="381"/>
      <c r="I933" s="380"/>
      <c r="J933" s="396"/>
      <c r="K933" s="382" t="b">
        <v>0</v>
      </c>
      <c r="L933" s="422"/>
      <c r="M933" s="57"/>
      <c r="N933" s="57" t="b">
        <v>0</v>
      </c>
      <c r="O933" s="24" t="b">
        <v>0</v>
      </c>
      <c r="P933" s="24"/>
      <c r="Q933" s="383"/>
      <c r="R933" s="367"/>
      <c r="S933" s="384" t="str">
        <f/>
        <v/>
      </c>
      <c r="T933" s="385" t="s">
        <v>495</v>
      </c>
      <c r="U933" s="386" t="str">
        <f/>
        <v/>
      </c>
      <c r="V933" s="385" t="s">
        <v>495</v>
      </c>
      <c r="W933" s="387" t="str">
        <f/>
        <v/>
      </c>
      <c r="X933" s="381" t="str">
        <f/>
        <v/>
      </c>
      <c r="Y933" s="381"/>
      <c r="Z933" s="381" t="s">
        <v>495</v>
      </c>
      <c r="AA933" s="388"/>
      <c r="AB933" s="381"/>
      <c r="AC933" s="381"/>
      <c r="AD933" s="381"/>
      <c r="AE933" s="388"/>
      <c r="AF933" s="381"/>
      <c r="AG933" s="381"/>
      <c r="AH933" s="389"/>
      <c r="AI933" s="386"/>
      <c r="AJ933" s="381"/>
      <c r="AK933" s="381"/>
      <c r="AL933" s="383"/>
      <c r="AM933" s="374"/>
      <c r="AN933" s="384" t="s">
        <v>495</v>
      </c>
      <c r="AO933" s="381" t="s">
        <v>495</v>
      </c>
      <c r="AP933" s="383"/>
      <c r="AQ933" s="374"/>
      <c r="AR933" s="384" t="str">
        <f/>
        <v/>
      </c>
      <c r="AS933" s="381" t="s">
        <v>495</v>
      </c>
      <c r="AT933" s="381" t="str">
        <f/>
        <v/>
      </c>
      <c r="AU933" s="389"/>
      <c r="AV933" s="390" t="str">
        <f/>
        <v/>
      </c>
      <c r="AW933" s="57" t="str">
        <f/>
        <v/>
      </c>
      <c r="AX933" s="381"/>
      <c r="AY933" s="381" t="str">
        <f/>
        <v/>
      </c>
      <c r="AZ933" s="381"/>
      <c r="BA933" s="381" t="str">
        <f/>
        <v/>
      </c>
      <c r="BB933" s="385"/>
      <c r="BC933" s="390" t="str">
        <f/>
        <v/>
      </c>
      <c r="BD933" s="381" t="str">
        <f/>
        <v/>
      </c>
      <c r="BE933" s="381"/>
      <c r="BF933" s="381" t="str">
        <f/>
        <v/>
      </c>
      <c r="BG933" s="391"/>
      <c r="BH933" s="392"/>
      <c r="BI933" s="378"/>
    </row>
    <row r="934" ht="15.75" customHeight="1">
      <c r="A934" s="236"/>
      <c r="B934" s="236"/>
      <c r="C934" s="358"/>
      <c r="D934" s="379"/>
      <c r="E934" s="380"/>
      <c r="F934" s="57"/>
      <c r="G934" s="57"/>
      <c r="H934" s="381"/>
      <c r="I934" s="380"/>
      <c r="J934" s="396"/>
      <c r="K934" s="382" t="b">
        <v>0</v>
      </c>
      <c r="L934" s="422"/>
      <c r="M934" s="57"/>
      <c r="N934" s="57" t="b">
        <v>0</v>
      </c>
      <c r="O934" s="24" t="b">
        <v>0</v>
      </c>
      <c r="P934" s="24"/>
      <c r="Q934" s="383"/>
      <c r="R934" s="367"/>
      <c r="S934" s="384" t="str">
        <f/>
        <v/>
      </c>
      <c r="T934" s="385" t="s">
        <v>495</v>
      </c>
      <c r="U934" s="386" t="str">
        <f/>
        <v/>
      </c>
      <c r="V934" s="385" t="s">
        <v>495</v>
      </c>
      <c r="W934" s="387" t="str">
        <f/>
        <v/>
      </c>
      <c r="X934" s="381" t="str">
        <f/>
        <v/>
      </c>
      <c r="Y934" s="381"/>
      <c r="Z934" s="381" t="s">
        <v>495</v>
      </c>
      <c r="AA934" s="388"/>
      <c r="AB934" s="381"/>
      <c r="AC934" s="381"/>
      <c r="AD934" s="381"/>
      <c r="AE934" s="388"/>
      <c r="AF934" s="381"/>
      <c r="AG934" s="381"/>
      <c r="AH934" s="389"/>
      <c r="AI934" s="386"/>
      <c r="AJ934" s="381"/>
      <c r="AK934" s="381"/>
      <c r="AL934" s="383"/>
      <c r="AM934" s="374"/>
      <c r="AN934" s="384" t="s">
        <v>495</v>
      </c>
      <c r="AO934" s="381" t="s">
        <v>495</v>
      </c>
      <c r="AP934" s="383"/>
      <c r="AQ934" s="374"/>
      <c r="AR934" s="384" t="str">
        <f/>
        <v/>
      </c>
      <c r="AS934" s="381" t="s">
        <v>495</v>
      </c>
      <c r="AT934" s="381" t="str">
        <f/>
        <v/>
      </c>
      <c r="AU934" s="389"/>
      <c r="AV934" s="390" t="str">
        <f/>
        <v/>
      </c>
      <c r="AW934" s="57" t="str">
        <f/>
        <v/>
      </c>
      <c r="AX934" s="381"/>
      <c r="AY934" s="381" t="str">
        <f/>
        <v/>
      </c>
      <c r="AZ934" s="381"/>
      <c r="BA934" s="381" t="str">
        <f/>
        <v/>
      </c>
      <c r="BB934" s="385"/>
      <c r="BC934" s="390" t="str">
        <f/>
        <v/>
      </c>
      <c r="BD934" s="381" t="str">
        <f/>
        <v/>
      </c>
      <c r="BE934" s="381"/>
      <c r="BF934" s="381" t="str">
        <f/>
        <v/>
      </c>
      <c r="BG934" s="391"/>
      <c r="BH934" s="392"/>
      <c r="BI934" s="378"/>
    </row>
    <row r="935" ht="15.75" customHeight="1">
      <c r="A935" s="236"/>
      <c r="B935" s="236"/>
      <c r="C935" s="358"/>
      <c r="D935" s="379"/>
      <c r="E935" s="380"/>
      <c r="F935" s="57"/>
      <c r="G935" s="57"/>
      <c r="H935" s="381"/>
      <c r="I935" s="380"/>
      <c r="J935" s="396"/>
      <c r="K935" s="382" t="b">
        <v>0</v>
      </c>
      <c r="L935" s="422"/>
      <c r="M935" s="57"/>
      <c r="N935" s="57" t="b">
        <v>0</v>
      </c>
      <c r="O935" s="24" t="b">
        <v>0</v>
      </c>
      <c r="P935" s="24"/>
      <c r="Q935" s="383"/>
      <c r="R935" s="367"/>
      <c r="S935" s="384" t="str">
        <f/>
        <v/>
      </c>
      <c r="T935" s="385" t="s">
        <v>495</v>
      </c>
      <c r="U935" s="386" t="str">
        <f/>
        <v/>
      </c>
      <c r="V935" s="385" t="s">
        <v>495</v>
      </c>
      <c r="W935" s="387" t="str">
        <f/>
        <v/>
      </c>
      <c r="X935" s="381" t="str">
        <f/>
        <v/>
      </c>
      <c r="Y935" s="381"/>
      <c r="Z935" s="381" t="s">
        <v>495</v>
      </c>
      <c r="AA935" s="388"/>
      <c r="AB935" s="381"/>
      <c r="AC935" s="381"/>
      <c r="AD935" s="381"/>
      <c r="AE935" s="388"/>
      <c r="AF935" s="381"/>
      <c r="AG935" s="381"/>
      <c r="AH935" s="389"/>
      <c r="AI935" s="386"/>
      <c r="AJ935" s="381"/>
      <c r="AK935" s="381"/>
      <c r="AL935" s="383"/>
      <c r="AM935" s="374"/>
      <c r="AN935" s="384" t="s">
        <v>495</v>
      </c>
      <c r="AO935" s="381" t="s">
        <v>495</v>
      </c>
      <c r="AP935" s="383"/>
      <c r="AQ935" s="374"/>
      <c r="AR935" s="384" t="str">
        <f/>
        <v/>
      </c>
      <c r="AS935" s="381" t="s">
        <v>495</v>
      </c>
      <c r="AT935" s="381" t="str">
        <f/>
        <v/>
      </c>
      <c r="AU935" s="389"/>
      <c r="AV935" s="390" t="str">
        <f/>
        <v/>
      </c>
      <c r="AW935" s="57" t="str">
        <f/>
        <v/>
      </c>
      <c r="AX935" s="381"/>
      <c r="AY935" s="381" t="str">
        <f/>
        <v/>
      </c>
      <c r="AZ935" s="381"/>
      <c r="BA935" s="381" t="str">
        <f/>
        <v/>
      </c>
      <c r="BB935" s="385"/>
      <c r="BC935" s="390" t="str">
        <f/>
        <v/>
      </c>
      <c r="BD935" s="381" t="str">
        <f/>
        <v/>
      </c>
      <c r="BE935" s="381"/>
      <c r="BF935" s="381" t="str">
        <f/>
        <v/>
      </c>
      <c r="BG935" s="391"/>
      <c r="BH935" s="392"/>
      <c r="BI935" s="378"/>
    </row>
    <row r="936" ht="15.75" customHeight="1">
      <c r="A936" s="236"/>
      <c r="B936" s="236"/>
      <c r="C936" s="358"/>
      <c r="D936" s="379"/>
      <c r="E936" s="380"/>
      <c r="F936" s="57"/>
      <c r="G936" s="57"/>
      <c r="H936" s="381"/>
      <c r="I936" s="380"/>
      <c r="J936" s="396"/>
      <c r="K936" s="382" t="b">
        <v>0</v>
      </c>
      <c r="L936" s="422"/>
      <c r="M936" s="57"/>
      <c r="N936" s="57" t="b">
        <v>0</v>
      </c>
      <c r="O936" s="24" t="b">
        <v>0</v>
      </c>
      <c r="P936" s="24"/>
      <c r="Q936" s="383"/>
      <c r="R936" s="367"/>
      <c r="S936" s="384" t="str">
        <f/>
        <v/>
      </c>
      <c r="T936" s="385" t="s">
        <v>495</v>
      </c>
      <c r="U936" s="386" t="str">
        <f/>
        <v/>
      </c>
      <c r="V936" s="385" t="s">
        <v>495</v>
      </c>
      <c r="W936" s="387" t="str">
        <f/>
        <v/>
      </c>
      <c r="X936" s="381" t="str">
        <f/>
        <v/>
      </c>
      <c r="Y936" s="381"/>
      <c r="Z936" s="381" t="s">
        <v>495</v>
      </c>
      <c r="AA936" s="388"/>
      <c r="AB936" s="381"/>
      <c r="AC936" s="381"/>
      <c r="AD936" s="381"/>
      <c r="AE936" s="388"/>
      <c r="AF936" s="381"/>
      <c r="AG936" s="381"/>
      <c r="AH936" s="389"/>
      <c r="AI936" s="386"/>
      <c r="AJ936" s="381"/>
      <c r="AK936" s="381"/>
      <c r="AL936" s="383"/>
      <c r="AM936" s="374"/>
      <c r="AN936" s="384" t="s">
        <v>495</v>
      </c>
      <c r="AO936" s="381" t="s">
        <v>495</v>
      </c>
      <c r="AP936" s="383"/>
      <c r="AQ936" s="374"/>
      <c r="AR936" s="384" t="str">
        <f/>
        <v/>
      </c>
      <c r="AS936" s="381" t="s">
        <v>495</v>
      </c>
      <c r="AT936" s="381" t="str">
        <f/>
        <v/>
      </c>
      <c r="AU936" s="389"/>
      <c r="AV936" s="390" t="str">
        <f/>
        <v/>
      </c>
      <c r="AW936" s="57" t="str">
        <f/>
        <v/>
      </c>
      <c r="AX936" s="381"/>
      <c r="AY936" s="381" t="str">
        <f/>
        <v/>
      </c>
      <c r="AZ936" s="381"/>
      <c r="BA936" s="381" t="str">
        <f/>
        <v/>
      </c>
      <c r="BB936" s="385"/>
      <c r="BC936" s="390" t="str">
        <f/>
        <v/>
      </c>
      <c r="BD936" s="381" t="str">
        <f/>
        <v/>
      </c>
      <c r="BE936" s="381"/>
      <c r="BF936" s="381" t="str">
        <f/>
        <v/>
      </c>
      <c r="BG936" s="391"/>
      <c r="BH936" s="392"/>
      <c r="BI936" s="378"/>
    </row>
    <row r="937" ht="15.75" customHeight="1">
      <c r="A937" s="236"/>
      <c r="B937" s="236"/>
      <c r="C937" s="358"/>
      <c r="D937" s="379"/>
      <c r="E937" s="380"/>
      <c r="F937" s="57"/>
      <c r="G937" s="57"/>
      <c r="H937" s="381"/>
      <c r="I937" s="380"/>
      <c r="J937" s="396"/>
      <c r="K937" s="382" t="b">
        <v>0</v>
      </c>
      <c r="L937" s="422"/>
      <c r="M937" s="57"/>
      <c r="N937" s="57" t="b">
        <v>0</v>
      </c>
      <c r="O937" s="24" t="b">
        <v>0</v>
      </c>
      <c r="P937" s="24"/>
      <c r="Q937" s="383"/>
      <c r="R937" s="367"/>
      <c r="S937" s="384" t="str">
        <f/>
        <v/>
      </c>
      <c r="T937" s="385" t="s">
        <v>495</v>
      </c>
      <c r="U937" s="386" t="str">
        <f/>
        <v/>
      </c>
      <c r="V937" s="385" t="s">
        <v>495</v>
      </c>
      <c r="W937" s="387" t="str">
        <f/>
        <v/>
      </c>
      <c r="X937" s="381" t="str">
        <f/>
        <v/>
      </c>
      <c r="Y937" s="381"/>
      <c r="Z937" s="381" t="s">
        <v>495</v>
      </c>
      <c r="AA937" s="388"/>
      <c r="AB937" s="381"/>
      <c r="AC937" s="381"/>
      <c r="AD937" s="381"/>
      <c r="AE937" s="388"/>
      <c r="AF937" s="381"/>
      <c r="AG937" s="381"/>
      <c r="AH937" s="389"/>
      <c r="AI937" s="386"/>
      <c r="AJ937" s="381"/>
      <c r="AK937" s="381"/>
      <c r="AL937" s="383"/>
      <c r="AM937" s="374"/>
      <c r="AN937" s="384" t="s">
        <v>495</v>
      </c>
      <c r="AO937" s="381" t="s">
        <v>495</v>
      </c>
      <c r="AP937" s="383"/>
      <c r="AQ937" s="374"/>
      <c r="AR937" s="384" t="str">
        <f/>
        <v/>
      </c>
      <c r="AS937" s="381" t="s">
        <v>495</v>
      </c>
      <c r="AT937" s="381" t="str">
        <f/>
        <v/>
      </c>
      <c r="AU937" s="389"/>
      <c r="AV937" s="390" t="str">
        <f/>
        <v/>
      </c>
      <c r="AW937" s="57" t="str">
        <f/>
        <v/>
      </c>
      <c r="AX937" s="381"/>
      <c r="AY937" s="381" t="str">
        <f/>
        <v/>
      </c>
      <c r="AZ937" s="381"/>
      <c r="BA937" s="381" t="str">
        <f/>
        <v/>
      </c>
      <c r="BB937" s="385"/>
      <c r="BC937" s="390" t="str">
        <f/>
        <v/>
      </c>
      <c r="BD937" s="381" t="str">
        <f/>
        <v/>
      </c>
      <c r="BE937" s="381"/>
      <c r="BF937" s="381" t="str">
        <f/>
        <v/>
      </c>
      <c r="BG937" s="391"/>
      <c r="BH937" s="392"/>
      <c r="BI937" s="378"/>
    </row>
    <row r="938" ht="15.75" customHeight="1">
      <c r="A938" s="236"/>
      <c r="B938" s="236"/>
      <c r="C938" s="358"/>
      <c r="D938" s="379"/>
      <c r="E938" s="380"/>
      <c r="F938" s="57"/>
      <c r="G938" s="57"/>
      <c r="H938" s="381"/>
      <c r="I938" s="380"/>
      <c r="J938" s="396"/>
      <c r="K938" s="382" t="b">
        <v>0</v>
      </c>
      <c r="L938" s="422"/>
      <c r="M938" s="57"/>
      <c r="N938" s="57" t="b">
        <v>0</v>
      </c>
      <c r="O938" s="24" t="b">
        <v>0</v>
      </c>
      <c r="P938" s="24"/>
      <c r="Q938" s="383"/>
      <c r="R938" s="367"/>
      <c r="S938" s="384" t="str">
        <f/>
        <v/>
      </c>
      <c r="T938" s="385" t="s">
        <v>495</v>
      </c>
      <c r="U938" s="386" t="str">
        <f/>
        <v/>
      </c>
      <c r="V938" s="385" t="s">
        <v>495</v>
      </c>
      <c r="W938" s="387" t="str">
        <f/>
        <v/>
      </c>
      <c r="X938" s="381" t="str">
        <f/>
        <v/>
      </c>
      <c r="Y938" s="381"/>
      <c r="Z938" s="381" t="s">
        <v>495</v>
      </c>
      <c r="AA938" s="388"/>
      <c r="AB938" s="381"/>
      <c r="AC938" s="381"/>
      <c r="AD938" s="381"/>
      <c r="AE938" s="388"/>
      <c r="AF938" s="381"/>
      <c r="AG938" s="381"/>
      <c r="AH938" s="389"/>
      <c r="AI938" s="386"/>
      <c r="AJ938" s="381"/>
      <c r="AK938" s="381"/>
      <c r="AL938" s="383"/>
      <c r="AM938" s="374"/>
      <c r="AN938" s="384" t="s">
        <v>495</v>
      </c>
      <c r="AO938" s="381" t="s">
        <v>495</v>
      </c>
      <c r="AP938" s="383"/>
      <c r="AQ938" s="374"/>
      <c r="AR938" s="384" t="str">
        <f/>
        <v/>
      </c>
      <c r="AS938" s="381" t="s">
        <v>495</v>
      </c>
      <c r="AT938" s="381" t="str">
        <f/>
        <v/>
      </c>
      <c r="AU938" s="389"/>
      <c r="AV938" s="390" t="str">
        <f/>
        <v/>
      </c>
      <c r="AW938" s="57" t="str">
        <f/>
        <v/>
      </c>
      <c r="AX938" s="381"/>
      <c r="AY938" s="381" t="str">
        <f/>
        <v/>
      </c>
      <c r="AZ938" s="381"/>
      <c r="BA938" s="381" t="str">
        <f/>
        <v/>
      </c>
      <c r="BB938" s="385"/>
      <c r="BC938" s="390" t="str">
        <f/>
        <v/>
      </c>
      <c r="BD938" s="381" t="str">
        <f/>
        <v/>
      </c>
      <c r="BE938" s="381"/>
      <c r="BF938" s="381" t="str">
        <f/>
        <v/>
      </c>
      <c r="BG938" s="391"/>
      <c r="BH938" s="392"/>
      <c r="BI938" s="378"/>
    </row>
    <row r="939" ht="15.75" customHeight="1">
      <c r="A939" s="236"/>
      <c r="B939" s="236"/>
      <c r="C939" s="358"/>
      <c r="D939" s="379"/>
      <c r="E939" s="380"/>
      <c r="F939" s="57"/>
      <c r="G939" s="57"/>
      <c r="H939" s="381"/>
      <c r="I939" s="380"/>
      <c r="J939" s="396"/>
      <c r="K939" s="382" t="b">
        <v>0</v>
      </c>
      <c r="L939" s="422"/>
      <c r="M939" s="57"/>
      <c r="N939" s="57" t="b">
        <v>0</v>
      </c>
      <c r="O939" s="24" t="b">
        <v>0</v>
      </c>
      <c r="P939" s="24"/>
      <c r="Q939" s="383"/>
      <c r="R939" s="367"/>
      <c r="S939" s="384" t="str">
        <f/>
        <v/>
      </c>
      <c r="T939" s="385" t="s">
        <v>495</v>
      </c>
      <c r="U939" s="386" t="str">
        <f/>
        <v/>
      </c>
      <c r="V939" s="385" t="s">
        <v>495</v>
      </c>
      <c r="W939" s="387" t="str">
        <f/>
        <v/>
      </c>
      <c r="X939" s="381" t="str">
        <f/>
        <v/>
      </c>
      <c r="Y939" s="381"/>
      <c r="Z939" s="381" t="s">
        <v>495</v>
      </c>
      <c r="AA939" s="388"/>
      <c r="AB939" s="381"/>
      <c r="AC939" s="381"/>
      <c r="AD939" s="381"/>
      <c r="AE939" s="388"/>
      <c r="AF939" s="381"/>
      <c r="AG939" s="381"/>
      <c r="AH939" s="389"/>
      <c r="AI939" s="386"/>
      <c r="AJ939" s="381"/>
      <c r="AK939" s="381"/>
      <c r="AL939" s="383"/>
      <c r="AM939" s="374"/>
      <c r="AN939" s="384" t="s">
        <v>495</v>
      </c>
      <c r="AO939" s="381" t="s">
        <v>495</v>
      </c>
      <c r="AP939" s="383"/>
      <c r="AQ939" s="374"/>
      <c r="AR939" s="384" t="str">
        <f/>
        <v/>
      </c>
      <c r="AS939" s="381" t="s">
        <v>495</v>
      </c>
      <c r="AT939" s="381" t="str">
        <f/>
        <v/>
      </c>
      <c r="AU939" s="389"/>
      <c r="AV939" s="390" t="str">
        <f/>
        <v/>
      </c>
      <c r="AW939" s="57" t="str">
        <f/>
        <v/>
      </c>
      <c r="AX939" s="381"/>
      <c r="AY939" s="381" t="str">
        <f/>
        <v/>
      </c>
      <c r="AZ939" s="381"/>
      <c r="BA939" s="381" t="str">
        <f/>
        <v/>
      </c>
      <c r="BB939" s="385"/>
      <c r="BC939" s="390" t="str">
        <f/>
        <v/>
      </c>
      <c r="BD939" s="381" t="str">
        <f/>
        <v/>
      </c>
      <c r="BE939" s="381"/>
      <c r="BF939" s="381" t="str">
        <f/>
        <v/>
      </c>
      <c r="BG939" s="391"/>
      <c r="BH939" s="392"/>
      <c r="BI939" s="378"/>
    </row>
    <row r="940" ht="15.75" customHeight="1">
      <c r="A940" s="236"/>
      <c r="B940" s="236"/>
      <c r="C940" s="358"/>
      <c r="D940" s="379"/>
      <c r="E940" s="380"/>
      <c r="F940" s="57"/>
      <c r="G940" s="57"/>
      <c r="H940" s="381"/>
      <c r="I940" s="380"/>
      <c r="J940" s="396"/>
      <c r="K940" s="382" t="b">
        <v>0</v>
      </c>
      <c r="L940" s="422"/>
      <c r="M940" s="57"/>
      <c r="N940" s="57" t="b">
        <v>0</v>
      </c>
      <c r="O940" s="24" t="b">
        <v>0</v>
      </c>
      <c r="P940" s="24"/>
      <c r="Q940" s="383"/>
      <c r="R940" s="367"/>
      <c r="S940" s="384" t="str">
        <f/>
        <v/>
      </c>
      <c r="T940" s="385" t="s">
        <v>495</v>
      </c>
      <c r="U940" s="386" t="str">
        <f/>
        <v/>
      </c>
      <c r="V940" s="385" t="s">
        <v>495</v>
      </c>
      <c r="W940" s="387" t="str">
        <f/>
        <v/>
      </c>
      <c r="X940" s="381" t="str">
        <f/>
        <v/>
      </c>
      <c r="Y940" s="381"/>
      <c r="Z940" s="381" t="s">
        <v>495</v>
      </c>
      <c r="AA940" s="388"/>
      <c r="AB940" s="381"/>
      <c r="AC940" s="381"/>
      <c r="AD940" s="381"/>
      <c r="AE940" s="388"/>
      <c r="AF940" s="381"/>
      <c r="AG940" s="381"/>
      <c r="AH940" s="389"/>
      <c r="AI940" s="386"/>
      <c r="AJ940" s="381"/>
      <c r="AK940" s="381"/>
      <c r="AL940" s="383"/>
      <c r="AM940" s="374"/>
      <c r="AN940" s="384" t="s">
        <v>495</v>
      </c>
      <c r="AO940" s="381" t="s">
        <v>495</v>
      </c>
      <c r="AP940" s="383"/>
      <c r="AQ940" s="374"/>
      <c r="AR940" s="384" t="str">
        <f/>
        <v/>
      </c>
      <c r="AS940" s="381" t="s">
        <v>495</v>
      </c>
      <c r="AT940" s="381" t="str">
        <f/>
        <v/>
      </c>
      <c r="AU940" s="389"/>
      <c r="AV940" s="390" t="str">
        <f/>
        <v/>
      </c>
      <c r="AW940" s="57" t="str">
        <f/>
        <v/>
      </c>
      <c r="AX940" s="381"/>
      <c r="AY940" s="381" t="str">
        <f/>
        <v/>
      </c>
      <c r="AZ940" s="381"/>
      <c r="BA940" s="381" t="str">
        <f/>
        <v/>
      </c>
      <c r="BB940" s="385"/>
      <c r="BC940" s="390" t="str">
        <f/>
        <v/>
      </c>
      <c r="BD940" s="381" t="str">
        <f/>
        <v/>
      </c>
      <c r="BE940" s="381"/>
      <c r="BF940" s="381" t="str">
        <f/>
        <v/>
      </c>
      <c r="BG940" s="391"/>
      <c r="BH940" s="392"/>
      <c r="BI940" s="378"/>
    </row>
    <row r="941" ht="15.75" customHeight="1">
      <c r="A941" s="236"/>
      <c r="B941" s="236"/>
      <c r="C941" s="358"/>
      <c r="D941" s="379"/>
      <c r="E941" s="380"/>
      <c r="F941" s="57"/>
      <c r="G941" s="57"/>
      <c r="H941" s="381"/>
      <c r="I941" s="380"/>
      <c r="J941" s="396"/>
      <c r="K941" s="382" t="b">
        <v>0</v>
      </c>
      <c r="L941" s="422"/>
      <c r="M941" s="57"/>
      <c r="N941" s="57" t="b">
        <v>0</v>
      </c>
      <c r="O941" s="24" t="b">
        <v>0</v>
      </c>
      <c r="P941" s="24"/>
      <c r="Q941" s="383"/>
      <c r="R941" s="367"/>
      <c r="S941" s="384" t="str">
        <f/>
        <v/>
      </c>
      <c r="T941" s="385" t="s">
        <v>495</v>
      </c>
      <c r="U941" s="386" t="str">
        <f/>
        <v/>
      </c>
      <c r="V941" s="385" t="s">
        <v>495</v>
      </c>
      <c r="W941" s="387" t="str">
        <f/>
        <v/>
      </c>
      <c r="X941" s="381" t="str">
        <f/>
        <v/>
      </c>
      <c r="Y941" s="381"/>
      <c r="Z941" s="381" t="s">
        <v>495</v>
      </c>
      <c r="AA941" s="388"/>
      <c r="AB941" s="381"/>
      <c r="AC941" s="381"/>
      <c r="AD941" s="381"/>
      <c r="AE941" s="388"/>
      <c r="AF941" s="381"/>
      <c r="AG941" s="381"/>
      <c r="AH941" s="389"/>
      <c r="AI941" s="386"/>
      <c r="AJ941" s="381"/>
      <c r="AK941" s="381"/>
      <c r="AL941" s="383"/>
      <c r="AM941" s="374"/>
      <c r="AN941" s="384" t="s">
        <v>495</v>
      </c>
      <c r="AO941" s="381" t="s">
        <v>495</v>
      </c>
      <c r="AP941" s="383"/>
      <c r="AQ941" s="374"/>
      <c r="AR941" s="384" t="str">
        <f/>
        <v/>
      </c>
      <c r="AS941" s="381" t="s">
        <v>495</v>
      </c>
      <c r="AT941" s="381" t="str">
        <f/>
        <v/>
      </c>
      <c r="AU941" s="389"/>
      <c r="AV941" s="390" t="str">
        <f/>
        <v/>
      </c>
      <c r="AW941" s="57" t="str">
        <f/>
        <v/>
      </c>
      <c r="AX941" s="381"/>
      <c r="AY941" s="381" t="str">
        <f/>
        <v/>
      </c>
      <c r="AZ941" s="381"/>
      <c r="BA941" s="381" t="str">
        <f/>
        <v/>
      </c>
      <c r="BB941" s="385"/>
      <c r="BC941" s="390" t="str">
        <f/>
        <v/>
      </c>
      <c r="BD941" s="381" t="str">
        <f/>
        <v/>
      </c>
      <c r="BE941" s="381"/>
      <c r="BF941" s="381" t="str">
        <f/>
        <v/>
      </c>
      <c r="BG941" s="391"/>
      <c r="BH941" s="392"/>
      <c r="BI941" s="378"/>
    </row>
    <row r="942" ht="15.75" customHeight="1">
      <c r="A942" s="236"/>
      <c r="B942" s="236"/>
      <c r="C942" s="358"/>
      <c r="D942" s="379"/>
      <c r="E942" s="380"/>
      <c r="F942" s="57"/>
      <c r="G942" s="57"/>
      <c r="H942" s="381"/>
      <c r="I942" s="380"/>
      <c r="J942" s="396"/>
      <c r="K942" s="382" t="b">
        <v>0</v>
      </c>
      <c r="L942" s="422"/>
      <c r="M942" s="57"/>
      <c r="N942" s="57" t="b">
        <v>0</v>
      </c>
      <c r="O942" s="24" t="b">
        <v>0</v>
      </c>
      <c r="P942" s="24"/>
      <c r="Q942" s="383"/>
      <c r="R942" s="367"/>
      <c r="S942" s="384" t="str">
        <f/>
        <v/>
      </c>
      <c r="T942" s="385" t="s">
        <v>495</v>
      </c>
      <c r="U942" s="386" t="str">
        <f/>
        <v/>
      </c>
      <c r="V942" s="385" t="s">
        <v>495</v>
      </c>
      <c r="W942" s="387" t="str">
        <f/>
        <v/>
      </c>
      <c r="X942" s="381" t="str">
        <f/>
        <v/>
      </c>
      <c r="Y942" s="381"/>
      <c r="Z942" s="381" t="s">
        <v>495</v>
      </c>
      <c r="AA942" s="388"/>
      <c r="AB942" s="381"/>
      <c r="AC942" s="381"/>
      <c r="AD942" s="381"/>
      <c r="AE942" s="388"/>
      <c r="AF942" s="381"/>
      <c r="AG942" s="381"/>
      <c r="AH942" s="389"/>
      <c r="AI942" s="386"/>
      <c r="AJ942" s="381"/>
      <c r="AK942" s="381"/>
      <c r="AL942" s="383"/>
      <c r="AM942" s="374"/>
      <c r="AN942" s="384" t="s">
        <v>495</v>
      </c>
      <c r="AO942" s="381" t="s">
        <v>495</v>
      </c>
      <c r="AP942" s="383"/>
      <c r="AQ942" s="374"/>
      <c r="AR942" s="384" t="str">
        <f/>
        <v/>
      </c>
      <c r="AS942" s="381" t="s">
        <v>495</v>
      </c>
      <c r="AT942" s="381" t="str">
        <f/>
        <v/>
      </c>
      <c r="AU942" s="389"/>
      <c r="AV942" s="390" t="str">
        <f/>
        <v/>
      </c>
      <c r="AW942" s="57" t="str">
        <f/>
        <v/>
      </c>
      <c r="AX942" s="381"/>
      <c r="AY942" s="381" t="str">
        <f/>
        <v/>
      </c>
      <c r="AZ942" s="381"/>
      <c r="BA942" s="381" t="str">
        <f/>
        <v/>
      </c>
      <c r="BB942" s="385"/>
      <c r="BC942" s="390" t="str">
        <f/>
        <v/>
      </c>
      <c r="BD942" s="381" t="str">
        <f/>
        <v/>
      </c>
      <c r="BE942" s="381"/>
      <c r="BF942" s="381" t="str">
        <f/>
        <v/>
      </c>
      <c r="BG942" s="391"/>
      <c r="BH942" s="392"/>
      <c r="BI942" s="378"/>
    </row>
    <row r="943" ht="15.75" customHeight="1">
      <c r="A943" s="236"/>
      <c r="B943" s="236"/>
      <c r="C943" s="358"/>
      <c r="D943" s="379"/>
      <c r="E943" s="380"/>
      <c r="F943" s="57"/>
      <c r="G943" s="57"/>
      <c r="H943" s="381"/>
      <c r="I943" s="380"/>
      <c r="J943" s="396"/>
      <c r="K943" s="382" t="b">
        <v>0</v>
      </c>
      <c r="L943" s="422"/>
      <c r="M943" s="57"/>
      <c r="N943" s="57" t="b">
        <v>0</v>
      </c>
      <c r="O943" s="24" t="b">
        <v>0</v>
      </c>
      <c r="P943" s="24"/>
      <c r="Q943" s="383"/>
      <c r="R943" s="367"/>
      <c r="S943" s="384" t="str">
        <f/>
        <v/>
      </c>
      <c r="T943" s="385" t="s">
        <v>495</v>
      </c>
      <c r="U943" s="386" t="str">
        <f/>
        <v/>
      </c>
      <c r="V943" s="385" t="s">
        <v>495</v>
      </c>
      <c r="W943" s="387" t="str">
        <f/>
        <v/>
      </c>
      <c r="X943" s="381" t="str">
        <f/>
        <v/>
      </c>
      <c r="Y943" s="381"/>
      <c r="Z943" s="381" t="s">
        <v>495</v>
      </c>
      <c r="AA943" s="388"/>
      <c r="AB943" s="381"/>
      <c r="AC943" s="381"/>
      <c r="AD943" s="381"/>
      <c r="AE943" s="388"/>
      <c r="AF943" s="381"/>
      <c r="AG943" s="381"/>
      <c r="AH943" s="389"/>
      <c r="AI943" s="386"/>
      <c r="AJ943" s="381"/>
      <c r="AK943" s="381"/>
      <c r="AL943" s="383"/>
      <c r="AM943" s="374"/>
      <c r="AN943" s="384" t="s">
        <v>495</v>
      </c>
      <c r="AO943" s="381" t="s">
        <v>495</v>
      </c>
      <c r="AP943" s="383"/>
      <c r="AQ943" s="374"/>
      <c r="AR943" s="384" t="str">
        <f/>
        <v/>
      </c>
      <c r="AS943" s="381" t="s">
        <v>495</v>
      </c>
      <c r="AT943" s="381" t="str">
        <f/>
        <v/>
      </c>
      <c r="AU943" s="389"/>
      <c r="AV943" s="390" t="str">
        <f/>
        <v/>
      </c>
      <c r="AW943" s="57" t="str">
        <f/>
        <v/>
      </c>
      <c r="AX943" s="381"/>
      <c r="AY943" s="381" t="str">
        <f/>
        <v/>
      </c>
      <c r="AZ943" s="381"/>
      <c r="BA943" s="381" t="str">
        <f/>
        <v/>
      </c>
      <c r="BB943" s="385"/>
      <c r="BC943" s="390" t="str">
        <f/>
        <v/>
      </c>
      <c r="BD943" s="381" t="str">
        <f/>
        <v/>
      </c>
      <c r="BE943" s="381"/>
      <c r="BF943" s="381" t="str">
        <f/>
        <v/>
      </c>
      <c r="BG943" s="391"/>
      <c r="BH943" s="392"/>
      <c r="BI943" s="378"/>
    </row>
    <row r="944" ht="15.75" customHeight="1">
      <c r="A944" s="236"/>
      <c r="B944" s="236"/>
      <c r="C944" s="358"/>
      <c r="D944" s="379"/>
      <c r="E944" s="380"/>
      <c r="F944" s="57"/>
      <c r="G944" s="57"/>
      <c r="H944" s="381"/>
      <c r="I944" s="380"/>
      <c r="J944" s="396"/>
      <c r="K944" s="382" t="b">
        <v>0</v>
      </c>
      <c r="L944" s="422"/>
      <c r="M944" s="57"/>
      <c r="N944" s="57" t="b">
        <v>0</v>
      </c>
      <c r="O944" s="24" t="b">
        <v>0</v>
      </c>
      <c r="P944" s="24"/>
      <c r="Q944" s="383"/>
      <c r="R944" s="367"/>
      <c r="S944" s="384" t="str">
        <f/>
        <v/>
      </c>
      <c r="T944" s="385" t="s">
        <v>495</v>
      </c>
      <c r="U944" s="386" t="str">
        <f/>
        <v/>
      </c>
      <c r="V944" s="385" t="s">
        <v>495</v>
      </c>
      <c r="W944" s="387" t="str">
        <f/>
        <v/>
      </c>
      <c r="X944" s="381" t="str">
        <f/>
        <v/>
      </c>
      <c r="Y944" s="381"/>
      <c r="Z944" s="381" t="s">
        <v>495</v>
      </c>
      <c r="AA944" s="388"/>
      <c r="AB944" s="381"/>
      <c r="AC944" s="381"/>
      <c r="AD944" s="381"/>
      <c r="AE944" s="388"/>
      <c r="AF944" s="381"/>
      <c r="AG944" s="381"/>
      <c r="AH944" s="389"/>
      <c r="AI944" s="386"/>
      <c r="AJ944" s="381"/>
      <c r="AK944" s="381"/>
      <c r="AL944" s="383"/>
      <c r="AM944" s="374"/>
      <c r="AN944" s="384" t="s">
        <v>495</v>
      </c>
      <c r="AO944" s="381" t="s">
        <v>495</v>
      </c>
      <c r="AP944" s="383"/>
      <c r="AQ944" s="374"/>
      <c r="AR944" s="384" t="str">
        <f/>
        <v/>
      </c>
      <c r="AS944" s="381" t="s">
        <v>495</v>
      </c>
      <c r="AT944" s="381" t="str">
        <f/>
        <v/>
      </c>
      <c r="AU944" s="389"/>
      <c r="AV944" s="390" t="str">
        <f/>
        <v/>
      </c>
      <c r="AW944" s="57" t="str">
        <f/>
        <v/>
      </c>
      <c r="AX944" s="381"/>
      <c r="AY944" s="381" t="str">
        <f/>
        <v/>
      </c>
      <c r="AZ944" s="381"/>
      <c r="BA944" s="381" t="str">
        <f/>
        <v/>
      </c>
      <c r="BB944" s="385"/>
      <c r="BC944" s="390" t="str">
        <f/>
        <v/>
      </c>
      <c r="BD944" s="381" t="str">
        <f/>
        <v/>
      </c>
      <c r="BE944" s="381"/>
      <c r="BF944" s="381" t="str">
        <f/>
        <v/>
      </c>
      <c r="BG944" s="391"/>
      <c r="BH944" s="392"/>
      <c r="BI944" s="378"/>
    </row>
    <row r="945" ht="15.75" customHeight="1">
      <c r="A945" s="236"/>
      <c r="B945" s="236"/>
      <c r="C945" s="358"/>
      <c r="D945" s="379"/>
      <c r="E945" s="380"/>
      <c r="F945" s="57"/>
      <c r="G945" s="57"/>
      <c r="H945" s="381"/>
      <c r="I945" s="380"/>
      <c r="J945" s="396"/>
      <c r="K945" s="382" t="b">
        <v>0</v>
      </c>
      <c r="L945" s="422"/>
      <c r="M945" s="57"/>
      <c r="N945" s="57" t="b">
        <v>0</v>
      </c>
      <c r="O945" s="24" t="b">
        <v>0</v>
      </c>
      <c r="P945" s="24"/>
      <c r="Q945" s="383"/>
      <c r="R945" s="367"/>
      <c r="S945" s="384" t="str">
        <f/>
        <v/>
      </c>
      <c r="T945" s="385" t="s">
        <v>495</v>
      </c>
      <c r="U945" s="386" t="str">
        <f/>
        <v/>
      </c>
      <c r="V945" s="385" t="s">
        <v>495</v>
      </c>
      <c r="W945" s="387" t="str">
        <f/>
        <v/>
      </c>
      <c r="X945" s="381" t="str">
        <f/>
        <v/>
      </c>
      <c r="Y945" s="381"/>
      <c r="Z945" s="381" t="s">
        <v>495</v>
      </c>
      <c r="AA945" s="388"/>
      <c r="AB945" s="381"/>
      <c r="AC945" s="381"/>
      <c r="AD945" s="381"/>
      <c r="AE945" s="388"/>
      <c r="AF945" s="381"/>
      <c r="AG945" s="381"/>
      <c r="AH945" s="389"/>
      <c r="AI945" s="386"/>
      <c r="AJ945" s="381"/>
      <c r="AK945" s="381"/>
      <c r="AL945" s="383"/>
      <c r="AM945" s="374"/>
      <c r="AN945" s="384" t="s">
        <v>495</v>
      </c>
      <c r="AO945" s="381" t="s">
        <v>495</v>
      </c>
      <c r="AP945" s="383"/>
      <c r="AQ945" s="374"/>
      <c r="AR945" s="384" t="str">
        <f/>
        <v/>
      </c>
      <c r="AS945" s="381" t="s">
        <v>495</v>
      </c>
      <c r="AT945" s="381" t="str">
        <f/>
        <v/>
      </c>
      <c r="AU945" s="389"/>
      <c r="AV945" s="390" t="str">
        <f/>
        <v/>
      </c>
      <c r="AW945" s="57" t="str">
        <f/>
        <v/>
      </c>
      <c r="AX945" s="381"/>
      <c r="AY945" s="381" t="str">
        <f/>
        <v/>
      </c>
      <c r="AZ945" s="381"/>
      <c r="BA945" s="381" t="str">
        <f/>
        <v/>
      </c>
      <c r="BB945" s="385"/>
      <c r="BC945" s="390" t="str">
        <f/>
        <v/>
      </c>
      <c r="BD945" s="381" t="str">
        <f/>
        <v/>
      </c>
      <c r="BE945" s="381"/>
      <c r="BF945" s="381" t="str">
        <f/>
        <v/>
      </c>
      <c r="BG945" s="391"/>
      <c r="BH945" s="392"/>
      <c r="BI945" s="378"/>
    </row>
    <row r="946" ht="15.75" customHeight="1">
      <c r="A946" s="236"/>
      <c r="B946" s="236"/>
      <c r="C946" s="358"/>
      <c r="D946" s="379"/>
      <c r="E946" s="380"/>
      <c r="F946" s="57"/>
      <c r="G946" s="57"/>
      <c r="H946" s="381"/>
      <c r="I946" s="380"/>
      <c r="J946" s="396"/>
      <c r="K946" s="382" t="b">
        <v>0</v>
      </c>
      <c r="L946" s="422"/>
      <c r="M946" s="57"/>
      <c r="N946" s="57" t="b">
        <v>0</v>
      </c>
      <c r="O946" s="24" t="b">
        <v>0</v>
      </c>
      <c r="P946" s="24"/>
      <c r="Q946" s="383"/>
      <c r="R946" s="367"/>
      <c r="S946" s="384" t="str">
        <f/>
        <v/>
      </c>
      <c r="T946" s="385" t="s">
        <v>495</v>
      </c>
      <c r="U946" s="386" t="str">
        <f/>
        <v/>
      </c>
      <c r="V946" s="385" t="s">
        <v>495</v>
      </c>
      <c r="W946" s="387" t="str">
        <f/>
        <v/>
      </c>
      <c r="X946" s="381" t="str">
        <f/>
        <v/>
      </c>
      <c r="Y946" s="381"/>
      <c r="Z946" s="381" t="s">
        <v>495</v>
      </c>
      <c r="AA946" s="388"/>
      <c r="AB946" s="381"/>
      <c r="AC946" s="381"/>
      <c r="AD946" s="381"/>
      <c r="AE946" s="388"/>
      <c r="AF946" s="381"/>
      <c r="AG946" s="381"/>
      <c r="AH946" s="389"/>
      <c r="AI946" s="386"/>
      <c r="AJ946" s="381"/>
      <c r="AK946" s="381"/>
      <c r="AL946" s="383"/>
      <c r="AM946" s="374"/>
      <c r="AN946" s="384" t="s">
        <v>495</v>
      </c>
      <c r="AO946" s="381" t="s">
        <v>495</v>
      </c>
      <c r="AP946" s="383"/>
      <c r="AQ946" s="374"/>
      <c r="AR946" s="384" t="str">
        <f/>
        <v/>
      </c>
      <c r="AS946" s="381" t="s">
        <v>495</v>
      </c>
      <c r="AT946" s="381" t="str">
        <f/>
        <v/>
      </c>
      <c r="AU946" s="389"/>
      <c r="AV946" s="390" t="str">
        <f/>
        <v/>
      </c>
      <c r="AW946" s="57" t="str">
        <f/>
        <v/>
      </c>
      <c r="AX946" s="381"/>
      <c r="AY946" s="381" t="str">
        <f/>
        <v/>
      </c>
      <c r="AZ946" s="381"/>
      <c r="BA946" s="381" t="str">
        <f/>
        <v/>
      </c>
      <c r="BB946" s="385"/>
      <c r="BC946" s="390" t="str">
        <f/>
        <v/>
      </c>
      <c r="BD946" s="381" t="str">
        <f/>
        <v/>
      </c>
      <c r="BE946" s="381"/>
      <c r="BF946" s="381" t="str">
        <f/>
        <v/>
      </c>
      <c r="BG946" s="391"/>
      <c r="BH946" s="392"/>
      <c r="BI946" s="378"/>
    </row>
    <row r="947" ht="15.75" customHeight="1">
      <c r="A947" s="236"/>
      <c r="B947" s="236"/>
      <c r="C947" s="358"/>
      <c r="D947" s="379"/>
      <c r="E947" s="380"/>
      <c r="F947" s="57"/>
      <c r="G947" s="57"/>
      <c r="H947" s="381"/>
      <c r="I947" s="380"/>
      <c r="J947" s="396"/>
      <c r="K947" s="382" t="b">
        <v>0</v>
      </c>
      <c r="L947" s="422"/>
      <c r="M947" s="57"/>
      <c r="N947" s="57" t="b">
        <v>0</v>
      </c>
      <c r="O947" s="24" t="b">
        <v>0</v>
      </c>
      <c r="P947" s="24"/>
      <c r="Q947" s="383"/>
      <c r="R947" s="367"/>
      <c r="S947" s="384" t="str">
        <f/>
        <v/>
      </c>
      <c r="T947" s="385" t="s">
        <v>495</v>
      </c>
      <c r="U947" s="386" t="str">
        <f/>
        <v/>
      </c>
      <c r="V947" s="385" t="s">
        <v>495</v>
      </c>
      <c r="W947" s="387" t="str">
        <f/>
        <v/>
      </c>
      <c r="X947" s="381" t="str">
        <f/>
        <v/>
      </c>
      <c r="Y947" s="381"/>
      <c r="Z947" s="381" t="s">
        <v>495</v>
      </c>
      <c r="AA947" s="388"/>
      <c r="AB947" s="381"/>
      <c r="AC947" s="381"/>
      <c r="AD947" s="381"/>
      <c r="AE947" s="388"/>
      <c r="AF947" s="381"/>
      <c r="AG947" s="381"/>
      <c r="AH947" s="389"/>
      <c r="AI947" s="386"/>
      <c r="AJ947" s="381"/>
      <c r="AK947" s="381"/>
      <c r="AL947" s="383"/>
      <c r="AM947" s="374"/>
      <c r="AN947" s="384" t="s">
        <v>495</v>
      </c>
      <c r="AO947" s="381" t="s">
        <v>495</v>
      </c>
      <c r="AP947" s="383"/>
      <c r="AQ947" s="374"/>
      <c r="AR947" s="384" t="str">
        <f/>
        <v/>
      </c>
      <c r="AS947" s="381" t="s">
        <v>495</v>
      </c>
      <c r="AT947" s="381" t="str">
        <f/>
        <v/>
      </c>
      <c r="AU947" s="389"/>
      <c r="AV947" s="390" t="str">
        <f/>
        <v/>
      </c>
      <c r="AW947" s="57" t="str">
        <f/>
        <v/>
      </c>
      <c r="AX947" s="381"/>
      <c r="AY947" s="381" t="str">
        <f/>
        <v/>
      </c>
      <c r="AZ947" s="381"/>
      <c r="BA947" s="381" t="str">
        <f/>
        <v/>
      </c>
      <c r="BB947" s="385"/>
      <c r="BC947" s="390" t="str">
        <f/>
        <v/>
      </c>
      <c r="BD947" s="381" t="str">
        <f/>
        <v/>
      </c>
      <c r="BE947" s="381"/>
      <c r="BF947" s="381" t="str">
        <f/>
        <v/>
      </c>
      <c r="BG947" s="391"/>
      <c r="BH947" s="392"/>
      <c r="BI947" s="378"/>
    </row>
    <row r="948" ht="15.75" customHeight="1">
      <c r="A948" s="236"/>
      <c r="B948" s="236"/>
      <c r="C948" s="358"/>
      <c r="D948" s="379"/>
      <c r="E948" s="380"/>
      <c r="F948" s="57"/>
      <c r="G948" s="57"/>
      <c r="H948" s="381"/>
      <c r="I948" s="380"/>
      <c r="J948" s="396"/>
      <c r="K948" s="382" t="b">
        <v>0</v>
      </c>
      <c r="L948" s="422"/>
      <c r="M948" s="57"/>
      <c r="N948" s="57" t="b">
        <v>0</v>
      </c>
      <c r="O948" s="24" t="b">
        <v>0</v>
      </c>
      <c r="P948" s="24"/>
      <c r="Q948" s="383"/>
      <c r="R948" s="367"/>
      <c r="S948" s="384" t="str">
        <f/>
        <v/>
      </c>
      <c r="T948" s="385" t="s">
        <v>495</v>
      </c>
      <c r="U948" s="386" t="str">
        <f/>
        <v/>
      </c>
      <c r="V948" s="385" t="s">
        <v>495</v>
      </c>
      <c r="W948" s="387" t="str">
        <f/>
        <v/>
      </c>
      <c r="X948" s="381" t="str">
        <f/>
        <v/>
      </c>
      <c r="Y948" s="381"/>
      <c r="Z948" s="381" t="s">
        <v>495</v>
      </c>
      <c r="AA948" s="388"/>
      <c r="AB948" s="381"/>
      <c r="AC948" s="381"/>
      <c r="AD948" s="381"/>
      <c r="AE948" s="388"/>
      <c r="AF948" s="381"/>
      <c r="AG948" s="381"/>
      <c r="AH948" s="389"/>
      <c r="AI948" s="386"/>
      <c r="AJ948" s="381"/>
      <c r="AK948" s="381"/>
      <c r="AL948" s="383"/>
      <c r="AM948" s="374"/>
      <c r="AN948" s="384" t="s">
        <v>495</v>
      </c>
      <c r="AO948" s="381" t="s">
        <v>495</v>
      </c>
      <c r="AP948" s="383"/>
      <c r="AQ948" s="374"/>
      <c r="AR948" s="384" t="str">
        <f/>
        <v/>
      </c>
      <c r="AS948" s="381" t="s">
        <v>495</v>
      </c>
      <c r="AT948" s="381" t="str">
        <f/>
        <v/>
      </c>
      <c r="AU948" s="389"/>
      <c r="AV948" s="390" t="str">
        <f/>
        <v/>
      </c>
      <c r="AW948" s="57" t="str">
        <f/>
        <v/>
      </c>
      <c r="AX948" s="381"/>
      <c r="AY948" s="381" t="str">
        <f/>
        <v/>
      </c>
      <c r="AZ948" s="381"/>
      <c r="BA948" s="381" t="str">
        <f/>
        <v/>
      </c>
      <c r="BB948" s="385"/>
      <c r="BC948" s="390" t="str">
        <f/>
        <v/>
      </c>
      <c r="BD948" s="381" t="str">
        <f/>
        <v/>
      </c>
      <c r="BE948" s="381"/>
      <c r="BF948" s="381" t="str">
        <f/>
        <v/>
      </c>
      <c r="BG948" s="391"/>
      <c r="BH948" s="392"/>
      <c r="BI948" s="378"/>
    </row>
    <row r="949" ht="15.75" customHeight="1">
      <c r="A949" s="236"/>
      <c r="B949" s="236"/>
      <c r="C949" s="358"/>
      <c r="D949" s="379"/>
      <c r="E949" s="380"/>
      <c r="F949" s="57"/>
      <c r="G949" s="57"/>
      <c r="H949" s="381"/>
      <c r="I949" s="380"/>
      <c r="J949" s="396"/>
      <c r="K949" s="382" t="b">
        <v>0</v>
      </c>
      <c r="L949" s="422"/>
      <c r="M949" s="57"/>
      <c r="N949" s="57" t="b">
        <v>0</v>
      </c>
      <c r="O949" s="24" t="b">
        <v>0</v>
      </c>
      <c r="P949" s="24"/>
      <c r="Q949" s="383"/>
      <c r="R949" s="367"/>
      <c r="S949" s="384" t="str">
        <f/>
        <v/>
      </c>
      <c r="T949" s="385" t="s">
        <v>495</v>
      </c>
      <c r="U949" s="386" t="str">
        <f/>
        <v/>
      </c>
      <c r="V949" s="385" t="s">
        <v>495</v>
      </c>
      <c r="W949" s="387" t="str">
        <f/>
        <v/>
      </c>
      <c r="X949" s="381" t="str">
        <f/>
        <v/>
      </c>
      <c r="Y949" s="381"/>
      <c r="Z949" s="381" t="s">
        <v>495</v>
      </c>
      <c r="AA949" s="388"/>
      <c r="AB949" s="381"/>
      <c r="AC949" s="381"/>
      <c r="AD949" s="381"/>
      <c r="AE949" s="388"/>
      <c r="AF949" s="381"/>
      <c r="AG949" s="381"/>
      <c r="AH949" s="389"/>
      <c r="AI949" s="386"/>
      <c r="AJ949" s="381"/>
      <c r="AK949" s="381"/>
      <c r="AL949" s="383"/>
      <c r="AM949" s="374"/>
      <c r="AN949" s="384" t="s">
        <v>495</v>
      </c>
      <c r="AO949" s="381" t="s">
        <v>495</v>
      </c>
      <c r="AP949" s="383"/>
      <c r="AQ949" s="374"/>
      <c r="AR949" s="384" t="str">
        <f/>
        <v/>
      </c>
      <c r="AS949" s="381" t="s">
        <v>495</v>
      </c>
      <c r="AT949" s="381" t="str">
        <f/>
        <v/>
      </c>
      <c r="AU949" s="389"/>
      <c r="AV949" s="390" t="str">
        <f/>
        <v/>
      </c>
      <c r="AW949" s="57" t="str">
        <f/>
        <v/>
      </c>
      <c r="AX949" s="381"/>
      <c r="AY949" s="381" t="str">
        <f/>
        <v/>
      </c>
      <c r="AZ949" s="381"/>
      <c r="BA949" s="381" t="str">
        <f/>
        <v/>
      </c>
      <c r="BB949" s="385"/>
      <c r="BC949" s="390" t="str">
        <f/>
        <v/>
      </c>
      <c r="BD949" s="381" t="str">
        <f/>
        <v/>
      </c>
      <c r="BE949" s="381"/>
      <c r="BF949" s="381" t="str">
        <f/>
        <v/>
      </c>
      <c r="BG949" s="391"/>
      <c r="BH949" s="392"/>
      <c r="BI949" s="378"/>
    </row>
    <row r="950" ht="15.75" customHeight="1">
      <c r="A950" s="236"/>
      <c r="B950" s="236"/>
      <c r="C950" s="358"/>
      <c r="D950" s="379"/>
      <c r="E950" s="380"/>
      <c r="F950" s="57"/>
      <c r="G950" s="57"/>
      <c r="H950" s="381"/>
      <c r="I950" s="380"/>
      <c r="J950" s="396"/>
      <c r="K950" s="382" t="b">
        <v>0</v>
      </c>
      <c r="L950" s="422"/>
      <c r="M950" s="57"/>
      <c r="N950" s="57" t="b">
        <v>0</v>
      </c>
      <c r="O950" s="24" t="b">
        <v>0</v>
      </c>
      <c r="P950" s="24"/>
      <c r="Q950" s="383"/>
      <c r="R950" s="367"/>
      <c r="S950" s="384" t="str">
        <f/>
        <v/>
      </c>
      <c r="T950" s="385" t="s">
        <v>495</v>
      </c>
      <c r="U950" s="386" t="str">
        <f/>
        <v/>
      </c>
      <c r="V950" s="385" t="s">
        <v>495</v>
      </c>
      <c r="W950" s="387" t="str">
        <f/>
        <v/>
      </c>
      <c r="X950" s="381" t="str">
        <f/>
        <v/>
      </c>
      <c r="Y950" s="381"/>
      <c r="Z950" s="381" t="s">
        <v>495</v>
      </c>
      <c r="AA950" s="388"/>
      <c r="AB950" s="381"/>
      <c r="AC950" s="381"/>
      <c r="AD950" s="381"/>
      <c r="AE950" s="388"/>
      <c r="AF950" s="381"/>
      <c r="AG950" s="381"/>
      <c r="AH950" s="389"/>
      <c r="AI950" s="386"/>
      <c r="AJ950" s="381"/>
      <c r="AK950" s="381"/>
      <c r="AL950" s="383"/>
      <c r="AM950" s="374"/>
      <c r="AN950" s="384" t="s">
        <v>495</v>
      </c>
      <c r="AO950" s="381" t="s">
        <v>495</v>
      </c>
      <c r="AP950" s="383"/>
      <c r="AQ950" s="374"/>
      <c r="AR950" s="384" t="str">
        <f/>
        <v/>
      </c>
      <c r="AS950" s="381" t="s">
        <v>495</v>
      </c>
      <c r="AT950" s="381" t="str">
        <f/>
        <v/>
      </c>
      <c r="AU950" s="389"/>
      <c r="AV950" s="390" t="str">
        <f/>
        <v/>
      </c>
      <c r="AW950" s="57" t="str">
        <f/>
        <v/>
      </c>
      <c r="AX950" s="381"/>
      <c r="AY950" s="381" t="str">
        <f/>
        <v/>
      </c>
      <c r="AZ950" s="381"/>
      <c r="BA950" s="381" t="str">
        <f/>
        <v/>
      </c>
      <c r="BB950" s="385"/>
      <c r="BC950" s="390" t="str">
        <f/>
        <v/>
      </c>
      <c r="BD950" s="381" t="str">
        <f/>
        <v/>
      </c>
      <c r="BE950" s="381"/>
      <c r="BF950" s="381" t="str">
        <f/>
        <v/>
      </c>
      <c r="BG950" s="391"/>
      <c r="BH950" s="392"/>
      <c r="BI950" s="378"/>
    </row>
    <row r="951" ht="15.75" customHeight="1">
      <c r="A951" s="236"/>
      <c r="B951" s="236"/>
      <c r="C951" s="358"/>
      <c r="D951" s="379"/>
      <c r="E951" s="380"/>
      <c r="F951" s="57"/>
      <c r="G951" s="57"/>
      <c r="H951" s="381"/>
      <c r="I951" s="380"/>
      <c r="J951" s="396"/>
      <c r="K951" s="382" t="b">
        <v>0</v>
      </c>
      <c r="L951" s="422"/>
      <c r="M951" s="57"/>
      <c r="N951" s="57" t="b">
        <v>0</v>
      </c>
      <c r="O951" s="24" t="b">
        <v>0</v>
      </c>
      <c r="P951" s="24"/>
      <c r="Q951" s="383"/>
      <c r="R951" s="367"/>
      <c r="S951" s="384" t="str">
        <f/>
        <v/>
      </c>
      <c r="T951" s="385" t="s">
        <v>495</v>
      </c>
      <c r="U951" s="386" t="str">
        <f/>
        <v/>
      </c>
      <c r="V951" s="385" t="s">
        <v>495</v>
      </c>
      <c r="W951" s="387" t="str">
        <f/>
        <v/>
      </c>
      <c r="X951" s="381" t="str">
        <f/>
        <v/>
      </c>
      <c r="Y951" s="381"/>
      <c r="Z951" s="381" t="s">
        <v>495</v>
      </c>
      <c r="AA951" s="388"/>
      <c r="AB951" s="381"/>
      <c r="AC951" s="381"/>
      <c r="AD951" s="381"/>
      <c r="AE951" s="388"/>
      <c r="AF951" s="381"/>
      <c r="AG951" s="381"/>
      <c r="AH951" s="389"/>
      <c r="AI951" s="386"/>
      <c r="AJ951" s="381"/>
      <c r="AK951" s="381"/>
      <c r="AL951" s="383"/>
      <c r="AM951" s="374"/>
      <c r="AN951" s="384" t="s">
        <v>495</v>
      </c>
      <c r="AO951" s="381" t="s">
        <v>495</v>
      </c>
      <c r="AP951" s="383"/>
      <c r="AQ951" s="374"/>
      <c r="AR951" s="384" t="str">
        <f/>
        <v/>
      </c>
      <c r="AS951" s="381" t="s">
        <v>495</v>
      </c>
      <c r="AT951" s="381" t="str">
        <f/>
        <v/>
      </c>
      <c r="AU951" s="389"/>
      <c r="AV951" s="390" t="str">
        <f/>
        <v/>
      </c>
      <c r="AW951" s="57" t="str">
        <f/>
        <v/>
      </c>
      <c r="AX951" s="381"/>
      <c r="AY951" s="381" t="str">
        <f/>
        <v/>
      </c>
      <c r="AZ951" s="381"/>
      <c r="BA951" s="381" t="str">
        <f/>
        <v/>
      </c>
      <c r="BB951" s="385"/>
      <c r="BC951" s="390" t="str">
        <f/>
        <v/>
      </c>
      <c r="BD951" s="381" t="str">
        <f/>
        <v/>
      </c>
      <c r="BE951" s="381"/>
      <c r="BF951" s="381" t="str">
        <f/>
        <v/>
      </c>
      <c r="BG951" s="391"/>
      <c r="BH951" s="392"/>
      <c r="BI951" s="378"/>
    </row>
    <row r="952" ht="15.75" customHeight="1">
      <c r="A952" s="236"/>
      <c r="B952" s="236"/>
      <c r="C952" s="358"/>
      <c r="D952" s="379"/>
      <c r="E952" s="380"/>
      <c r="F952" s="57"/>
      <c r="G952" s="57"/>
      <c r="H952" s="381"/>
      <c r="I952" s="380"/>
      <c r="J952" s="396"/>
      <c r="K952" s="382" t="b">
        <v>0</v>
      </c>
      <c r="L952" s="422"/>
      <c r="M952" s="57"/>
      <c r="N952" s="57" t="b">
        <v>0</v>
      </c>
      <c r="O952" s="24" t="b">
        <v>0</v>
      </c>
      <c r="P952" s="24"/>
      <c r="Q952" s="383"/>
      <c r="R952" s="367"/>
      <c r="S952" s="384" t="str">
        <f/>
        <v/>
      </c>
      <c r="T952" s="385" t="s">
        <v>495</v>
      </c>
      <c r="U952" s="386" t="str">
        <f/>
        <v/>
      </c>
      <c r="V952" s="385" t="s">
        <v>495</v>
      </c>
      <c r="W952" s="387" t="str">
        <f/>
        <v/>
      </c>
      <c r="X952" s="381" t="str">
        <f/>
        <v/>
      </c>
      <c r="Y952" s="381"/>
      <c r="Z952" s="381" t="s">
        <v>495</v>
      </c>
      <c r="AA952" s="388"/>
      <c r="AB952" s="381"/>
      <c r="AC952" s="381"/>
      <c r="AD952" s="381"/>
      <c r="AE952" s="388"/>
      <c r="AF952" s="381"/>
      <c r="AG952" s="381"/>
      <c r="AH952" s="389"/>
      <c r="AI952" s="386"/>
      <c r="AJ952" s="381"/>
      <c r="AK952" s="381"/>
      <c r="AL952" s="383"/>
      <c r="AM952" s="374"/>
      <c r="AN952" s="384" t="s">
        <v>495</v>
      </c>
      <c r="AO952" s="381" t="s">
        <v>495</v>
      </c>
      <c r="AP952" s="383"/>
      <c r="AQ952" s="374"/>
      <c r="AR952" s="384" t="str">
        <f/>
        <v/>
      </c>
      <c r="AS952" s="381" t="s">
        <v>495</v>
      </c>
      <c r="AT952" s="381" t="str">
        <f/>
        <v/>
      </c>
      <c r="AU952" s="389"/>
      <c r="AV952" s="390" t="str">
        <f/>
        <v/>
      </c>
      <c r="AW952" s="57" t="str">
        <f/>
        <v/>
      </c>
      <c r="AX952" s="381"/>
      <c r="AY952" s="381" t="str">
        <f/>
        <v/>
      </c>
      <c r="AZ952" s="381"/>
      <c r="BA952" s="381" t="str">
        <f/>
        <v/>
      </c>
      <c r="BB952" s="385"/>
      <c r="BC952" s="390" t="str">
        <f/>
        <v/>
      </c>
      <c r="BD952" s="381" t="str">
        <f/>
        <v/>
      </c>
      <c r="BE952" s="381"/>
      <c r="BF952" s="381" t="str">
        <f/>
        <v/>
      </c>
      <c r="BG952" s="391"/>
      <c r="BH952" s="392"/>
      <c r="BI952" s="378"/>
    </row>
    <row r="953" ht="15.75" customHeight="1">
      <c r="A953" s="236"/>
      <c r="B953" s="236"/>
      <c r="C953" s="358"/>
      <c r="D953" s="379"/>
      <c r="E953" s="380"/>
      <c r="F953" s="57"/>
      <c r="G953" s="57"/>
      <c r="H953" s="381"/>
      <c r="I953" s="380"/>
      <c r="J953" s="396"/>
      <c r="K953" s="382" t="b">
        <v>0</v>
      </c>
      <c r="L953" s="422"/>
      <c r="M953" s="57"/>
      <c r="N953" s="57" t="b">
        <v>0</v>
      </c>
      <c r="O953" s="24" t="b">
        <v>0</v>
      </c>
      <c r="P953" s="24"/>
      <c r="Q953" s="383"/>
      <c r="R953" s="367"/>
      <c r="S953" s="384" t="str">
        <f/>
        <v/>
      </c>
      <c r="T953" s="385" t="s">
        <v>495</v>
      </c>
      <c r="U953" s="386" t="str">
        <f/>
        <v/>
      </c>
      <c r="V953" s="385" t="s">
        <v>495</v>
      </c>
      <c r="W953" s="387" t="str">
        <f/>
        <v/>
      </c>
      <c r="X953" s="381" t="str">
        <f/>
        <v/>
      </c>
      <c r="Y953" s="381"/>
      <c r="Z953" s="381" t="s">
        <v>495</v>
      </c>
      <c r="AA953" s="388"/>
      <c r="AB953" s="381"/>
      <c r="AC953" s="381"/>
      <c r="AD953" s="381"/>
      <c r="AE953" s="388"/>
      <c r="AF953" s="381"/>
      <c r="AG953" s="381"/>
      <c r="AH953" s="389"/>
      <c r="AI953" s="386"/>
      <c r="AJ953" s="381"/>
      <c r="AK953" s="381"/>
      <c r="AL953" s="383"/>
      <c r="AM953" s="374"/>
      <c r="AN953" s="384" t="s">
        <v>495</v>
      </c>
      <c r="AO953" s="381" t="s">
        <v>495</v>
      </c>
      <c r="AP953" s="383"/>
      <c r="AQ953" s="374"/>
      <c r="AR953" s="384" t="str">
        <f/>
        <v/>
      </c>
      <c r="AS953" s="381" t="s">
        <v>495</v>
      </c>
      <c r="AT953" s="381" t="str">
        <f/>
        <v/>
      </c>
      <c r="AU953" s="389"/>
      <c r="AV953" s="390" t="str">
        <f/>
        <v/>
      </c>
      <c r="AW953" s="57" t="str">
        <f/>
        <v/>
      </c>
      <c r="AX953" s="381"/>
      <c r="AY953" s="381" t="str">
        <f/>
        <v/>
      </c>
      <c r="AZ953" s="381"/>
      <c r="BA953" s="381" t="str">
        <f/>
        <v/>
      </c>
      <c r="BB953" s="385"/>
      <c r="BC953" s="390" t="str">
        <f/>
        <v/>
      </c>
      <c r="BD953" s="381" t="str">
        <f/>
        <v/>
      </c>
      <c r="BE953" s="381"/>
      <c r="BF953" s="381" t="str">
        <f/>
        <v/>
      </c>
      <c r="BG953" s="391"/>
      <c r="BH953" s="392"/>
      <c r="BI953" s="378"/>
    </row>
    <row r="954" ht="15.75" customHeight="1">
      <c r="A954" s="236"/>
      <c r="B954" s="236"/>
      <c r="C954" s="358"/>
      <c r="D954" s="379"/>
      <c r="E954" s="380"/>
      <c r="F954" s="57"/>
      <c r="G954" s="57"/>
      <c r="H954" s="381"/>
      <c r="I954" s="380"/>
      <c r="J954" s="396"/>
      <c r="K954" s="382" t="b">
        <v>0</v>
      </c>
      <c r="L954" s="422"/>
      <c r="M954" s="57"/>
      <c r="N954" s="57" t="b">
        <v>0</v>
      </c>
      <c r="O954" s="24" t="b">
        <v>0</v>
      </c>
      <c r="P954" s="24"/>
      <c r="Q954" s="383"/>
      <c r="R954" s="367"/>
      <c r="S954" s="384" t="str">
        <f/>
        <v/>
      </c>
      <c r="T954" s="385" t="s">
        <v>495</v>
      </c>
      <c r="U954" s="386" t="str">
        <f/>
        <v/>
      </c>
      <c r="V954" s="385" t="s">
        <v>495</v>
      </c>
      <c r="W954" s="387" t="str">
        <f/>
        <v/>
      </c>
      <c r="X954" s="381" t="str">
        <f/>
        <v/>
      </c>
      <c r="Y954" s="381"/>
      <c r="Z954" s="381" t="s">
        <v>495</v>
      </c>
      <c r="AA954" s="388"/>
      <c r="AB954" s="381"/>
      <c r="AC954" s="381"/>
      <c r="AD954" s="381"/>
      <c r="AE954" s="388"/>
      <c r="AF954" s="381"/>
      <c r="AG954" s="381"/>
      <c r="AH954" s="389"/>
      <c r="AI954" s="386"/>
      <c r="AJ954" s="381"/>
      <c r="AK954" s="381"/>
      <c r="AL954" s="383"/>
      <c r="AM954" s="374"/>
      <c r="AN954" s="384" t="s">
        <v>495</v>
      </c>
      <c r="AO954" s="381" t="s">
        <v>495</v>
      </c>
      <c r="AP954" s="383"/>
      <c r="AQ954" s="374"/>
      <c r="AR954" s="384" t="str">
        <f/>
        <v/>
      </c>
      <c r="AS954" s="381" t="s">
        <v>495</v>
      </c>
      <c r="AT954" s="381" t="str">
        <f/>
        <v/>
      </c>
      <c r="AU954" s="389"/>
      <c r="AV954" s="390" t="str">
        <f/>
        <v/>
      </c>
      <c r="AW954" s="57" t="str">
        <f/>
        <v/>
      </c>
      <c r="AX954" s="381"/>
      <c r="AY954" s="381" t="str">
        <f/>
        <v/>
      </c>
      <c r="AZ954" s="381"/>
      <c r="BA954" s="381" t="str">
        <f/>
        <v/>
      </c>
      <c r="BB954" s="385"/>
      <c r="BC954" s="390" t="str">
        <f/>
        <v/>
      </c>
      <c r="BD954" s="381" t="str">
        <f/>
        <v/>
      </c>
      <c r="BE954" s="381"/>
      <c r="BF954" s="381" t="str">
        <f/>
        <v/>
      </c>
      <c r="BG954" s="391"/>
      <c r="BH954" s="392"/>
      <c r="BI954" s="378"/>
    </row>
    <row r="955" ht="15.75" customHeight="1">
      <c r="A955" s="236"/>
      <c r="B955" s="236"/>
      <c r="C955" s="358"/>
      <c r="D955" s="379"/>
      <c r="E955" s="380"/>
      <c r="F955" s="57"/>
      <c r="G955" s="57"/>
      <c r="H955" s="381"/>
      <c r="I955" s="380"/>
      <c r="J955" s="396"/>
      <c r="K955" s="382" t="b">
        <v>0</v>
      </c>
      <c r="L955" s="422"/>
      <c r="M955" s="57"/>
      <c r="N955" s="57" t="b">
        <v>0</v>
      </c>
      <c r="O955" s="24" t="b">
        <v>0</v>
      </c>
      <c r="P955" s="24"/>
      <c r="Q955" s="383"/>
      <c r="R955" s="367"/>
      <c r="S955" s="384" t="str">
        <f/>
        <v/>
      </c>
      <c r="T955" s="385" t="s">
        <v>495</v>
      </c>
      <c r="U955" s="386" t="str">
        <f/>
        <v/>
      </c>
      <c r="V955" s="385" t="s">
        <v>495</v>
      </c>
      <c r="W955" s="387" t="str">
        <f/>
        <v/>
      </c>
      <c r="X955" s="381" t="str">
        <f/>
        <v/>
      </c>
      <c r="Y955" s="381"/>
      <c r="Z955" s="381" t="s">
        <v>495</v>
      </c>
      <c r="AA955" s="388"/>
      <c r="AB955" s="381"/>
      <c r="AC955" s="381"/>
      <c r="AD955" s="381"/>
      <c r="AE955" s="388"/>
      <c r="AF955" s="381"/>
      <c r="AG955" s="381"/>
      <c r="AH955" s="389"/>
      <c r="AI955" s="386"/>
      <c r="AJ955" s="381"/>
      <c r="AK955" s="381"/>
      <c r="AL955" s="383"/>
      <c r="AM955" s="374"/>
      <c r="AN955" s="384" t="s">
        <v>495</v>
      </c>
      <c r="AO955" s="381" t="s">
        <v>495</v>
      </c>
      <c r="AP955" s="383"/>
      <c r="AQ955" s="374"/>
      <c r="AR955" s="384" t="str">
        <f/>
        <v/>
      </c>
      <c r="AS955" s="381" t="s">
        <v>495</v>
      </c>
      <c r="AT955" s="381" t="str">
        <f/>
        <v/>
      </c>
      <c r="AU955" s="389"/>
      <c r="AV955" s="390" t="str">
        <f/>
        <v/>
      </c>
      <c r="AW955" s="57" t="str">
        <f/>
        <v/>
      </c>
      <c r="AX955" s="381"/>
      <c r="AY955" s="381" t="str">
        <f/>
        <v/>
      </c>
      <c r="AZ955" s="381"/>
      <c r="BA955" s="381" t="str">
        <f/>
        <v/>
      </c>
      <c r="BB955" s="385"/>
      <c r="BC955" s="390" t="str">
        <f/>
        <v/>
      </c>
      <c r="BD955" s="381" t="str">
        <f/>
        <v/>
      </c>
      <c r="BE955" s="381"/>
      <c r="BF955" s="381" t="str">
        <f/>
        <v/>
      </c>
      <c r="BG955" s="391"/>
      <c r="BH955" s="392"/>
      <c r="BI955" s="378"/>
    </row>
    <row r="956" ht="15.75" customHeight="1">
      <c r="A956" s="236"/>
      <c r="B956" s="236"/>
      <c r="C956" s="358"/>
      <c r="D956" s="379"/>
      <c r="E956" s="380"/>
      <c r="F956" s="57"/>
      <c r="G956" s="57"/>
      <c r="H956" s="381"/>
      <c r="I956" s="380"/>
      <c r="J956" s="396"/>
      <c r="K956" s="382" t="b">
        <v>0</v>
      </c>
      <c r="L956" s="422"/>
      <c r="M956" s="57"/>
      <c r="N956" s="57" t="b">
        <v>0</v>
      </c>
      <c r="O956" s="24" t="b">
        <v>0</v>
      </c>
      <c r="P956" s="24"/>
      <c r="Q956" s="383"/>
      <c r="R956" s="367"/>
      <c r="S956" s="384" t="str">
        <f/>
        <v/>
      </c>
      <c r="T956" s="385" t="s">
        <v>495</v>
      </c>
      <c r="U956" s="386" t="str">
        <f/>
        <v/>
      </c>
      <c r="V956" s="385" t="s">
        <v>495</v>
      </c>
      <c r="W956" s="387" t="str">
        <f/>
        <v/>
      </c>
      <c r="X956" s="381" t="str">
        <f/>
        <v/>
      </c>
      <c r="Y956" s="381"/>
      <c r="Z956" s="381" t="s">
        <v>495</v>
      </c>
      <c r="AA956" s="388"/>
      <c r="AB956" s="381"/>
      <c r="AC956" s="381"/>
      <c r="AD956" s="381"/>
      <c r="AE956" s="388"/>
      <c r="AF956" s="381"/>
      <c r="AG956" s="381"/>
      <c r="AH956" s="389"/>
      <c r="AI956" s="386"/>
      <c r="AJ956" s="381"/>
      <c r="AK956" s="381"/>
      <c r="AL956" s="383"/>
      <c r="AM956" s="374"/>
      <c r="AN956" s="384" t="s">
        <v>495</v>
      </c>
      <c r="AO956" s="381" t="s">
        <v>495</v>
      </c>
      <c r="AP956" s="383"/>
      <c r="AQ956" s="374"/>
      <c r="AR956" s="384" t="str">
        <f/>
        <v/>
      </c>
      <c r="AS956" s="381" t="s">
        <v>495</v>
      </c>
      <c r="AT956" s="381" t="str">
        <f/>
        <v/>
      </c>
      <c r="AU956" s="389"/>
      <c r="AV956" s="390" t="str">
        <f/>
        <v/>
      </c>
      <c r="AW956" s="57" t="str">
        <f/>
        <v/>
      </c>
      <c r="AX956" s="381"/>
      <c r="AY956" s="381" t="str">
        <f/>
        <v/>
      </c>
      <c r="AZ956" s="381"/>
      <c r="BA956" s="381" t="str">
        <f/>
        <v/>
      </c>
      <c r="BB956" s="385"/>
      <c r="BC956" s="390" t="str">
        <f/>
        <v/>
      </c>
      <c r="BD956" s="381" t="str">
        <f/>
        <v/>
      </c>
      <c r="BE956" s="381"/>
      <c r="BF956" s="381" t="str">
        <f/>
        <v/>
      </c>
      <c r="BG956" s="391"/>
      <c r="BH956" s="392"/>
      <c r="BI956" s="378"/>
    </row>
    <row r="957" ht="15.75" customHeight="1">
      <c r="A957" s="236"/>
      <c r="B957" s="236"/>
      <c r="C957" s="358"/>
      <c r="D957" s="379"/>
      <c r="E957" s="380"/>
      <c r="F957" s="57"/>
      <c r="G957" s="57"/>
      <c r="H957" s="381"/>
      <c r="I957" s="380"/>
      <c r="J957" s="396"/>
      <c r="K957" s="382" t="b">
        <v>0</v>
      </c>
      <c r="L957" s="422"/>
      <c r="M957" s="57"/>
      <c r="N957" s="57" t="b">
        <v>0</v>
      </c>
      <c r="O957" s="24" t="b">
        <v>0</v>
      </c>
      <c r="P957" s="24"/>
      <c r="Q957" s="383"/>
      <c r="R957" s="367"/>
      <c r="S957" s="384" t="str">
        <f/>
        <v/>
      </c>
      <c r="T957" s="385" t="s">
        <v>495</v>
      </c>
      <c r="U957" s="386" t="str">
        <f/>
        <v/>
      </c>
      <c r="V957" s="385" t="s">
        <v>495</v>
      </c>
      <c r="W957" s="387" t="str">
        <f/>
        <v/>
      </c>
      <c r="X957" s="381" t="str">
        <f/>
        <v/>
      </c>
      <c r="Y957" s="381"/>
      <c r="Z957" s="381" t="s">
        <v>495</v>
      </c>
      <c r="AA957" s="388"/>
      <c r="AB957" s="381"/>
      <c r="AC957" s="381"/>
      <c r="AD957" s="381"/>
      <c r="AE957" s="388"/>
      <c r="AF957" s="381"/>
      <c r="AG957" s="381"/>
      <c r="AH957" s="389"/>
      <c r="AI957" s="386"/>
      <c r="AJ957" s="381"/>
      <c r="AK957" s="381"/>
      <c r="AL957" s="383"/>
      <c r="AM957" s="374"/>
      <c r="AN957" s="384" t="s">
        <v>495</v>
      </c>
      <c r="AO957" s="381" t="s">
        <v>495</v>
      </c>
      <c r="AP957" s="383"/>
      <c r="AQ957" s="374"/>
      <c r="AR957" s="384" t="str">
        <f/>
        <v/>
      </c>
      <c r="AS957" s="381" t="s">
        <v>495</v>
      </c>
      <c r="AT957" s="381" t="str">
        <f/>
        <v/>
      </c>
      <c r="AU957" s="389"/>
      <c r="AV957" s="390" t="str">
        <f/>
        <v/>
      </c>
      <c r="AW957" s="57" t="str">
        <f/>
        <v/>
      </c>
      <c r="AX957" s="381"/>
      <c r="AY957" s="381" t="str">
        <f/>
        <v/>
      </c>
      <c r="AZ957" s="381"/>
      <c r="BA957" s="381" t="str">
        <f/>
        <v/>
      </c>
      <c r="BB957" s="385"/>
      <c r="BC957" s="390" t="str">
        <f/>
        <v/>
      </c>
      <c r="BD957" s="381" t="str">
        <f/>
        <v/>
      </c>
      <c r="BE957" s="381"/>
      <c r="BF957" s="381" t="str">
        <f/>
        <v/>
      </c>
      <c r="BG957" s="391"/>
      <c r="BH957" s="392"/>
      <c r="BI957" s="378"/>
    </row>
    <row r="958" ht="15.75" customHeight="1">
      <c r="A958" s="236"/>
      <c r="B958" s="236"/>
      <c r="C958" s="358"/>
      <c r="D958" s="379"/>
      <c r="E958" s="380"/>
      <c r="F958" s="57"/>
      <c r="G958" s="57"/>
      <c r="H958" s="381"/>
      <c r="I958" s="380"/>
      <c r="J958" s="396"/>
      <c r="K958" s="382" t="b">
        <v>0</v>
      </c>
      <c r="L958" s="422"/>
      <c r="M958" s="57"/>
      <c r="N958" s="57" t="b">
        <v>0</v>
      </c>
      <c r="O958" s="24" t="b">
        <v>0</v>
      </c>
      <c r="P958" s="24"/>
      <c r="Q958" s="383"/>
      <c r="R958" s="367"/>
      <c r="S958" s="384" t="str">
        <f/>
        <v/>
      </c>
      <c r="T958" s="385" t="s">
        <v>495</v>
      </c>
      <c r="U958" s="386" t="str">
        <f/>
        <v/>
      </c>
      <c r="V958" s="385" t="s">
        <v>495</v>
      </c>
      <c r="W958" s="387" t="str">
        <f/>
        <v/>
      </c>
      <c r="X958" s="381" t="str">
        <f/>
        <v/>
      </c>
      <c r="Y958" s="381"/>
      <c r="Z958" s="381" t="s">
        <v>495</v>
      </c>
      <c r="AA958" s="388"/>
      <c r="AB958" s="381"/>
      <c r="AC958" s="381"/>
      <c r="AD958" s="381"/>
      <c r="AE958" s="388"/>
      <c r="AF958" s="381"/>
      <c r="AG958" s="381"/>
      <c r="AH958" s="389"/>
      <c r="AI958" s="386"/>
      <c r="AJ958" s="381"/>
      <c r="AK958" s="381"/>
      <c r="AL958" s="383"/>
      <c r="AM958" s="374"/>
      <c r="AN958" s="384" t="s">
        <v>495</v>
      </c>
      <c r="AO958" s="381" t="s">
        <v>495</v>
      </c>
      <c r="AP958" s="383"/>
      <c r="AQ958" s="374"/>
      <c r="AR958" s="384" t="str">
        <f/>
        <v/>
      </c>
      <c r="AS958" s="381" t="s">
        <v>495</v>
      </c>
      <c r="AT958" s="381" t="str">
        <f/>
        <v/>
      </c>
      <c r="AU958" s="389"/>
      <c r="AV958" s="390" t="str">
        <f/>
        <v/>
      </c>
      <c r="AW958" s="57" t="str">
        <f/>
        <v/>
      </c>
      <c r="AX958" s="381"/>
      <c r="AY958" s="381" t="str">
        <f/>
        <v/>
      </c>
      <c r="AZ958" s="381"/>
      <c r="BA958" s="381" t="str">
        <f/>
        <v/>
      </c>
      <c r="BB958" s="385"/>
      <c r="BC958" s="390" t="str">
        <f/>
        <v/>
      </c>
      <c r="BD958" s="381" t="str">
        <f/>
        <v/>
      </c>
      <c r="BE958" s="381"/>
      <c r="BF958" s="381" t="str">
        <f/>
        <v/>
      </c>
      <c r="BG958" s="391"/>
      <c r="BH958" s="392"/>
      <c r="BI958" s="378"/>
    </row>
    <row r="959" ht="15.75" customHeight="1">
      <c r="A959" s="236"/>
      <c r="B959" s="236"/>
      <c r="C959" s="358"/>
      <c r="D959" s="379"/>
      <c r="E959" s="380"/>
      <c r="F959" s="57"/>
      <c r="G959" s="57"/>
      <c r="H959" s="381"/>
      <c r="I959" s="380"/>
      <c r="J959" s="396"/>
      <c r="K959" s="382" t="b">
        <v>0</v>
      </c>
      <c r="L959" s="422"/>
      <c r="M959" s="57"/>
      <c r="N959" s="57" t="b">
        <v>0</v>
      </c>
      <c r="O959" s="24" t="b">
        <v>0</v>
      </c>
      <c r="P959" s="24"/>
      <c r="Q959" s="383"/>
      <c r="R959" s="367"/>
      <c r="S959" s="384" t="str">
        <f/>
        <v/>
      </c>
      <c r="T959" s="385" t="s">
        <v>495</v>
      </c>
      <c r="U959" s="386" t="str">
        <f/>
        <v/>
      </c>
      <c r="V959" s="385" t="s">
        <v>495</v>
      </c>
      <c r="W959" s="387" t="str">
        <f/>
        <v/>
      </c>
      <c r="X959" s="381" t="str">
        <f/>
        <v/>
      </c>
      <c r="Y959" s="381"/>
      <c r="Z959" s="381" t="s">
        <v>495</v>
      </c>
      <c r="AA959" s="388"/>
      <c r="AB959" s="381"/>
      <c r="AC959" s="381"/>
      <c r="AD959" s="381"/>
      <c r="AE959" s="388"/>
      <c r="AF959" s="381"/>
      <c r="AG959" s="381"/>
      <c r="AH959" s="389"/>
      <c r="AI959" s="386"/>
      <c r="AJ959" s="381"/>
      <c r="AK959" s="381"/>
      <c r="AL959" s="383"/>
      <c r="AM959" s="374"/>
      <c r="AN959" s="384" t="s">
        <v>495</v>
      </c>
      <c r="AO959" s="381" t="s">
        <v>495</v>
      </c>
      <c r="AP959" s="383"/>
      <c r="AQ959" s="374"/>
      <c r="AR959" s="384" t="str">
        <f/>
        <v/>
      </c>
      <c r="AS959" s="381" t="s">
        <v>495</v>
      </c>
      <c r="AT959" s="381" t="str">
        <f/>
        <v/>
      </c>
      <c r="AU959" s="389"/>
      <c r="AV959" s="390" t="str">
        <f/>
        <v/>
      </c>
      <c r="AW959" s="57" t="str">
        <f/>
        <v/>
      </c>
      <c r="AX959" s="381"/>
      <c r="AY959" s="381" t="str">
        <f/>
        <v/>
      </c>
      <c r="AZ959" s="381"/>
      <c r="BA959" s="381" t="str">
        <f/>
        <v/>
      </c>
      <c r="BB959" s="385"/>
      <c r="BC959" s="390" t="str">
        <f/>
        <v/>
      </c>
      <c r="BD959" s="381" t="str">
        <f/>
        <v/>
      </c>
      <c r="BE959" s="381"/>
      <c r="BF959" s="381" t="str">
        <f/>
        <v/>
      </c>
      <c r="BG959" s="391"/>
      <c r="BH959" s="392"/>
      <c r="BI959" s="378"/>
    </row>
    <row r="960" ht="15.75" customHeight="1">
      <c r="A960" s="236"/>
      <c r="B960" s="236"/>
      <c r="C960" s="358"/>
      <c r="D960" s="379"/>
      <c r="E960" s="380"/>
      <c r="F960" s="57"/>
      <c r="G960" s="57"/>
      <c r="H960" s="381"/>
      <c r="I960" s="380"/>
      <c r="J960" s="396"/>
      <c r="K960" s="382" t="b">
        <v>0</v>
      </c>
      <c r="L960" s="422"/>
      <c r="M960" s="57"/>
      <c r="N960" s="57" t="b">
        <v>0</v>
      </c>
      <c r="O960" s="24" t="b">
        <v>0</v>
      </c>
      <c r="P960" s="24"/>
      <c r="Q960" s="383"/>
      <c r="R960" s="367"/>
      <c r="S960" s="384" t="str">
        <f/>
        <v/>
      </c>
      <c r="T960" s="385" t="s">
        <v>495</v>
      </c>
      <c r="U960" s="386" t="str">
        <f/>
        <v/>
      </c>
      <c r="V960" s="385" t="s">
        <v>495</v>
      </c>
      <c r="W960" s="387" t="str">
        <f/>
        <v/>
      </c>
      <c r="X960" s="381" t="str">
        <f/>
        <v/>
      </c>
      <c r="Y960" s="381"/>
      <c r="Z960" s="381" t="s">
        <v>495</v>
      </c>
      <c r="AA960" s="388"/>
      <c r="AB960" s="381"/>
      <c r="AC960" s="381"/>
      <c r="AD960" s="381"/>
      <c r="AE960" s="388"/>
      <c r="AF960" s="381"/>
      <c r="AG960" s="381"/>
      <c r="AH960" s="389"/>
      <c r="AI960" s="386"/>
      <c r="AJ960" s="381"/>
      <c r="AK960" s="381"/>
      <c r="AL960" s="383"/>
      <c r="AM960" s="374"/>
      <c r="AN960" s="384" t="s">
        <v>495</v>
      </c>
      <c r="AO960" s="381" t="s">
        <v>495</v>
      </c>
      <c r="AP960" s="383"/>
      <c r="AQ960" s="374"/>
      <c r="AR960" s="384" t="str">
        <f/>
        <v/>
      </c>
      <c r="AS960" s="381" t="s">
        <v>495</v>
      </c>
      <c r="AT960" s="381" t="str">
        <f/>
        <v/>
      </c>
      <c r="AU960" s="389"/>
      <c r="AV960" s="390" t="str">
        <f/>
        <v/>
      </c>
      <c r="AW960" s="57" t="str">
        <f/>
        <v/>
      </c>
      <c r="AX960" s="381"/>
      <c r="AY960" s="381" t="str">
        <f/>
        <v/>
      </c>
      <c r="AZ960" s="381"/>
      <c r="BA960" s="381" t="str">
        <f/>
        <v/>
      </c>
      <c r="BB960" s="385"/>
      <c r="BC960" s="390" t="str">
        <f/>
        <v/>
      </c>
      <c r="BD960" s="381" t="str">
        <f/>
        <v/>
      </c>
      <c r="BE960" s="381"/>
      <c r="BF960" s="381" t="str">
        <f/>
        <v/>
      </c>
      <c r="BG960" s="391"/>
      <c r="BH960" s="392"/>
      <c r="BI960" s="378"/>
    </row>
    <row r="961" ht="15.75" customHeight="1">
      <c r="A961" s="236"/>
      <c r="B961" s="236"/>
      <c r="C961" s="358"/>
      <c r="D961" s="379"/>
      <c r="E961" s="380"/>
      <c r="F961" s="57"/>
      <c r="G961" s="57"/>
      <c r="H961" s="381"/>
      <c r="I961" s="380"/>
      <c r="J961" s="396"/>
      <c r="K961" s="382" t="b">
        <v>0</v>
      </c>
      <c r="L961" s="422"/>
      <c r="M961" s="57"/>
      <c r="N961" s="57" t="b">
        <v>0</v>
      </c>
      <c r="O961" s="24" t="b">
        <v>0</v>
      </c>
      <c r="P961" s="24"/>
      <c r="Q961" s="383"/>
      <c r="R961" s="367"/>
      <c r="S961" s="384" t="str">
        <f/>
        <v/>
      </c>
      <c r="T961" s="385" t="s">
        <v>495</v>
      </c>
      <c r="U961" s="386" t="str">
        <f/>
        <v/>
      </c>
      <c r="V961" s="385" t="s">
        <v>495</v>
      </c>
      <c r="W961" s="387" t="str">
        <f/>
        <v/>
      </c>
      <c r="X961" s="381" t="str">
        <f/>
        <v/>
      </c>
      <c r="Y961" s="381"/>
      <c r="Z961" s="381" t="s">
        <v>495</v>
      </c>
      <c r="AA961" s="388"/>
      <c r="AB961" s="381"/>
      <c r="AC961" s="381"/>
      <c r="AD961" s="381"/>
      <c r="AE961" s="388"/>
      <c r="AF961" s="381"/>
      <c r="AG961" s="381"/>
      <c r="AH961" s="389"/>
      <c r="AI961" s="386"/>
      <c r="AJ961" s="381"/>
      <c r="AK961" s="381"/>
      <c r="AL961" s="383"/>
      <c r="AM961" s="374"/>
      <c r="AN961" s="384" t="s">
        <v>495</v>
      </c>
      <c r="AO961" s="381" t="s">
        <v>495</v>
      </c>
      <c r="AP961" s="383"/>
      <c r="AQ961" s="374"/>
      <c r="AR961" s="384" t="str">
        <f/>
        <v/>
      </c>
      <c r="AS961" s="381" t="s">
        <v>495</v>
      </c>
      <c r="AT961" s="381" t="str">
        <f/>
        <v/>
      </c>
      <c r="AU961" s="389"/>
      <c r="AV961" s="390" t="str">
        <f/>
        <v/>
      </c>
      <c r="AW961" s="57" t="str">
        <f/>
        <v/>
      </c>
      <c r="AX961" s="381"/>
      <c r="AY961" s="381" t="str">
        <f/>
        <v/>
      </c>
      <c r="AZ961" s="381"/>
      <c r="BA961" s="381" t="str">
        <f/>
        <v/>
      </c>
      <c r="BB961" s="385"/>
      <c r="BC961" s="390" t="str">
        <f/>
        <v/>
      </c>
      <c r="BD961" s="381" t="str">
        <f/>
        <v/>
      </c>
      <c r="BE961" s="381"/>
      <c r="BF961" s="381" t="str">
        <f/>
        <v/>
      </c>
      <c r="BG961" s="391"/>
      <c r="BH961" s="392"/>
      <c r="BI961" s="378"/>
    </row>
    <row r="962" ht="15.75" customHeight="1">
      <c r="A962" s="236"/>
      <c r="B962" s="236"/>
      <c r="C962" s="358"/>
      <c r="D962" s="379"/>
      <c r="E962" s="380"/>
      <c r="F962" s="57"/>
      <c r="G962" s="57"/>
      <c r="H962" s="381"/>
      <c r="I962" s="380"/>
      <c r="J962" s="396"/>
      <c r="K962" s="382" t="b">
        <v>0</v>
      </c>
      <c r="L962" s="422"/>
      <c r="M962" s="57"/>
      <c r="N962" s="57" t="b">
        <v>0</v>
      </c>
      <c r="O962" s="24" t="b">
        <v>0</v>
      </c>
      <c r="P962" s="24"/>
      <c r="Q962" s="383"/>
      <c r="R962" s="367"/>
      <c r="S962" s="384" t="str">
        <f/>
        <v/>
      </c>
      <c r="T962" s="385" t="s">
        <v>495</v>
      </c>
      <c r="U962" s="386" t="str">
        <f/>
        <v/>
      </c>
      <c r="V962" s="385" t="s">
        <v>495</v>
      </c>
      <c r="W962" s="387" t="str">
        <f/>
        <v/>
      </c>
      <c r="X962" s="381" t="str">
        <f/>
        <v/>
      </c>
      <c r="Y962" s="381"/>
      <c r="Z962" s="381" t="s">
        <v>495</v>
      </c>
      <c r="AA962" s="388"/>
      <c r="AB962" s="381"/>
      <c r="AC962" s="381"/>
      <c r="AD962" s="381"/>
      <c r="AE962" s="388"/>
      <c r="AF962" s="381"/>
      <c r="AG962" s="381"/>
      <c r="AH962" s="389"/>
      <c r="AI962" s="386"/>
      <c r="AJ962" s="381"/>
      <c r="AK962" s="381"/>
      <c r="AL962" s="383"/>
      <c r="AM962" s="374"/>
      <c r="AN962" s="384" t="s">
        <v>495</v>
      </c>
      <c r="AO962" s="381" t="s">
        <v>495</v>
      </c>
      <c r="AP962" s="383"/>
      <c r="AQ962" s="374"/>
      <c r="AR962" s="384" t="str">
        <f/>
        <v/>
      </c>
      <c r="AS962" s="381" t="s">
        <v>495</v>
      </c>
      <c r="AT962" s="381" t="str">
        <f/>
        <v/>
      </c>
      <c r="AU962" s="389"/>
      <c r="AV962" s="390" t="str">
        <f/>
        <v/>
      </c>
      <c r="AW962" s="57" t="str">
        <f/>
        <v/>
      </c>
      <c r="AX962" s="381"/>
      <c r="AY962" s="381" t="str">
        <f/>
        <v/>
      </c>
      <c r="AZ962" s="381"/>
      <c r="BA962" s="381" t="str">
        <f/>
        <v/>
      </c>
      <c r="BB962" s="385"/>
      <c r="BC962" s="390" t="str">
        <f/>
        <v/>
      </c>
      <c r="BD962" s="381" t="str">
        <f/>
        <v/>
      </c>
      <c r="BE962" s="381"/>
      <c r="BF962" s="381" t="str">
        <f/>
        <v/>
      </c>
      <c r="BG962" s="391"/>
      <c r="BH962" s="392"/>
      <c r="BI962" s="378"/>
    </row>
    <row r="963" ht="15.75" customHeight="1">
      <c r="A963" s="236"/>
      <c r="B963" s="236"/>
      <c r="C963" s="358"/>
      <c r="D963" s="379"/>
      <c r="E963" s="380"/>
      <c r="F963" s="57"/>
      <c r="G963" s="57"/>
      <c r="H963" s="381"/>
      <c r="I963" s="380"/>
      <c r="J963" s="396"/>
      <c r="K963" s="382" t="b">
        <v>0</v>
      </c>
      <c r="L963" s="422"/>
      <c r="M963" s="57"/>
      <c r="N963" s="57" t="b">
        <v>0</v>
      </c>
      <c r="O963" s="24" t="b">
        <v>0</v>
      </c>
      <c r="P963" s="24"/>
      <c r="Q963" s="383"/>
      <c r="R963" s="367"/>
      <c r="S963" s="384" t="str">
        <f/>
        <v/>
      </c>
      <c r="T963" s="385" t="s">
        <v>495</v>
      </c>
      <c r="U963" s="386" t="str">
        <f/>
        <v/>
      </c>
      <c r="V963" s="385" t="s">
        <v>495</v>
      </c>
      <c r="W963" s="387" t="str">
        <f/>
        <v/>
      </c>
      <c r="X963" s="381" t="str">
        <f/>
        <v/>
      </c>
      <c r="Y963" s="381"/>
      <c r="Z963" s="381" t="s">
        <v>495</v>
      </c>
      <c r="AA963" s="388"/>
      <c r="AB963" s="381"/>
      <c r="AC963" s="381"/>
      <c r="AD963" s="381"/>
      <c r="AE963" s="388"/>
      <c r="AF963" s="381"/>
      <c r="AG963" s="381"/>
      <c r="AH963" s="389"/>
      <c r="AI963" s="386"/>
      <c r="AJ963" s="381"/>
      <c r="AK963" s="381"/>
      <c r="AL963" s="383"/>
      <c r="AM963" s="374"/>
      <c r="AN963" s="384" t="s">
        <v>495</v>
      </c>
      <c r="AO963" s="381" t="s">
        <v>495</v>
      </c>
      <c r="AP963" s="383"/>
      <c r="AQ963" s="374"/>
      <c r="AR963" s="384" t="str">
        <f/>
        <v/>
      </c>
      <c r="AS963" s="381" t="s">
        <v>495</v>
      </c>
      <c r="AT963" s="381" t="str">
        <f/>
        <v/>
      </c>
      <c r="AU963" s="389"/>
      <c r="AV963" s="390" t="str">
        <f/>
        <v/>
      </c>
      <c r="AW963" s="57" t="str">
        <f/>
        <v/>
      </c>
      <c r="AX963" s="381"/>
      <c r="AY963" s="381" t="str">
        <f/>
        <v/>
      </c>
      <c r="AZ963" s="381"/>
      <c r="BA963" s="381" t="str">
        <f/>
        <v/>
      </c>
      <c r="BB963" s="385"/>
      <c r="BC963" s="390" t="str">
        <f/>
        <v/>
      </c>
      <c r="BD963" s="381" t="str">
        <f/>
        <v/>
      </c>
      <c r="BE963" s="381"/>
      <c r="BF963" s="381" t="str">
        <f/>
        <v/>
      </c>
      <c r="BG963" s="391"/>
      <c r="BH963" s="392"/>
      <c r="BI963" s="378"/>
    </row>
    <row r="964" ht="15.75" customHeight="1">
      <c r="A964" s="236"/>
      <c r="B964" s="236"/>
      <c r="C964" s="358"/>
      <c r="D964" s="379"/>
      <c r="E964" s="380"/>
      <c r="F964" s="57"/>
      <c r="G964" s="57"/>
      <c r="H964" s="381"/>
      <c r="I964" s="380"/>
      <c r="J964" s="396"/>
      <c r="K964" s="382" t="b">
        <v>0</v>
      </c>
      <c r="L964" s="422"/>
      <c r="M964" s="57"/>
      <c r="N964" s="57" t="b">
        <v>0</v>
      </c>
      <c r="O964" s="24" t="b">
        <v>0</v>
      </c>
      <c r="P964" s="24"/>
      <c r="Q964" s="383"/>
      <c r="R964" s="367"/>
      <c r="S964" s="384" t="str">
        <f/>
        <v/>
      </c>
      <c r="T964" s="385" t="s">
        <v>495</v>
      </c>
      <c r="U964" s="386" t="str">
        <f/>
        <v/>
      </c>
      <c r="V964" s="385" t="s">
        <v>495</v>
      </c>
      <c r="W964" s="387" t="str">
        <f/>
        <v/>
      </c>
      <c r="X964" s="381" t="str">
        <f/>
        <v/>
      </c>
      <c r="Y964" s="381"/>
      <c r="Z964" s="381" t="s">
        <v>495</v>
      </c>
      <c r="AA964" s="388"/>
      <c r="AB964" s="381"/>
      <c r="AC964" s="381"/>
      <c r="AD964" s="381"/>
      <c r="AE964" s="388"/>
      <c r="AF964" s="381"/>
      <c r="AG964" s="381"/>
      <c r="AH964" s="389"/>
      <c r="AI964" s="386"/>
      <c r="AJ964" s="381"/>
      <c r="AK964" s="381"/>
      <c r="AL964" s="383"/>
      <c r="AM964" s="374"/>
      <c r="AN964" s="384" t="s">
        <v>495</v>
      </c>
      <c r="AO964" s="381" t="s">
        <v>495</v>
      </c>
      <c r="AP964" s="383"/>
      <c r="AQ964" s="374"/>
      <c r="AR964" s="384" t="str">
        <f/>
        <v/>
      </c>
      <c r="AS964" s="381" t="s">
        <v>495</v>
      </c>
      <c r="AT964" s="381" t="str">
        <f/>
        <v/>
      </c>
      <c r="AU964" s="389"/>
      <c r="AV964" s="390" t="str">
        <f/>
        <v/>
      </c>
      <c r="AW964" s="57" t="str">
        <f/>
        <v/>
      </c>
      <c r="AX964" s="381"/>
      <c r="AY964" s="381" t="str">
        <f/>
        <v/>
      </c>
      <c r="AZ964" s="381"/>
      <c r="BA964" s="381" t="str">
        <f/>
        <v/>
      </c>
      <c r="BB964" s="385"/>
      <c r="BC964" s="390" t="str">
        <f/>
        <v/>
      </c>
      <c r="BD964" s="381" t="str">
        <f/>
        <v/>
      </c>
      <c r="BE964" s="381"/>
      <c r="BF964" s="381" t="str">
        <f/>
        <v/>
      </c>
      <c r="BG964" s="391"/>
      <c r="BH964" s="392"/>
      <c r="BI964" s="378"/>
    </row>
    <row r="965" ht="15.75" customHeight="1">
      <c r="A965" s="236"/>
      <c r="B965" s="236"/>
      <c r="C965" s="358"/>
      <c r="D965" s="379"/>
      <c r="E965" s="380"/>
      <c r="F965" s="57"/>
      <c r="G965" s="57"/>
      <c r="H965" s="381"/>
      <c r="I965" s="380"/>
      <c r="J965" s="396"/>
      <c r="K965" s="382" t="b">
        <v>0</v>
      </c>
      <c r="L965" s="422"/>
      <c r="M965" s="57"/>
      <c r="N965" s="57" t="b">
        <v>0</v>
      </c>
      <c r="O965" s="24" t="b">
        <v>0</v>
      </c>
      <c r="P965" s="24"/>
      <c r="Q965" s="383"/>
      <c r="R965" s="367"/>
      <c r="S965" s="384" t="str">
        <f/>
        <v/>
      </c>
      <c r="T965" s="385" t="s">
        <v>495</v>
      </c>
      <c r="U965" s="386" t="str">
        <f/>
        <v/>
      </c>
      <c r="V965" s="385" t="s">
        <v>495</v>
      </c>
      <c r="W965" s="387" t="str">
        <f/>
        <v/>
      </c>
      <c r="X965" s="381" t="str">
        <f/>
        <v/>
      </c>
      <c r="Y965" s="381"/>
      <c r="Z965" s="381" t="s">
        <v>495</v>
      </c>
      <c r="AA965" s="388"/>
      <c r="AB965" s="381"/>
      <c r="AC965" s="381"/>
      <c r="AD965" s="381"/>
      <c r="AE965" s="388"/>
      <c r="AF965" s="381"/>
      <c r="AG965" s="381"/>
      <c r="AH965" s="389"/>
      <c r="AI965" s="386"/>
      <c r="AJ965" s="381"/>
      <c r="AK965" s="381"/>
      <c r="AL965" s="383"/>
      <c r="AM965" s="374"/>
      <c r="AN965" s="384" t="s">
        <v>495</v>
      </c>
      <c r="AO965" s="381" t="s">
        <v>495</v>
      </c>
      <c r="AP965" s="383"/>
      <c r="AQ965" s="374"/>
      <c r="AR965" s="384" t="str">
        <f/>
        <v/>
      </c>
      <c r="AS965" s="381" t="s">
        <v>495</v>
      </c>
      <c r="AT965" s="381" t="str">
        <f/>
        <v/>
      </c>
      <c r="AU965" s="389"/>
      <c r="AV965" s="390" t="str">
        <f/>
        <v/>
      </c>
      <c r="AW965" s="57" t="str">
        <f/>
        <v/>
      </c>
      <c r="AX965" s="381"/>
      <c r="AY965" s="381" t="str">
        <f/>
        <v/>
      </c>
      <c r="AZ965" s="381"/>
      <c r="BA965" s="381" t="str">
        <f/>
        <v/>
      </c>
      <c r="BB965" s="385"/>
      <c r="BC965" s="390" t="str">
        <f/>
        <v/>
      </c>
      <c r="BD965" s="381" t="str">
        <f/>
        <v/>
      </c>
      <c r="BE965" s="381"/>
      <c r="BF965" s="381" t="str">
        <f/>
        <v/>
      </c>
      <c r="BG965" s="391"/>
      <c r="BH965" s="392"/>
      <c r="BI965" s="378"/>
    </row>
    <row r="966" ht="15.75" customHeight="1">
      <c r="A966" s="236"/>
      <c r="B966" s="236"/>
      <c r="C966" s="358"/>
      <c r="D966" s="379"/>
      <c r="E966" s="380"/>
      <c r="F966" s="57"/>
      <c r="G966" s="57"/>
      <c r="H966" s="381"/>
      <c r="I966" s="380"/>
      <c r="J966" s="396"/>
      <c r="K966" s="382" t="b">
        <v>0</v>
      </c>
      <c r="L966" s="422"/>
      <c r="M966" s="57"/>
      <c r="N966" s="57" t="b">
        <v>0</v>
      </c>
      <c r="O966" s="24" t="b">
        <v>0</v>
      </c>
      <c r="P966" s="24"/>
      <c r="Q966" s="383"/>
      <c r="R966" s="367"/>
      <c r="S966" s="384" t="str">
        <f/>
        <v/>
      </c>
      <c r="T966" s="385" t="s">
        <v>495</v>
      </c>
      <c r="U966" s="386" t="str">
        <f/>
        <v/>
      </c>
      <c r="V966" s="385" t="s">
        <v>495</v>
      </c>
      <c r="W966" s="387" t="str">
        <f/>
        <v/>
      </c>
      <c r="X966" s="381" t="str">
        <f/>
        <v/>
      </c>
      <c r="Y966" s="381"/>
      <c r="Z966" s="381" t="s">
        <v>495</v>
      </c>
      <c r="AA966" s="388"/>
      <c r="AB966" s="381"/>
      <c r="AC966" s="381"/>
      <c r="AD966" s="381"/>
      <c r="AE966" s="388"/>
      <c r="AF966" s="381"/>
      <c r="AG966" s="381"/>
      <c r="AH966" s="389"/>
      <c r="AI966" s="386"/>
      <c r="AJ966" s="381"/>
      <c r="AK966" s="381"/>
      <c r="AL966" s="383"/>
      <c r="AM966" s="374"/>
      <c r="AN966" s="384" t="s">
        <v>495</v>
      </c>
      <c r="AO966" s="381" t="s">
        <v>495</v>
      </c>
      <c r="AP966" s="383"/>
      <c r="AQ966" s="374"/>
      <c r="AR966" s="384" t="str">
        <f/>
        <v/>
      </c>
      <c r="AS966" s="381" t="s">
        <v>495</v>
      </c>
      <c r="AT966" s="381" t="str">
        <f/>
        <v/>
      </c>
      <c r="AU966" s="389"/>
      <c r="AV966" s="390" t="str">
        <f/>
        <v/>
      </c>
      <c r="AW966" s="57" t="str">
        <f/>
        <v/>
      </c>
      <c r="AX966" s="381"/>
      <c r="AY966" s="381" t="str">
        <f/>
        <v/>
      </c>
      <c r="AZ966" s="381"/>
      <c r="BA966" s="381" t="str">
        <f/>
        <v/>
      </c>
      <c r="BB966" s="385"/>
      <c r="BC966" s="390" t="str">
        <f/>
        <v/>
      </c>
      <c r="BD966" s="381" t="str">
        <f/>
        <v/>
      </c>
      <c r="BE966" s="381"/>
      <c r="BF966" s="381" t="str">
        <f/>
        <v/>
      </c>
      <c r="BG966" s="391"/>
      <c r="BH966" s="392"/>
      <c r="BI966" s="378"/>
    </row>
    <row r="967" ht="15.75" customHeight="1">
      <c r="A967" s="236"/>
      <c r="B967" s="236"/>
      <c r="C967" s="358"/>
      <c r="D967" s="379"/>
      <c r="E967" s="380"/>
      <c r="F967" s="57"/>
      <c r="G967" s="57"/>
      <c r="H967" s="381"/>
      <c r="I967" s="380"/>
      <c r="J967" s="396"/>
      <c r="K967" s="382" t="b">
        <v>0</v>
      </c>
      <c r="L967" s="422"/>
      <c r="M967" s="57"/>
      <c r="N967" s="57" t="b">
        <v>0</v>
      </c>
      <c r="O967" s="24" t="b">
        <v>0</v>
      </c>
      <c r="P967" s="24"/>
      <c r="Q967" s="383"/>
      <c r="R967" s="367"/>
      <c r="S967" s="384" t="str">
        <f/>
        <v/>
      </c>
      <c r="T967" s="385" t="s">
        <v>495</v>
      </c>
      <c r="U967" s="386" t="str">
        <f/>
        <v/>
      </c>
      <c r="V967" s="385" t="s">
        <v>495</v>
      </c>
      <c r="W967" s="387" t="str">
        <f/>
        <v/>
      </c>
      <c r="X967" s="381" t="str">
        <f/>
        <v/>
      </c>
      <c r="Y967" s="381"/>
      <c r="Z967" s="381" t="s">
        <v>495</v>
      </c>
      <c r="AA967" s="388"/>
      <c r="AB967" s="381"/>
      <c r="AC967" s="381"/>
      <c r="AD967" s="381"/>
      <c r="AE967" s="388"/>
      <c r="AF967" s="381"/>
      <c r="AG967" s="381"/>
      <c r="AH967" s="389"/>
      <c r="AI967" s="386"/>
      <c r="AJ967" s="381"/>
      <c r="AK967" s="381"/>
      <c r="AL967" s="383"/>
      <c r="AM967" s="374"/>
      <c r="AN967" s="384" t="s">
        <v>495</v>
      </c>
      <c r="AO967" s="381" t="s">
        <v>495</v>
      </c>
      <c r="AP967" s="383"/>
      <c r="AQ967" s="374"/>
      <c r="AR967" s="384" t="str">
        <f/>
        <v/>
      </c>
      <c r="AS967" s="381" t="s">
        <v>495</v>
      </c>
      <c r="AT967" s="381" t="str">
        <f/>
        <v/>
      </c>
      <c r="AU967" s="389"/>
      <c r="AV967" s="390" t="str">
        <f/>
        <v/>
      </c>
      <c r="AW967" s="57" t="str">
        <f/>
        <v/>
      </c>
      <c r="AX967" s="381"/>
      <c r="AY967" s="381" t="str">
        <f/>
        <v/>
      </c>
      <c r="AZ967" s="381"/>
      <c r="BA967" s="381" t="str">
        <f/>
        <v/>
      </c>
      <c r="BB967" s="385"/>
      <c r="BC967" s="390" t="str">
        <f/>
        <v/>
      </c>
      <c r="BD967" s="381" t="str">
        <f/>
        <v/>
      </c>
      <c r="BE967" s="381"/>
      <c r="BF967" s="381" t="str">
        <f/>
        <v/>
      </c>
      <c r="BG967" s="391"/>
      <c r="BH967" s="392"/>
      <c r="BI967" s="378"/>
    </row>
    <row r="968" ht="15.75" customHeight="1">
      <c r="A968" s="236"/>
      <c r="B968" s="236"/>
      <c r="C968" s="358"/>
      <c r="D968" s="379"/>
      <c r="E968" s="380"/>
      <c r="F968" s="57"/>
      <c r="G968" s="57"/>
      <c r="H968" s="381"/>
      <c r="I968" s="380"/>
      <c r="J968" s="396"/>
      <c r="K968" s="382" t="b">
        <v>0</v>
      </c>
      <c r="L968" s="422"/>
      <c r="M968" s="57"/>
      <c r="N968" s="57" t="b">
        <v>0</v>
      </c>
      <c r="O968" s="24" t="b">
        <v>0</v>
      </c>
      <c r="P968" s="24"/>
      <c r="Q968" s="383"/>
      <c r="R968" s="367"/>
      <c r="S968" s="384" t="str">
        <f/>
        <v/>
      </c>
      <c r="T968" s="385" t="s">
        <v>495</v>
      </c>
      <c r="U968" s="386" t="str">
        <f/>
        <v/>
      </c>
      <c r="V968" s="385" t="s">
        <v>495</v>
      </c>
      <c r="W968" s="387" t="str">
        <f/>
        <v/>
      </c>
      <c r="X968" s="381" t="str">
        <f/>
        <v/>
      </c>
      <c r="Y968" s="381"/>
      <c r="Z968" s="381" t="s">
        <v>495</v>
      </c>
      <c r="AA968" s="388"/>
      <c r="AB968" s="381"/>
      <c r="AC968" s="381"/>
      <c r="AD968" s="381"/>
      <c r="AE968" s="388"/>
      <c r="AF968" s="381"/>
      <c r="AG968" s="381"/>
      <c r="AH968" s="389"/>
      <c r="AI968" s="386"/>
      <c r="AJ968" s="381"/>
      <c r="AK968" s="381"/>
      <c r="AL968" s="383"/>
      <c r="AM968" s="374"/>
      <c r="AN968" s="384" t="s">
        <v>495</v>
      </c>
      <c r="AO968" s="381" t="s">
        <v>495</v>
      </c>
      <c r="AP968" s="383"/>
      <c r="AQ968" s="374"/>
      <c r="AR968" s="384" t="str">
        <f/>
        <v/>
      </c>
      <c r="AS968" s="381" t="s">
        <v>495</v>
      </c>
      <c r="AT968" s="381" t="str">
        <f/>
        <v/>
      </c>
      <c r="AU968" s="389"/>
      <c r="AV968" s="390" t="str">
        <f/>
        <v/>
      </c>
      <c r="AW968" s="57" t="str">
        <f/>
        <v/>
      </c>
      <c r="AX968" s="381"/>
      <c r="AY968" s="381" t="str">
        <f/>
        <v/>
      </c>
      <c r="AZ968" s="381"/>
      <c r="BA968" s="381" t="str">
        <f/>
        <v/>
      </c>
      <c r="BB968" s="385"/>
      <c r="BC968" s="390" t="str">
        <f/>
        <v/>
      </c>
      <c r="BD968" s="381" t="str">
        <f/>
        <v/>
      </c>
      <c r="BE968" s="381"/>
      <c r="BF968" s="381" t="str">
        <f/>
        <v/>
      </c>
      <c r="BG968" s="391"/>
      <c r="BH968" s="392"/>
      <c r="BI968" s="378"/>
    </row>
    <row r="969" ht="15.75" customHeight="1">
      <c r="A969" s="236"/>
      <c r="B969" s="236"/>
      <c r="C969" s="358"/>
      <c r="D969" s="379"/>
      <c r="E969" s="380"/>
      <c r="F969" s="57"/>
      <c r="G969" s="57"/>
      <c r="H969" s="381"/>
      <c r="I969" s="380"/>
      <c r="J969" s="396"/>
      <c r="K969" s="382" t="b">
        <v>0</v>
      </c>
      <c r="L969" s="422"/>
      <c r="M969" s="57"/>
      <c r="N969" s="57" t="b">
        <v>0</v>
      </c>
      <c r="O969" s="24" t="b">
        <v>0</v>
      </c>
      <c r="P969" s="24"/>
      <c r="Q969" s="383"/>
      <c r="R969" s="367"/>
      <c r="S969" s="384" t="str">
        <f/>
        <v/>
      </c>
      <c r="T969" s="385" t="s">
        <v>495</v>
      </c>
      <c r="U969" s="386" t="str">
        <f/>
        <v/>
      </c>
      <c r="V969" s="385" t="s">
        <v>495</v>
      </c>
      <c r="W969" s="387" t="str">
        <f/>
        <v/>
      </c>
      <c r="X969" s="381" t="str">
        <f/>
        <v/>
      </c>
      <c r="Y969" s="381"/>
      <c r="Z969" s="381" t="s">
        <v>495</v>
      </c>
      <c r="AA969" s="388"/>
      <c r="AB969" s="381"/>
      <c r="AC969" s="381"/>
      <c r="AD969" s="381"/>
      <c r="AE969" s="388"/>
      <c r="AF969" s="381"/>
      <c r="AG969" s="381"/>
      <c r="AH969" s="389"/>
      <c r="AI969" s="386"/>
      <c r="AJ969" s="381"/>
      <c r="AK969" s="381"/>
      <c r="AL969" s="383"/>
      <c r="AM969" s="374"/>
      <c r="AN969" s="384" t="s">
        <v>495</v>
      </c>
      <c r="AO969" s="381" t="s">
        <v>495</v>
      </c>
      <c r="AP969" s="383"/>
      <c r="AQ969" s="374"/>
      <c r="AR969" s="384" t="str">
        <f/>
        <v/>
      </c>
      <c r="AS969" s="381" t="s">
        <v>495</v>
      </c>
      <c r="AT969" s="381" t="str">
        <f/>
        <v/>
      </c>
      <c r="AU969" s="389"/>
      <c r="AV969" s="390" t="str">
        <f/>
        <v/>
      </c>
      <c r="AW969" s="57" t="str">
        <f/>
        <v/>
      </c>
      <c r="AX969" s="381"/>
      <c r="AY969" s="381" t="str">
        <f/>
        <v/>
      </c>
      <c r="AZ969" s="381"/>
      <c r="BA969" s="381" t="str">
        <f/>
        <v/>
      </c>
      <c r="BB969" s="385"/>
      <c r="BC969" s="390" t="str">
        <f/>
        <v/>
      </c>
      <c r="BD969" s="381" t="str">
        <f/>
        <v/>
      </c>
      <c r="BE969" s="381"/>
      <c r="BF969" s="381" t="str">
        <f/>
        <v/>
      </c>
      <c r="BG969" s="391"/>
      <c r="BH969" s="392"/>
      <c r="BI969" s="378"/>
    </row>
    <row r="970" ht="15.75" customHeight="1">
      <c r="A970" s="236"/>
      <c r="B970" s="236"/>
      <c r="C970" s="358"/>
      <c r="D970" s="379"/>
      <c r="E970" s="380"/>
      <c r="F970" s="57"/>
      <c r="G970" s="57"/>
      <c r="H970" s="381"/>
      <c r="I970" s="380"/>
      <c r="J970" s="396"/>
      <c r="K970" s="382" t="b">
        <v>0</v>
      </c>
      <c r="L970" s="422"/>
      <c r="M970" s="57"/>
      <c r="N970" s="57" t="b">
        <v>0</v>
      </c>
      <c r="O970" s="24" t="b">
        <v>0</v>
      </c>
      <c r="P970" s="24"/>
      <c r="Q970" s="383"/>
      <c r="R970" s="367"/>
      <c r="S970" s="384" t="str">
        <f/>
        <v/>
      </c>
      <c r="T970" s="385" t="s">
        <v>495</v>
      </c>
      <c r="U970" s="386" t="str">
        <f/>
        <v/>
      </c>
      <c r="V970" s="385" t="s">
        <v>495</v>
      </c>
      <c r="W970" s="387" t="str">
        <f/>
        <v/>
      </c>
      <c r="X970" s="381" t="str">
        <f/>
        <v/>
      </c>
      <c r="Y970" s="381"/>
      <c r="Z970" s="381" t="s">
        <v>495</v>
      </c>
      <c r="AA970" s="388"/>
      <c r="AB970" s="381"/>
      <c r="AC970" s="381"/>
      <c r="AD970" s="381"/>
      <c r="AE970" s="388"/>
      <c r="AF970" s="381"/>
      <c r="AG970" s="381"/>
      <c r="AH970" s="389"/>
      <c r="AI970" s="386"/>
      <c r="AJ970" s="381"/>
      <c r="AK970" s="381"/>
      <c r="AL970" s="383"/>
      <c r="AM970" s="374"/>
      <c r="AN970" s="384" t="s">
        <v>495</v>
      </c>
      <c r="AO970" s="381" t="s">
        <v>495</v>
      </c>
      <c r="AP970" s="383"/>
      <c r="AQ970" s="374"/>
      <c r="AR970" s="384" t="str">
        <f/>
        <v/>
      </c>
      <c r="AS970" s="381" t="s">
        <v>495</v>
      </c>
      <c r="AT970" s="381" t="str">
        <f/>
        <v/>
      </c>
      <c r="AU970" s="389"/>
      <c r="AV970" s="390" t="str">
        <f/>
        <v/>
      </c>
      <c r="AW970" s="57" t="str">
        <f/>
        <v/>
      </c>
      <c r="AX970" s="381"/>
      <c r="AY970" s="381" t="str">
        <f/>
        <v/>
      </c>
      <c r="AZ970" s="381"/>
      <c r="BA970" s="381" t="str">
        <f/>
        <v/>
      </c>
      <c r="BB970" s="385"/>
      <c r="BC970" s="390" t="str">
        <f/>
        <v/>
      </c>
      <c r="BD970" s="381" t="str">
        <f/>
        <v/>
      </c>
      <c r="BE970" s="381"/>
      <c r="BF970" s="381" t="str">
        <f/>
        <v/>
      </c>
      <c r="BG970" s="391"/>
      <c r="BH970" s="392"/>
      <c r="BI970" s="378"/>
    </row>
    <row r="971" ht="15.75" customHeight="1">
      <c r="A971" s="236"/>
      <c r="B971" s="236"/>
      <c r="C971" s="358"/>
      <c r="D971" s="379"/>
      <c r="E971" s="380"/>
      <c r="F971" s="57"/>
      <c r="G971" s="57"/>
      <c r="H971" s="381"/>
      <c r="I971" s="380"/>
      <c r="J971" s="396"/>
      <c r="K971" s="382" t="b">
        <v>0</v>
      </c>
      <c r="L971" s="422"/>
      <c r="M971" s="57"/>
      <c r="N971" s="57" t="b">
        <v>0</v>
      </c>
      <c r="O971" s="24" t="b">
        <v>0</v>
      </c>
      <c r="P971" s="24"/>
      <c r="Q971" s="383"/>
      <c r="R971" s="367"/>
      <c r="S971" s="384" t="str">
        <f/>
        <v/>
      </c>
      <c r="T971" s="385" t="s">
        <v>495</v>
      </c>
      <c r="U971" s="386" t="str">
        <f/>
        <v/>
      </c>
      <c r="V971" s="385" t="s">
        <v>495</v>
      </c>
      <c r="W971" s="387" t="str">
        <f/>
        <v/>
      </c>
      <c r="X971" s="381" t="str">
        <f/>
        <v/>
      </c>
      <c r="Y971" s="381"/>
      <c r="Z971" s="381" t="s">
        <v>495</v>
      </c>
      <c r="AA971" s="388"/>
      <c r="AB971" s="381"/>
      <c r="AC971" s="381"/>
      <c r="AD971" s="381"/>
      <c r="AE971" s="388"/>
      <c r="AF971" s="381"/>
      <c r="AG971" s="381"/>
      <c r="AH971" s="389"/>
      <c r="AI971" s="386"/>
      <c r="AJ971" s="381"/>
      <c r="AK971" s="381"/>
      <c r="AL971" s="383"/>
      <c r="AM971" s="374"/>
      <c r="AN971" s="384" t="s">
        <v>495</v>
      </c>
      <c r="AO971" s="381" t="s">
        <v>495</v>
      </c>
      <c r="AP971" s="383"/>
      <c r="AQ971" s="374"/>
      <c r="AR971" s="384" t="str">
        <f/>
        <v/>
      </c>
      <c r="AS971" s="381" t="s">
        <v>495</v>
      </c>
      <c r="AT971" s="381" t="str">
        <f/>
        <v/>
      </c>
      <c r="AU971" s="389"/>
      <c r="AV971" s="390" t="str">
        <f/>
        <v/>
      </c>
      <c r="AW971" s="57" t="str">
        <f/>
        <v/>
      </c>
      <c r="AX971" s="381"/>
      <c r="AY971" s="381" t="str">
        <f/>
        <v/>
      </c>
      <c r="AZ971" s="381"/>
      <c r="BA971" s="381" t="str">
        <f/>
        <v/>
      </c>
      <c r="BB971" s="385"/>
      <c r="BC971" s="390" t="str">
        <f/>
        <v/>
      </c>
      <c r="BD971" s="381" t="str">
        <f/>
        <v/>
      </c>
      <c r="BE971" s="381"/>
      <c r="BF971" s="381" t="str">
        <f/>
        <v/>
      </c>
      <c r="BG971" s="391"/>
      <c r="BH971" s="392"/>
      <c r="BI971" s="378"/>
    </row>
    <row r="972" ht="15.75" customHeight="1">
      <c r="A972" s="236"/>
      <c r="B972" s="236"/>
      <c r="C972" s="358"/>
      <c r="D972" s="379"/>
      <c r="E972" s="380"/>
      <c r="F972" s="57"/>
      <c r="G972" s="57"/>
      <c r="H972" s="381"/>
      <c r="I972" s="380"/>
      <c r="J972" s="396"/>
      <c r="K972" s="382" t="b">
        <v>0</v>
      </c>
      <c r="L972" s="422"/>
      <c r="M972" s="57"/>
      <c r="N972" s="57" t="b">
        <v>0</v>
      </c>
      <c r="O972" s="24" t="b">
        <v>0</v>
      </c>
      <c r="P972" s="24"/>
      <c r="Q972" s="383"/>
      <c r="R972" s="367"/>
      <c r="S972" s="384" t="str">
        <f/>
        <v/>
      </c>
      <c r="T972" s="385" t="s">
        <v>495</v>
      </c>
      <c r="U972" s="386" t="str">
        <f/>
        <v/>
      </c>
      <c r="V972" s="385" t="s">
        <v>495</v>
      </c>
      <c r="W972" s="387" t="str">
        <f/>
        <v/>
      </c>
      <c r="X972" s="381" t="str">
        <f/>
        <v/>
      </c>
      <c r="Y972" s="381"/>
      <c r="Z972" s="381" t="s">
        <v>495</v>
      </c>
      <c r="AA972" s="388"/>
      <c r="AB972" s="381"/>
      <c r="AC972" s="381"/>
      <c r="AD972" s="381"/>
      <c r="AE972" s="388"/>
      <c r="AF972" s="381"/>
      <c r="AG972" s="381"/>
      <c r="AH972" s="389"/>
      <c r="AI972" s="386"/>
      <c r="AJ972" s="381"/>
      <c r="AK972" s="381"/>
      <c r="AL972" s="383"/>
      <c r="AM972" s="374"/>
      <c r="AN972" s="384" t="s">
        <v>495</v>
      </c>
      <c r="AO972" s="381" t="s">
        <v>495</v>
      </c>
      <c r="AP972" s="383"/>
      <c r="AQ972" s="374"/>
      <c r="AR972" s="384" t="str">
        <f/>
        <v/>
      </c>
      <c r="AS972" s="381" t="s">
        <v>495</v>
      </c>
      <c r="AT972" s="381" t="str">
        <f/>
        <v/>
      </c>
      <c r="AU972" s="389"/>
      <c r="AV972" s="390" t="str">
        <f/>
        <v/>
      </c>
      <c r="AW972" s="57" t="str">
        <f/>
        <v/>
      </c>
      <c r="AX972" s="381"/>
      <c r="AY972" s="381" t="str">
        <f/>
        <v/>
      </c>
      <c r="AZ972" s="381"/>
      <c r="BA972" s="381" t="str">
        <f/>
        <v/>
      </c>
      <c r="BB972" s="385"/>
      <c r="BC972" s="390" t="str">
        <f/>
        <v/>
      </c>
      <c r="BD972" s="381" t="str">
        <f/>
        <v/>
      </c>
      <c r="BE972" s="381"/>
      <c r="BF972" s="381" t="str">
        <f/>
        <v/>
      </c>
      <c r="BG972" s="391"/>
      <c r="BH972" s="392"/>
      <c r="BI972" s="378"/>
    </row>
    <row r="973" ht="15.75" customHeight="1">
      <c r="A973" s="236"/>
      <c r="B973" s="236"/>
      <c r="C973" s="358"/>
      <c r="D973" s="379"/>
      <c r="E973" s="380"/>
      <c r="F973" s="57"/>
      <c r="G973" s="57"/>
      <c r="H973" s="381"/>
      <c r="I973" s="380"/>
      <c r="J973" s="396"/>
      <c r="K973" s="382" t="b">
        <v>0</v>
      </c>
      <c r="L973" s="422"/>
      <c r="M973" s="57"/>
      <c r="N973" s="57" t="b">
        <v>0</v>
      </c>
      <c r="O973" s="24" t="b">
        <v>0</v>
      </c>
      <c r="P973" s="24"/>
      <c r="Q973" s="383"/>
      <c r="R973" s="367"/>
      <c r="S973" s="384" t="str">
        <f/>
        <v/>
      </c>
      <c r="T973" s="385" t="s">
        <v>495</v>
      </c>
      <c r="U973" s="386" t="str">
        <f/>
        <v/>
      </c>
      <c r="V973" s="385" t="s">
        <v>495</v>
      </c>
      <c r="W973" s="387" t="str">
        <f/>
        <v/>
      </c>
      <c r="X973" s="381" t="str">
        <f/>
        <v/>
      </c>
      <c r="Y973" s="381"/>
      <c r="Z973" s="381" t="s">
        <v>495</v>
      </c>
      <c r="AA973" s="388"/>
      <c r="AB973" s="381"/>
      <c r="AC973" s="381"/>
      <c r="AD973" s="381"/>
      <c r="AE973" s="388"/>
      <c r="AF973" s="381"/>
      <c r="AG973" s="381"/>
      <c r="AH973" s="389"/>
      <c r="AI973" s="386"/>
      <c r="AJ973" s="381"/>
      <c r="AK973" s="381"/>
      <c r="AL973" s="383"/>
      <c r="AM973" s="374"/>
      <c r="AN973" s="384" t="s">
        <v>495</v>
      </c>
      <c r="AO973" s="381" t="s">
        <v>495</v>
      </c>
      <c r="AP973" s="383"/>
      <c r="AQ973" s="374"/>
      <c r="AR973" s="384" t="str">
        <f/>
        <v/>
      </c>
      <c r="AS973" s="381" t="s">
        <v>495</v>
      </c>
      <c r="AT973" s="381" t="str">
        <f/>
        <v/>
      </c>
      <c r="AU973" s="389"/>
      <c r="AV973" s="390" t="str">
        <f/>
        <v/>
      </c>
      <c r="AW973" s="57" t="str">
        <f/>
        <v/>
      </c>
      <c r="AX973" s="381"/>
      <c r="AY973" s="381" t="str">
        <f/>
        <v/>
      </c>
      <c r="AZ973" s="381"/>
      <c r="BA973" s="381" t="str">
        <f/>
        <v/>
      </c>
      <c r="BB973" s="385"/>
      <c r="BC973" s="390" t="str">
        <f/>
        <v/>
      </c>
      <c r="BD973" s="381" t="str">
        <f/>
        <v/>
      </c>
      <c r="BE973" s="381"/>
      <c r="BF973" s="381" t="str">
        <f/>
        <v/>
      </c>
      <c r="BG973" s="391"/>
      <c r="BH973" s="392"/>
      <c r="BI973" s="378"/>
    </row>
    <row r="974" ht="15.75" customHeight="1">
      <c r="A974" s="236"/>
      <c r="B974" s="236"/>
      <c r="C974" s="358"/>
      <c r="D974" s="379"/>
      <c r="E974" s="380"/>
      <c r="F974" s="57"/>
      <c r="G974" s="57"/>
      <c r="H974" s="381"/>
      <c r="I974" s="380"/>
      <c r="J974" s="396"/>
      <c r="K974" s="382" t="b">
        <v>0</v>
      </c>
      <c r="L974" s="422"/>
      <c r="M974" s="57"/>
      <c r="N974" s="57" t="b">
        <v>0</v>
      </c>
      <c r="O974" s="24" t="b">
        <v>0</v>
      </c>
      <c r="P974" s="24"/>
      <c r="Q974" s="383"/>
      <c r="R974" s="367"/>
      <c r="S974" s="384" t="str">
        <f/>
        <v/>
      </c>
      <c r="T974" s="385" t="s">
        <v>495</v>
      </c>
      <c r="U974" s="386" t="str">
        <f/>
        <v/>
      </c>
      <c r="V974" s="385" t="s">
        <v>495</v>
      </c>
      <c r="W974" s="387" t="str">
        <f/>
        <v/>
      </c>
      <c r="X974" s="381" t="str">
        <f/>
        <v/>
      </c>
      <c r="Y974" s="381"/>
      <c r="Z974" s="381" t="s">
        <v>495</v>
      </c>
      <c r="AA974" s="388"/>
      <c r="AB974" s="381"/>
      <c r="AC974" s="381"/>
      <c r="AD974" s="381"/>
      <c r="AE974" s="388"/>
      <c r="AF974" s="381"/>
      <c r="AG974" s="381"/>
      <c r="AH974" s="389"/>
      <c r="AI974" s="386"/>
      <c r="AJ974" s="381"/>
      <c r="AK974" s="381"/>
      <c r="AL974" s="383"/>
      <c r="AM974" s="374"/>
      <c r="AN974" s="384" t="s">
        <v>495</v>
      </c>
      <c r="AO974" s="381" t="s">
        <v>495</v>
      </c>
      <c r="AP974" s="383"/>
      <c r="AQ974" s="374"/>
      <c r="AR974" s="384" t="str">
        <f/>
        <v/>
      </c>
      <c r="AS974" s="381" t="s">
        <v>495</v>
      </c>
      <c r="AT974" s="381" t="str">
        <f/>
        <v/>
      </c>
      <c r="AU974" s="389"/>
      <c r="AV974" s="390" t="str">
        <f/>
        <v/>
      </c>
      <c r="AW974" s="57" t="str">
        <f/>
        <v/>
      </c>
      <c r="AX974" s="381"/>
      <c r="AY974" s="381" t="str">
        <f/>
        <v/>
      </c>
      <c r="AZ974" s="381"/>
      <c r="BA974" s="381" t="str">
        <f/>
        <v/>
      </c>
      <c r="BB974" s="385"/>
      <c r="BC974" s="390" t="str">
        <f/>
        <v/>
      </c>
      <c r="BD974" s="381" t="str">
        <f/>
        <v/>
      </c>
      <c r="BE974" s="381"/>
      <c r="BF974" s="381" t="str">
        <f/>
        <v/>
      </c>
      <c r="BG974" s="391"/>
      <c r="BH974" s="392"/>
      <c r="BI974" s="378"/>
    </row>
    <row r="975" ht="15.75" customHeight="1">
      <c r="A975" s="236"/>
      <c r="B975" s="236"/>
      <c r="C975" s="358"/>
      <c r="D975" s="379"/>
      <c r="E975" s="380"/>
      <c r="F975" s="57"/>
      <c r="G975" s="57"/>
      <c r="H975" s="381"/>
      <c r="I975" s="380"/>
      <c r="J975" s="396"/>
      <c r="K975" s="382" t="b">
        <v>0</v>
      </c>
      <c r="L975" s="422"/>
      <c r="M975" s="57"/>
      <c r="N975" s="57" t="b">
        <v>0</v>
      </c>
      <c r="O975" s="24" t="b">
        <v>0</v>
      </c>
      <c r="P975" s="24"/>
      <c r="Q975" s="383"/>
      <c r="R975" s="367"/>
      <c r="S975" s="384" t="str">
        <f/>
        <v/>
      </c>
      <c r="T975" s="385" t="s">
        <v>495</v>
      </c>
      <c r="U975" s="386" t="str">
        <f/>
        <v/>
      </c>
      <c r="V975" s="385" t="s">
        <v>495</v>
      </c>
      <c r="W975" s="387" t="str">
        <f/>
        <v/>
      </c>
      <c r="X975" s="381" t="str">
        <f/>
        <v/>
      </c>
      <c r="Y975" s="381"/>
      <c r="Z975" s="381" t="s">
        <v>495</v>
      </c>
      <c r="AA975" s="388"/>
      <c r="AB975" s="381"/>
      <c r="AC975" s="381"/>
      <c r="AD975" s="381"/>
      <c r="AE975" s="388"/>
      <c r="AF975" s="381"/>
      <c r="AG975" s="381"/>
      <c r="AH975" s="389"/>
      <c r="AI975" s="386"/>
      <c r="AJ975" s="381"/>
      <c r="AK975" s="381"/>
      <c r="AL975" s="383"/>
      <c r="AM975" s="374"/>
      <c r="AN975" s="384" t="s">
        <v>495</v>
      </c>
      <c r="AO975" s="381" t="s">
        <v>495</v>
      </c>
      <c r="AP975" s="383"/>
      <c r="AQ975" s="374"/>
      <c r="AR975" s="384" t="str">
        <f/>
        <v/>
      </c>
      <c r="AS975" s="381" t="s">
        <v>495</v>
      </c>
      <c r="AT975" s="381" t="str">
        <f/>
        <v/>
      </c>
      <c r="AU975" s="389"/>
      <c r="AV975" s="390" t="str">
        <f/>
        <v/>
      </c>
      <c r="AW975" s="57" t="str">
        <f/>
        <v/>
      </c>
      <c r="AX975" s="381"/>
      <c r="AY975" s="381" t="str">
        <f/>
        <v/>
      </c>
      <c r="AZ975" s="381"/>
      <c r="BA975" s="381" t="str">
        <f/>
        <v/>
      </c>
      <c r="BB975" s="385"/>
      <c r="BC975" s="390" t="str">
        <f/>
        <v/>
      </c>
      <c r="BD975" s="381" t="str">
        <f/>
        <v/>
      </c>
      <c r="BE975" s="381"/>
      <c r="BF975" s="381" t="str">
        <f/>
        <v/>
      </c>
      <c r="BG975" s="391"/>
      <c r="BH975" s="392"/>
      <c r="BI975" s="378"/>
    </row>
    <row r="976" ht="15.75" customHeight="1">
      <c r="A976" s="236"/>
      <c r="B976" s="236"/>
      <c r="C976" s="358"/>
      <c r="D976" s="379"/>
      <c r="E976" s="380"/>
      <c r="F976" s="57"/>
      <c r="G976" s="57"/>
      <c r="H976" s="381"/>
      <c r="I976" s="380"/>
      <c r="J976" s="396"/>
      <c r="K976" s="382" t="b">
        <v>0</v>
      </c>
      <c r="L976" s="422"/>
      <c r="M976" s="57"/>
      <c r="N976" s="57" t="b">
        <v>0</v>
      </c>
      <c r="O976" s="24" t="b">
        <v>0</v>
      </c>
      <c r="P976" s="24"/>
      <c r="Q976" s="383"/>
      <c r="R976" s="367"/>
      <c r="S976" s="384" t="str">
        <f/>
        <v/>
      </c>
      <c r="T976" s="385" t="s">
        <v>495</v>
      </c>
      <c r="U976" s="386" t="str">
        <f/>
        <v/>
      </c>
      <c r="V976" s="385" t="s">
        <v>495</v>
      </c>
      <c r="W976" s="387" t="str">
        <f/>
        <v/>
      </c>
      <c r="X976" s="381" t="str">
        <f/>
        <v/>
      </c>
      <c r="Y976" s="381"/>
      <c r="Z976" s="381" t="s">
        <v>495</v>
      </c>
      <c r="AA976" s="388"/>
      <c r="AB976" s="381"/>
      <c r="AC976" s="381"/>
      <c r="AD976" s="381"/>
      <c r="AE976" s="388"/>
      <c r="AF976" s="381"/>
      <c r="AG976" s="381"/>
      <c r="AH976" s="389"/>
      <c r="AI976" s="386"/>
      <c r="AJ976" s="381"/>
      <c r="AK976" s="381"/>
      <c r="AL976" s="383"/>
      <c r="AM976" s="374"/>
      <c r="AN976" s="384" t="s">
        <v>495</v>
      </c>
      <c r="AO976" s="381" t="s">
        <v>495</v>
      </c>
      <c r="AP976" s="383"/>
      <c r="AQ976" s="374"/>
      <c r="AR976" s="384" t="str">
        <f/>
        <v/>
      </c>
      <c r="AS976" s="381" t="s">
        <v>495</v>
      </c>
      <c r="AT976" s="381" t="str">
        <f/>
        <v/>
      </c>
      <c r="AU976" s="389"/>
      <c r="AV976" s="390" t="str">
        <f/>
        <v/>
      </c>
      <c r="AW976" s="57" t="str">
        <f/>
        <v/>
      </c>
      <c r="AX976" s="381"/>
      <c r="AY976" s="381" t="str">
        <f/>
        <v/>
      </c>
      <c r="AZ976" s="381"/>
      <c r="BA976" s="381" t="str">
        <f/>
        <v/>
      </c>
      <c r="BB976" s="385"/>
      <c r="BC976" s="390" t="str">
        <f/>
        <v/>
      </c>
      <c r="BD976" s="381" t="str">
        <f/>
        <v/>
      </c>
      <c r="BE976" s="381"/>
      <c r="BF976" s="381" t="str">
        <f/>
        <v/>
      </c>
      <c r="BG976" s="391"/>
      <c r="BH976" s="392"/>
      <c r="BI976" s="378"/>
    </row>
    <row r="977" ht="15.75" customHeight="1">
      <c r="A977" s="236"/>
      <c r="B977" s="236"/>
      <c r="C977" s="358"/>
      <c r="D977" s="379"/>
      <c r="E977" s="380"/>
      <c r="F977" s="57"/>
      <c r="G977" s="57"/>
      <c r="H977" s="381"/>
      <c r="I977" s="380"/>
      <c r="J977" s="396"/>
      <c r="K977" s="382" t="b">
        <v>0</v>
      </c>
      <c r="L977" s="422"/>
      <c r="M977" s="57"/>
      <c r="N977" s="57" t="b">
        <v>0</v>
      </c>
      <c r="O977" s="24" t="b">
        <v>0</v>
      </c>
      <c r="P977" s="24"/>
      <c r="Q977" s="383"/>
      <c r="R977" s="367"/>
      <c r="S977" s="384" t="str">
        <f/>
        <v/>
      </c>
      <c r="T977" s="385" t="s">
        <v>495</v>
      </c>
      <c r="U977" s="386" t="str">
        <f/>
        <v/>
      </c>
      <c r="V977" s="385" t="s">
        <v>495</v>
      </c>
      <c r="W977" s="387" t="str">
        <f/>
        <v/>
      </c>
      <c r="X977" s="381" t="str">
        <f/>
        <v/>
      </c>
      <c r="Y977" s="381"/>
      <c r="Z977" s="381" t="s">
        <v>495</v>
      </c>
      <c r="AA977" s="388"/>
      <c r="AB977" s="381"/>
      <c r="AC977" s="381"/>
      <c r="AD977" s="381"/>
      <c r="AE977" s="388"/>
      <c r="AF977" s="381"/>
      <c r="AG977" s="381"/>
      <c r="AH977" s="389"/>
      <c r="AI977" s="386"/>
      <c r="AJ977" s="381"/>
      <c r="AK977" s="381"/>
      <c r="AL977" s="383"/>
      <c r="AM977" s="374"/>
      <c r="AN977" s="384" t="s">
        <v>495</v>
      </c>
      <c r="AO977" s="381" t="s">
        <v>495</v>
      </c>
      <c r="AP977" s="383"/>
      <c r="AQ977" s="374"/>
      <c r="AR977" s="384" t="str">
        <f/>
        <v/>
      </c>
      <c r="AS977" s="381" t="s">
        <v>495</v>
      </c>
      <c r="AT977" s="381" t="str">
        <f/>
        <v/>
      </c>
      <c r="AU977" s="389"/>
      <c r="AV977" s="390" t="str">
        <f/>
        <v/>
      </c>
      <c r="AW977" s="57" t="str">
        <f/>
        <v/>
      </c>
      <c r="AX977" s="381"/>
      <c r="AY977" s="381" t="str">
        <f/>
        <v/>
      </c>
      <c r="AZ977" s="381"/>
      <c r="BA977" s="381" t="str">
        <f/>
        <v/>
      </c>
      <c r="BB977" s="385"/>
      <c r="BC977" s="390" t="str">
        <f/>
        <v/>
      </c>
      <c r="BD977" s="381" t="str">
        <f/>
        <v/>
      </c>
      <c r="BE977" s="381"/>
      <c r="BF977" s="381" t="str">
        <f/>
        <v/>
      </c>
      <c r="BG977" s="391"/>
      <c r="BH977" s="392"/>
      <c r="BI977" s="378"/>
    </row>
    <row r="978" ht="15.75" customHeight="1">
      <c r="A978" s="236"/>
      <c r="B978" s="236"/>
      <c r="C978" s="358"/>
      <c r="D978" s="379"/>
      <c r="E978" s="380"/>
      <c r="F978" s="57"/>
      <c r="G978" s="57"/>
      <c r="H978" s="381"/>
      <c r="I978" s="380"/>
      <c r="J978" s="396"/>
      <c r="K978" s="382" t="b">
        <v>0</v>
      </c>
      <c r="L978" s="422"/>
      <c r="M978" s="57"/>
      <c r="N978" s="57" t="b">
        <v>0</v>
      </c>
      <c r="O978" s="24" t="b">
        <v>0</v>
      </c>
      <c r="P978" s="24"/>
      <c r="Q978" s="383"/>
      <c r="R978" s="367"/>
      <c r="S978" s="384" t="str">
        <f/>
        <v/>
      </c>
      <c r="T978" s="385" t="s">
        <v>495</v>
      </c>
      <c r="U978" s="386" t="str">
        <f/>
        <v/>
      </c>
      <c r="V978" s="385" t="s">
        <v>495</v>
      </c>
      <c r="W978" s="387" t="str">
        <f/>
        <v/>
      </c>
      <c r="X978" s="381" t="str">
        <f/>
        <v/>
      </c>
      <c r="Y978" s="381"/>
      <c r="Z978" s="381" t="s">
        <v>495</v>
      </c>
      <c r="AA978" s="388"/>
      <c r="AB978" s="381"/>
      <c r="AC978" s="381"/>
      <c r="AD978" s="381"/>
      <c r="AE978" s="388"/>
      <c r="AF978" s="381"/>
      <c r="AG978" s="381"/>
      <c r="AH978" s="389"/>
      <c r="AI978" s="386"/>
      <c r="AJ978" s="381"/>
      <c r="AK978" s="381"/>
      <c r="AL978" s="383"/>
      <c r="AM978" s="374"/>
      <c r="AN978" s="384" t="s">
        <v>495</v>
      </c>
      <c r="AO978" s="381" t="s">
        <v>495</v>
      </c>
      <c r="AP978" s="383"/>
      <c r="AQ978" s="374"/>
      <c r="AR978" s="384" t="str">
        <f/>
        <v/>
      </c>
      <c r="AS978" s="381" t="s">
        <v>495</v>
      </c>
      <c r="AT978" s="381" t="str">
        <f/>
        <v/>
      </c>
      <c r="AU978" s="389"/>
      <c r="AV978" s="390" t="str">
        <f/>
        <v/>
      </c>
      <c r="AW978" s="57" t="str">
        <f/>
        <v/>
      </c>
      <c r="AX978" s="381"/>
      <c r="AY978" s="381" t="str">
        <f/>
        <v/>
      </c>
      <c r="AZ978" s="381"/>
      <c r="BA978" s="381" t="str">
        <f/>
        <v/>
      </c>
      <c r="BB978" s="385"/>
      <c r="BC978" s="390" t="str">
        <f/>
        <v/>
      </c>
      <c r="BD978" s="381" t="str">
        <f/>
        <v/>
      </c>
      <c r="BE978" s="381"/>
      <c r="BF978" s="381" t="str">
        <f/>
        <v/>
      </c>
      <c r="BG978" s="391"/>
      <c r="BH978" s="392"/>
      <c r="BI978" s="378"/>
    </row>
    <row r="979" ht="15.75" customHeight="1">
      <c r="A979" s="236"/>
      <c r="B979" s="236"/>
      <c r="C979" s="358"/>
      <c r="D979" s="379"/>
      <c r="E979" s="380"/>
      <c r="F979" s="57"/>
      <c r="G979" s="57"/>
      <c r="H979" s="381"/>
      <c r="I979" s="380"/>
      <c r="J979" s="396"/>
      <c r="K979" s="382" t="b">
        <v>0</v>
      </c>
      <c r="L979" s="422"/>
      <c r="M979" s="57"/>
      <c r="N979" s="57" t="b">
        <v>0</v>
      </c>
      <c r="O979" s="24" t="b">
        <v>0</v>
      </c>
      <c r="P979" s="24"/>
      <c r="Q979" s="383"/>
      <c r="R979" s="367"/>
      <c r="S979" s="384" t="str">
        <f/>
        <v/>
      </c>
      <c r="T979" s="385" t="s">
        <v>495</v>
      </c>
      <c r="U979" s="386" t="str">
        <f/>
        <v/>
      </c>
      <c r="V979" s="385" t="s">
        <v>495</v>
      </c>
      <c r="W979" s="387" t="str">
        <f/>
        <v/>
      </c>
      <c r="X979" s="381" t="str">
        <f/>
        <v/>
      </c>
      <c r="Y979" s="381"/>
      <c r="Z979" s="381" t="s">
        <v>495</v>
      </c>
      <c r="AA979" s="388"/>
      <c r="AB979" s="381"/>
      <c r="AC979" s="381"/>
      <c r="AD979" s="381"/>
      <c r="AE979" s="388"/>
      <c r="AF979" s="381"/>
      <c r="AG979" s="381"/>
      <c r="AH979" s="389"/>
      <c r="AI979" s="386"/>
      <c r="AJ979" s="381"/>
      <c r="AK979" s="381"/>
      <c r="AL979" s="383"/>
      <c r="AM979" s="374"/>
      <c r="AN979" s="384" t="s">
        <v>495</v>
      </c>
      <c r="AO979" s="381" t="s">
        <v>495</v>
      </c>
      <c r="AP979" s="383"/>
      <c r="AQ979" s="374"/>
      <c r="AR979" s="384" t="str">
        <f/>
        <v/>
      </c>
      <c r="AS979" s="381" t="s">
        <v>495</v>
      </c>
      <c r="AT979" s="381" t="str">
        <f/>
        <v/>
      </c>
      <c r="AU979" s="389"/>
      <c r="AV979" s="390" t="str">
        <f/>
        <v/>
      </c>
      <c r="AW979" s="57" t="str">
        <f/>
        <v/>
      </c>
      <c r="AX979" s="381"/>
      <c r="AY979" s="381" t="str">
        <f/>
        <v/>
      </c>
      <c r="AZ979" s="381"/>
      <c r="BA979" s="381" t="str">
        <f/>
        <v/>
      </c>
      <c r="BB979" s="385"/>
      <c r="BC979" s="390" t="str">
        <f/>
        <v/>
      </c>
      <c r="BD979" s="381" t="str">
        <f/>
        <v/>
      </c>
      <c r="BE979" s="381"/>
      <c r="BF979" s="381" t="str">
        <f/>
        <v/>
      </c>
      <c r="BG979" s="391"/>
      <c r="BH979" s="392"/>
      <c r="BI979" s="378"/>
    </row>
    <row r="980" ht="15.75" customHeight="1">
      <c r="A980" s="236"/>
      <c r="B980" s="236"/>
      <c r="C980" s="358"/>
      <c r="D980" s="379"/>
      <c r="E980" s="380"/>
      <c r="F980" s="57"/>
      <c r="G980" s="57"/>
      <c r="H980" s="381"/>
      <c r="I980" s="380"/>
      <c r="J980" s="396"/>
      <c r="K980" s="382" t="b">
        <v>0</v>
      </c>
      <c r="L980" s="422"/>
      <c r="M980" s="57"/>
      <c r="N980" s="57" t="b">
        <v>0</v>
      </c>
      <c r="O980" s="24" t="b">
        <v>0</v>
      </c>
      <c r="P980" s="24"/>
      <c r="Q980" s="383"/>
      <c r="R980" s="367"/>
      <c r="S980" s="384" t="str">
        <f/>
        <v/>
      </c>
      <c r="T980" s="385" t="s">
        <v>495</v>
      </c>
      <c r="U980" s="386" t="str">
        <f/>
        <v/>
      </c>
      <c r="V980" s="385" t="s">
        <v>495</v>
      </c>
      <c r="W980" s="387" t="str">
        <f/>
        <v/>
      </c>
      <c r="X980" s="381" t="str">
        <f/>
        <v/>
      </c>
      <c r="Y980" s="381"/>
      <c r="Z980" s="381" t="s">
        <v>495</v>
      </c>
      <c r="AA980" s="388"/>
      <c r="AB980" s="381"/>
      <c r="AC980" s="381"/>
      <c r="AD980" s="381"/>
      <c r="AE980" s="388"/>
      <c r="AF980" s="381"/>
      <c r="AG980" s="381"/>
      <c r="AH980" s="389"/>
      <c r="AI980" s="386"/>
      <c r="AJ980" s="381"/>
      <c r="AK980" s="381"/>
      <c r="AL980" s="383"/>
      <c r="AM980" s="374"/>
      <c r="AN980" s="384" t="s">
        <v>495</v>
      </c>
      <c r="AO980" s="381" t="s">
        <v>495</v>
      </c>
      <c r="AP980" s="383"/>
      <c r="AQ980" s="374"/>
      <c r="AR980" s="384" t="str">
        <f/>
        <v/>
      </c>
      <c r="AS980" s="381" t="s">
        <v>495</v>
      </c>
      <c r="AT980" s="381" t="str">
        <f/>
        <v/>
      </c>
      <c r="AU980" s="389"/>
      <c r="AV980" s="390" t="str">
        <f/>
        <v/>
      </c>
      <c r="AW980" s="57" t="str">
        <f/>
        <v/>
      </c>
      <c r="AX980" s="381"/>
      <c r="AY980" s="381" t="str">
        <f/>
        <v/>
      </c>
      <c r="AZ980" s="381"/>
      <c r="BA980" s="381" t="str">
        <f/>
        <v/>
      </c>
      <c r="BB980" s="385"/>
      <c r="BC980" s="390" t="str">
        <f/>
        <v/>
      </c>
      <c r="BD980" s="381" t="str">
        <f/>
        <v/>
      </c>
      <c r="BE980" s="381"/>
      <c r="BF980" s="381" t="str">
        <f/>
        <v/>
      </c>
      <c r="BG980" s="391"/>
      <c r="BH980" s="392"/>
      <c r="BI980" s="378"/>
    </row>
    <row r="981" ht="15.75" customHeight="1">
      <c r="A981" s="236"/>
      <c r="B981" s="236"/>
      <c r="C981" s="358"/>
      <c r="D981" s="379"/>
      <c r="E981" s="380"/>
      <c r="F981" s="57"/>
      <c r="G981" s="57"/>
      <c r="H981" s="381"/>
      <c r="I981" s="380"/>
      <c r="J981" s="396"/>
      <c r="K981" s="382" t="b">
        <v>0</v>
      </c>
      <c r="L981" s="422"/>
      <c r="M981" s="57"/>
      <c r="N981" s="57" t="b">
        <v>0</v>
      </c>
      <c r="O981" s="24" t="b">
        <v>0</v>
      </c>
      <c r="P981" s="24"/>
      <c r="Q981" s="383"/>
      <c r="R981" s="367"/>
      <c r="S981" s="384" t="str">
        <f/>
        <v/>
      </c>
      <c r="T981" s="385" t="s">
        <v>495</v>
      </c>
      <c r="U981" s="386" t="str">
        <f/>
        <v/>
      </c>
      <c r="V981" s="385" t="s">
        <v>495</v>
      </c>
      <c r="W981" s="387" t="str">
        <f/>
        <v/>
      </c>
      <c r="X981" s="381" t="str">
        <f/>
        <v/>
      </c>
      <c r="Y981" s="381"/>
      <c r="Z981" s="381" t="s">
        <v>495</v>
      </c>
      <c r="AA981" s="388"/>
      <c r="AB981" s="381"/>
      <c r="AC981" s="381"/>
      <c r="AD981" s="381"/>
      <c r="AE981" s="388"/>
      <c r="AF981" s="381"/>
      <c r="AG981" s="381"/>
      <c r="AH981" s="389"/>
      <c r="AI981" s="386"/>
      <c r="AJ981" s="381"/>
      <c r="AK981" s="381"/>
      <c r="AL981" s="383"/>
      <c r="AM981" s="374"/>
      <c r="AN981" s="384" t="s">
        <v>495</v>
      </c>
      <c r="AO981" s="381" t="s">
        <v>495</v>
      </c>
      <c r="AP981" s="383"/>
      <c r="AQ981" s="374"/>
      <c r="AR981" s="384" t="str">
        <f/>
        <v/>
      </c>
      <c r="AS981" s="381" t="s">
        <v>495</v>
      </c>
      <c r="AT981" s="381" t="str">
        <f/>
        <v/>
      </c>
      <c r="AU981" s="389"/>
      <c r="AV981" s="390" t="str">
        <f/>
        <v/>
      </c>
      <c r="AW981" s="57" t="str">
        <f/>
        <v/>
      </c>
      <c r="AX981" s="381"/>
      <c r="AY981" s="381" t="str">
        <f/>
        <v/>
      </c>
      <c r="AZ981" s="381"/>
      <c r="BA981" s="381" t="str">
        <f/>
        <v/>
      </c>
      <c r="BB981" s="385"/>
      <c r="BC981" s="390" t="str">
        <f/>
        <v/>
      </c>
      <c r="BD981" s="381" t="str">
        <f/>
        <v/>
      </c>
      <c r="BE981" s="381"/>
      <c r="BF981" s="381" t="str">
        <f/>
        <v/>
      </c>
      <c r="BG981" s="391"/>
      <c r="BH981" s="392"/>
      <c r="BI981" s="378"/>
    </row>
    <row r="982" ht="15.75" customHeight="1">
      <c r="A982" s="236"/>
      <c r="B982" s="236"/>
      <c r="C982" s="358"/>
      <c r="D982" s="379"/>
      <c r="E982" s="380"/>
      <c r="F982" s="57"/>
      <c r="G982" s="57"/>
      <c r="H982" s="381"/>
      <c r="I982" s="380"/>
      <c r="J982" s="396"/>
      <c r="K982" s="382" t="b">
        <v>0</v>
      </c>
      <c r="L982" s="422"/>
      <c r="M982" s="57"/>
      <c r="N982" s="57" t="b">
        <v>0</v>
      </c>
      <c r="O982" s="24" t="b">
        <v>0</v>
      </c>
      <c r="P982" s="24"/>
      <c r="Q982" s="383"/>
      <c r="R982" s="367"/>
      <c r="S982" s="384" t="str">
        <f/>
        <v/>
      </c>
      <c r="T982" s="385" t="s">
        <v>495</v>
      </c>
      <c r="U982" s="386" t="str">
        <f/>
        <v/>
      </c>
      <c r="V982" s="385" t="s">
        <v>495</v>
      </c>
      <c r="W982" s="387" t="str">
        <f/>
        <v/>
      </c>
      <c r="X982" s="381" t="str">
        <f/>
        <v/>
      </c>
      <c r="Y982" s="381"/>
      <c r="Z982" s="381" t="s">
        <v>495</v>
      </c>
      <c r="AA982" s="388"/>
      <c r="AB982" s="381"/>
      <c r="AC982" s="381"/>
      <c r="AD982" s="381"/>
      <c r="AE982" s="388"/>
      <c r="AF982" s="381"/>
      <c r="AG982" s="381"/>
      <c r="AH982" s="389"/>
      <c r="AI982" s="386"/>
      <c r="AJ982" s="381"/>
      <c r="AK982" s="381"/>
      <c r="AL982" s="383"/>
      <c r="AM982" s="374"/>
      <c r="AN982" s="384" t="s">
        <v>495</v>
      </c>
      <c r="AO982" s="381" t="s">
        <v>495</v>
      </c>
      <c r="AP982" s="383"/>
      <c r="AQ982" s="374"/>
      <c r="AR982" s="384" t="str">
        <f/>
        <v/>
      </c>
      <c r="AS982" s="381" t="s">
        <v>495</v>
      </c>
      <c r="AT982" s="381" t="str">
        <f/>
        <v/>
      </c>
      <c r="AU982" s="389"/>
      <c r="AV982" s="390" t="str">
        <f/>
        <v/>
      </c>
      <c r="AW982" s="57" t="str">
        <f/>
        <v/>
      </c>
      <c r="AX982" s="381"/>
      <c r="AY982" s="381" t="str">
        <f/>
        <v/>
      </c>
      <c r="AZ982" s="381"/>
      <c r="BA982" s="381" t="str">
        <f/>
        <v/>
      </c>
      <c r="BB982" s="385"/>
      <c r="BC982" s="390" t="str">
        <f/>
        <v/>
      </c>
      <c r="BD982" s="381" t="str">
        <f/>
        <v/>
      </c>
      <c r="BE982" s="381"/>
      <c r="BF982" s="381" t="str">
        <f/>
        <v/>
      </c>
      <c r="BG982" s="391"/>
      <c r="BH982" s="392"/>
      <c r="BI982" s="378"/>
    </row>
    <row r="983" ht="15.75" customHeight="1">
      <c r="A983" s="236"/>
      <c r="B983" s="236"/>
      <c r="C983" s="358"/>
      <c r="D983" s="379"/>
      <c r="E983" s="380"/>
      <c r="F983" s="57"/>
      <c r="G983" s="57"/>
      <c r="H983" s="381"/>
      <c r="I983" s="380"/>
      <c r="J983" s="396"/>
      <c r="K983" s="382" t="b">
        <v>0</v>
      </c>
      <c r="L983" s="422"/>
      <c r="M983" s="57"/>
      <c r="N983" s="57" t="b">
        <v>0</v>
      </c>
      <c r="O983" s="24" t="b">
        <v>0</v>
      </c>
      <c r="P983" s="24"/>
      <c r="Q983" s="383"/>
      <c r="R983" s="367"/>
      <c r="S983" s="384" t="str">
        <f/>
        <v/>
      </c>
      <c r="T983" s="385" t="s">
        <v>495</v>
      </c>
      <c r="U983" s="386" t="str">
        <f/>
        <v/>
      </c>
      <c r="V983" s="385" t="s">
        <v>495</v>
      </c>
      <c r="W983" s="387" t="str">
        <f/>
        <v/>
      </c>
      <c r="X983" s="381" t="str">
        <f/>
        <v/>
      </c>
      <c r="Y983" s="381"/>
      <c r="Z983" s="381" t="s">
        <v>495</v>
      </c>
      <c r="AA983" s="388"/>
      <c r="AB983" s="381"/>
      <c r="AC983" s="381"/>
      <c r="AD983" s="381"/>
      <c r="AE983" s="388"/>
      <c r="AF983" s="381"/>
      <c r="AG983" s="381"/>
      <c r="AH983" s="389"/>
      <c r="AI983" s="386"/>
      <c r="AJ983" s="381"/>
      <c r="AK983" s="381"/>
      <c r="AL983" s="383"/>
      <c r="AM983" s="374"/>
      <c r="AN983" s="384" t="s">
        <v>495</v>
      </c>
      <c r="AO983" s="381" t="s">
        <v>495</v>
      </c>
      <c r="AP983" s="383"/>
      <c r="AQ983" s="374"/>
      <c r="AR983" s="384" t="str">
        <f/>
        <v/>
      </c>
      <c r="AS983" s="381" t="s">
        <v>495</v>
      </c>
      <c r="AT983" s="381" t="str">
        <f/>
        <v/>
      </c>
      <c r="AU983" s="389"/>
      <c r="AV983" s="390" t="str">
        <f/>
        <v/>
      </c>
      <c r="AW983" s="57" t="str">
        <f/>
        <v/>
      </c>
      <c r="AX983" s="381"/>
      <c r="AY983" s="381" t="str">
        <f/>
        <v/>
      </c>
      <c r="AZ983" s="381"/>
      <c r="BA983" s="381" t="str">
        <f/>
        <v/>
      </c>
      <c r="BB983" s="385"/>
      <c r="BC983" s="390" t="str">
        <f/>
        <v/>
      </c>
      <c r="BD983" s="381" t="str">
        <f/>
        <v/>
      </c>
      <c r="BE983" s="381"/>
      <c r="BF983" s="381" t="str">
        <f/>
        <v/>
      </c>
      <c r="BG983" s="391"/>
      <c r="BH983" s="392"/>
      <c r="BI983" s="378"/>
    </row>
    <row r="984" ht="15.75" customHeight="1">
      <c r="A984" s="236"/>
      <c r="B984" s="236"/>
      <c r="C984" s="358"/>
      <c r="D984" s="379"/>
      <c r="E984" s="380"/>
      <c r="F984" s="57"/>
      <c r="G984" s="57"/>
      <c r="H984" s="381"/>
      <c r="I984" s="380"/>
      <c r="J984" s="396"/>
      <c r="K984" s="382" t="b">
        <v>0</v>
      </c>
      <c r="L984" s="422"/>
      <c r="M984" s="57"/>
      <c r="N984" s="57" t="b">
        <v>0</v>
      </c>
      <c r="O984" s="24" t="b">
        <v>0</v>
      </c>
      <c r="P984" s="24"/>
      <c r="Q984" s="383"/>
      <c r="R984" s="367"/>
      <c r="S984" s="384" t="str">
        <f/>
        <v/>
      </c>
      <c r="T984" s="385" t="s">
        <v>495</v>
      </c>
      <c r="U984" s="386" t="str">
        <f/>
        <v/>
      </c>
      <c r="V984" s="385" t="s">
        <v>495</v>
      </c>
      <c r="W984" s="387" t="str">
        <f/>
        <v/>
      </c>
      <c r="X984" s="381" t="str">
        <f/>
        <v/>
      </c>
      <c r="Y984" s="381"/>
      <c r="Z984" s="381" t="s">
        <v>495</v>
      </c>
      <c r="AA984" s="388"/>
      <c r="AB984" s="381"/>
      <c r="AC984" s="381"/>
      <c r="AD984" s="381"/>
      <c r="AE984" s="388"/>
      <c r="AF984" s="381"/>
      <c r="AG984" s="381"/>
      <c r="AH984" s="389"/>
      <c r="AI984" s="386"/>
      <c r="AJ984" s="381"/>
      <c r="AK984" s="381"/>
      <c r="AL984" s="383"/>
      <c r="AM984" s="374"/>
      <c r="AN984" s="384" t="s">
        <v>495</v>
      </c>
      <c r="AO984" s="381" t="s">
        <v>495</v>
      </c>
      <c r="AP984" s="383"/>
      <c r="AQ984" s="374"/>
      <c r="AR984" s="384" t="str">
        <f/>
        <v/>
      </c>
      <c r="AS984" s="381" t="s">
        <v>495</v>
      </c>
      <c r="AT984" s="381" t="str">
        <f/>
        <v/>
      </c>
      <c r="AU984" s="389"/>
      <c r="AV984" s="390" t="str">
        <f/>
        <v/>
      </c>
      <c r="AW984" s="57" t="str">
        <f/>
        <v/>
      </c>
      <c r="AX984" s="381"/>
      <c r="AY984" s="381" t="str">
        <f/>
        <v/>
      </c>
      <c r="AZ984" s="381"/>
      <c r="BA984" s="381" t="str">
        <f/>
        <v/>
      </c>
      <c r="BB984" s="385"/>
      <c r="BC984" s="390" t="str">
        <f/>
        <v/>
      </c>
      <c r="BD984" s="381" t="str">
        <f/>
        <v/>
      </c>
      <c r="BE984" s="381"/>
      <c r="BF984" s="381" t="str">
        <f/>
        <v/>
      </c>
      <c r="BG984" s="391"/>
      <c r="BH984" s="392"/>
      <c r="BI984" s="378"/>
    </row>
    <row r="985" ht="15.75" customHeight="1">
      <c r="A985" s="236"/>
      <c r="B985" s="236"/>
      <c r="C985" s="358"/>
      <c r="D985" s="379"/>
      <c r="E985" s="380"/>
      <c r="F985" s="57"/>
      <c r="G985" s="57"/>
      <c r="H985" s="381"/>
      <c r="I985" s="380"/>
      <c r="J985" s="396"/>
      <c r="K985" s="382" t="b">
        <v>0</v>
      </c>
      <c r="L985" s="422"/>
      <c r="M985" s="57"/>
      <c r="N985" s="57" t="b">
        <v>0</v>
      </c>
      <c r="O985" s="24" t="b">
        <v>0</v>
      </c>
      <c r="P985" s="24"/>
      <c r="Q985" s="383"/>
      <c r="R985" s="367"/>
      <c r="S985" s="384" t="str">
        <f/>
        <v/>
      </c>
      <c r="T985" s="385" t="s">
        <v>495</v>
      </c>
      <c r="U985" s="386" t="str">
        <f/>
        <v/>
      </c>
      <c r="V985" s="385" t="s">
        <v>495</v>
      </c>
      <c r="W985" s="387" t="str">
        <f/>
        <v/>
      </c>
      <c r="X985" s="381" t="str">
        <f/>
        <v/>
      </c>
      <c r="Y985" s="381"/>
      <c r="Z985" s="381" t="s">
        <v>495</v>
      </c>
      <c r="AA985" s="388"/>
      <c r="AB985" s="381"/>
      <c r="AC985" s="381"/>
      <c r="AD985" s="381"/>
      <c r="AE985" s="388"/>
      <c r="AF985" s="381"/>
      <c r="AG985" s="381"/>
      <c r="AH985" s="389"/>
      <c r="AI985" s="386"/>
      <c r="AJ985" s="381"/>
      <c r="AK985" s="381"/>
      <c r="AL985" s="383"/>
      <c r="AM985" s="374"/>
      <c r="AN985" s="384" t="s">
        <v>495</v>
      </c>
      <c r="AO985" s="381" t="s">
        <v>495</v>
      </c>
      <c r="AP985" s="383"/>
      <c r="AQ985" s="374"/>
      <c r="AR985" s="384" t="str">
        <f/>
        <v/>
      </c>
      <c r="AS985" s="381" t="s">
        <v>495</v>
      </c>
      <c r="AT985" s="381" t="str">
        <f/>
        <v/>
      </c>
      <c r="AU985" s="389"/>
      <c r="AV985" s="390" t="str">
        <f/>
        <v/>
      </c>
      <c r="AW985" s="57" t="str">
        <f/>
        <v/>
      </c>
      <c r="AX985" s="381"/>
      <c r="AY985" s="381" t="str">
        <f/>
        <v/>
      </c>
      <c r="AZ985" s="381"/>
      <c r="BA985" s="381" t="str">
        <f/>
        <v/>
      </c>
      <c r="BB985" s="385"/>
      <c r="BC985" s="390" t="str">
        <f/>
        <v/>
      </c>
      <c r="BD985" s="381" t="str">
        <f/>
        <v/>
      </c>
      <c r="BE985" s="381"/>
      <c r="BF985" s="381" t="str">
        <f/>
        <v/>
      </c>
      <c r="BG985" s="391"/>
      <c r="BH985" s="392"/>
      <c r="BI985" s="378"/>
    </row>
    <row r="986" ht="15.75" customHeight="1">
      <c r="A986" s="236"/>
      <c r="B986" s="236"/>
      <c r="C986" s="358"/>
      <c r="D986" s="379"/>
      <c r="E986" s="380"/>
      <c r="F986" s="57"/>
      <c r="G986" s="57"/>
      <c r="H986" s="381"/>
      <c r="I986" s="380"/>
      <c r="J986" s="396"/>
      <c r="K986" s="382" t="b">
        <v>0</v>
      </c>
      <c r="L986" s="422"/>
      <c r="M986" s="57"/>
      <c r="N986" s="57" t="b">
        <v>0</v>
      </c>
      <c r="O986" s="24" t="b">
        <v>0</v>
      </c>
      <c r="P986" s="24"/>
      <c r="Q986" s="383"/>
      <c r="R986" s="367"/>
      <c r="S986" s="384" t="str">
        <f/>
        <v/>
      </c>
      <c r="T986" s="385" t="s">
        <v>495</v>
      </c>
      <c r="U986" s="386" t="str">
        <f/>
        <v/>
      </c>
      <c r="V986" s="385" t="s">
        <v>495</v>
      </c>
      <c r="W986" s="387" t="str">
        <f/>
        <v/>
      </c>
      <c r="X986" s="381" t="str">
        <f/>
        <v/>
      </c>
      <c r="Y986" s="381"/>
      <c r="Z986" s="381" t="s">
        <v>495</v>
      </c>
      <c r="AA986" s="388"/>
      <c r="AB986" s="57"/>
      <c r="AC986" s="381"/>
      <c r="AD986" s="381"/>
      <c r="AE986" s="388"/>
      <c r="AF986" s="381"/>
      <c r="AG986" s="381"/>
      <c r="AH986" s="389"/>
      <c r="AI986" s="386"/>
      <c r="AJ986" s="381"/>
      <c r="AK986" s="381"/>
      <c r="AL986" s="383"/>
      <c r="AM986" s="374"/>
      <c r="AN986" s="384" t="s">
        <v>495</v>
      </c>
      <c r="AO986" s="381" t="s">
        <v>495</v>
      </c>
      <c r="AP986" s="383"/>
      <c r="AQ986" s="374"/>
      <c r="AR986" s="384" t="str">
        <f/>
        <v/>
      </c>
      <c r="AS986" s="381" t="s">
        <v>495</v>
      </c>
      <c r="AT986" s="381" t="str">
        <f/>
        <v/>
      </c>
      <c r="AU986" s="389"/>
      <c r="AV986" s="390" t="str">
        <f/>
        <v/>
      </c>
      <c r="AW986" s="57" t="str">
        <f/>
        <v/>
      </c>
      <c r="AX986" s="381"/>
      <c r="AY986" s="381" t="str">
        <f/>
        <v/>
      </c>
      <c r="AZ986" s="381"/>
      <c r="BA986" s="381" t="str">
        <f/>
        <v/>
      </c>
      <c r="BB986" s="385"/>
      <c r="BC986" s="390" t="str">
        <f/>
        <v/>
      </c>
      <c r="BD986" s="381" t="str">
        <f/>
        <v/>
      </c>
      <c r="BE986" s="381"/>
      <c r="BF986" s="381" t="str">
        <f/>
        <v/>
      </c>
      <c r="BG986" s="391"/>
      <c r="BH986" s="392"/>
      <c r="BI986" s="378"/>
    </row>
    <row r="987" ht="15.75" customHeight="1">
      <c r="A987" s="236"/>
      <c r="B987" s="236"/>
      <c r="C987" s="358"/>
      <c r="D987" s="379"/>
      <c r="E987" s="380"/>
      <c r="F987" s="57"/>
      <c r="G987" s="57"/>
      <c r="H987" s="381"/>
      <c r="I987" s="380"/>
      <c r="J987" s="396"/>
      <c r="K987" s="382" t="b">
        <v>0</v>
      </c>
      <c r="L987" s="422"/>
      <c r="M987" s="57"/>
      <c r="N987" s="57" t="b">
        <v>0</v>
      </c>
      <c r="O987" s="24" t="b">
        <v>0</v>
      </c>
      <c r="P987" s="24"/>
      <c r="Q987" s="383"/>
      <c r="R987" s="367"/>
      <c r="S987" s="384" t="str">
        <f/>
        <v/>
      </c>
      <c r="T987" s="385" t="s">
        <v>495</v>
      </c>
      <c r="U987" s="386" t="str">
        <f/>
        <v/>
      </c>
      <c r="V987" s="385" t="s">
        <v>495</v>
      </c>
      <c r="W987" s="387" t="str">
        <f/>
        <v/>
      </c>
      <c r="X987" s="381" t="str">
        <f/>
        <v/>
      </c>
      <c r="Y987" s="381"/>
      <c r="Z987" s="381" t="s">
        <v>495</v>
      </c>
      <c r="AA987" s="388"/>
      <c r="AB987" s="381"/>
      <c r="AC987" s="381"/>
      <c r="AD987" s="381"/>
      <c r="AE987" s="388"/>
      <c r="AF987" s="381"/>
      <c r="AG987" s="381"/>
      <c r="AH987" s="389"/>
      <c r="AI987" s="386"/>
      <c r="AJ987" s="381"/>
      <c r="AK987" s="381"/>
      <c r="AL987" s="383"/>
      <c r="AM987" s="374"/>
      <c r="AN987" s="384" t="s">
        <v>495</v>
      </c>
      <c r="AO987" s="381" t="s">
        <v>495</v>
      </c>
      <c r="AP987" s="383"/>
      <c r="AQ987" s="374"/>
      <c r="AR987" s="384" t="str">
        <f/>
        <v/>
      </c>
      <c r="AS987" s="381" t="s">
        <v>495</v>
      </c>
      <c r="AT987" s="381" t="str">
        <f/>
        <v/>
      </c>
      <c r="AU987" s="389"/>
      <c r="AV987" s="390" t="str">
        <f/>
        <v/>
      </c>
      <c r="AW987" s="57" t="str">
        <f/>
        <v/>
      </c>
      <c r="AX987" s="381"/>
      <c r="AY987" s="381" t="str">
        <f/>
        <v/>
      </c>
      <c r="AZ987" s="381"/>
      <c r="BA987" s="381" t="str">
        <f/>
        <v/>
      </c>
      <c r="BB987" s="385"/>
      <c r="BC987" s="390" t="str">
        <f/>
        <v/>
      </c>
      <c r="BD987" s="381" t="str">
        <f/>
        <v/>
      </c>
      <c r="BE987" s="381"/>
      <c r="BF987" s="381" t="str">
        <f/>
        <v/>
      </c>
      <c r="BG987" s="391"/>
      <c r="BH987" s="392"/>
      <c r="BI987" s="378"/>
    </row>
    <row r="988" ht="15.75" customHeight="1">
      <c r="A988" s="236"/>
      <c r="B988" s="236"/>
      <c r="C988" s="358"/>
      <c r="D988" s="379"/>
      <c r="E988" s="380"/>
      <c r="F988" s="57"/>
      <c r="G988" s="57"/>
      <c r="H988" s="381"/>
      <c r="I988" s="380"/>
      <c r="J988" s="396"/>
      <c r="K988" s="382" t="b">
        <v>0</v>
      </c>
      <c r="L988" s="422"/>
      <c r="M988" s="57"/>
      <c r="N988" s="57" t="b">
        <v>0</v>
      </c>
      <c r="O988" s="24" t="b">
        <v>0</v>
      </c>
      <c r="P988" s="24"/>
      <c r="Q988" s="383"/>
      <c r="R988" s="367"/>
      <c r="S988" s="384" t="str">
        <f/>
        <v/>
      </c>
      <c r="T988" s="385" t="s">
        <v>495</v>
      </c>
      <c r="U988" s="386" t="str">
        <f/>
        <v/>
      </c>
      <c r="V988" s="385" t="s">
        <v>495</v>
      </c>
      <c r="W988" s="387" t="str">
        <f/>
        <v/>
      </c>
      <c r="X988" s="381" t="str">
        <f/>
        <v/>
      </c>
      <c r="Y988" s="381"/>
      <c r="Z988" s="381" t="s">
        <v>495</v>
      </c>
      <c r="AA988" s="388"/>
      <c r="AB988" s="57"/>
      <c r="AC988" s="381"/>
      <c r="AD988" s="381"/>
      <c r="AE988" s="388"/>
      <c r="AF988" s="381"/>
      <c r="AG988" s="381"/>
      <c r="AH988" s="389"/>
      <c r="AI988" s="386"/>
      <c r="AJ988" s="381"/>
      <c r="AK988" s="381"/>
      <c r="AL988" s="383"/>
      <c r="AM988" s="374"/>
      <c r="AN988" s="384" t="s">
        <v>495</v>
      </c>
      <c r="AO988" s="381" t="s">
        <v>495</v>
      </c>
      <c r="AP988" s="383"/>
      <c r="AQ988" s="374"/>
      <c r="AR988" s="384" t="str">
        <f/>
        <v/>
      </c>
      <c r="AS988" s="381" t="s">
        <v>495</v>
      </c>
      <c r="AT988" s="381" t="str">
        <f/>
        <v/>
      </c>
      <c r="AU988" s="389"/>
      <c r="AV988" s="390" t="str">
        <f/>
        <v/>
      </c>
      <c r="AW988" s="57" t="str">
        <f/>
        <v/>
      </c>
      <c r="AX988" s="381"/>
      <c r="AY988" s="381" t="str">
        <f/>
        <v/>
      </c>
      <c r="AZ988" s="381"/>
      <c r="BA988" s="381" t="str">
        <f/>
        <v/>
      </c>
      <c r="BB988" s="385"/>
      <c r="BC988" s="390" t="str">
        <f/>
        <v/>
      </c>
      <c r="BD988" s="381" t="str">
        <f/>
        <v/>
      </c>
      <c r="BE988" s="381"/>
      <c r="BF988" s="381" t="str">
        <f/>
        <v/>
      </c>
      <c r="BG988" s="391"/>
      <c r="BH988" s="392"/>
      <c r="BI988" s="378"/>
    </row>
    <row r="989" ht="15.75" customHeight="1">
      <c r="A989" s="236"/>
      <c r="B989" s="236"/>
      <c r="C989" s="358"/>
      <c r="D989" s="379"/>
      <c r="E989" s="380"/>
      <c r="F989" s="57"/>
      <c r="G989" s="57"/>
      <c r="H989" s="381"/>
      <c r="I989" s="380"/>
      <c r="J989" s="396"/>
      <c r="K989" s="382" t="b">
        <v>0</v>
      </c>
      <c r="L989" s="422"/>
      <c r="M989" s="57"/>
      <c r="N989" s="57" t="b">
        <v>0</v>
      </c>
      <c r="O989" s="24" t="b">
        <v>0</v>
      </c>
      <c r="P989" s="24"/>
      <c r="Q989" s="383"/>
      <c r="R989" s="367"/>
      <c r="S989" s="384" t="str">
        <f/>
        <v/>
      </c>
      <c r="T989" s="385" t="s">
        <v>495</v>
      </c>
      <c r="U989" s="386" t="str">
        <f/>
        <v/>
      </c>
      <c r="V989" s="385" t="s">
        <v>495</v>
      </c>
      <c r="W989" s="387" t="str">
        <f/>
        <v/>
      </c>
      <c r="X989" s="381" t="str">
        <f/>
        <v/>
      </c>
      <c r="Y989" s="381"/>
      <c r="Z989" s="381" t="s">
        <v>495</v>
      </c>
      <c r="AA989" s="388"/>
      <c r="AB989" s="381"/>
      <c r="AC989" s="381"/>
      <c r="AD989" s="381"/>
      <c r="AE989" s="388"/>
      <c r="AF989" s="381"/>
      <c r="AG989" s="381"/>
      <c r="AH989" s="389"/>
      <c r="AI989" s="386"/>
      <c r="AJ989" s="381"/>
      <c r="AK989" s="381"/>
      <c r="AL989" s="383"/>
      <c r="AM989" s="374"/>
      <c r="AN989" s="384" t="s">
        <v>495</v>
      </c>
      <c r="AO989" s="381" t="s">
        <v>495</v>
      </c>
      <c r="AP989" s="383"/>
      <c r="AQ989" s="374"/>
      <c r="AR989" s="384" t="str">
        <f/>
        <v/>
      </c>
      <c r="AS989" s="381" t="s">
        <v>495</v>
      </c>
      <c r="AT989" s="381" t="str">
        <f/>
        <v/>
      </c>
      <c r="AU989" s="389"/>
      <c r="AV989" s="390" t="str">
        <f/>
        <v/>
      </c>
      <c r="AW989" s="57" t="str">
        <f/>
        <v/>
      </c>
      <c r="AX989" s="381"/>
      <c r="AY989" s="381" t="str">
        <f/>
        <v/>
      </c>
      <c r="AZ989" s="381"/>
      <c r="BA989" s="381" t="str">
        <f/>
        <v/>
      </c>
      <c r="BB989" s="385"/>
      <c r="BC989" s="390" t="str">
        <f/>
        <v/>
      </c>
      <c r="BD989" s="381" t="str">
        <f/>
        <v/>
      </c>
      <c r="BE989" s="381"/>
      <c r="BF989" s="381" t="str">
        <f/>
        <v/>
      </c>
      <c r="BG989" s="391"/>
      <c r="BH989" s="392"/>
      <c r="BI989" s="378"/>
    </row>
    <row r="990" ht="15.75" customHeight="1">
      <c r="A990" s="236"/>
      <c r="B990" s="236"/>
      <c r="C990" s="358"/>
      <c r="D990" s="379"/>
      <c r="E990" s="380"/>
      <c r="F990" s="57"/>
      <c r="G990" s="57"/>
      <c r="H990" s="381"/>
      <c r="I990" s="380"/>
      <c r="J990" s="396"/>
      <c r="K990" s="382" t="b">
        <v>0</v>
      </c>
      <c r="L990" s="422"/>
      <c r="M990" s="57"/>
      <c r="N990" s="57" t="b">
        <v>0</v>
      </c>
      <c r="O990" s="24" t="b">
        <v>0</v>
      </c>
      <c r="P990" s="24"/>
      <c r="Q990" s="383"/>
      <c r="R990" s="367"/>
      <c r="S990" s="384" t="str">
        <f/>
        <v/>
      </c>
      <c r="T990" s="385" t="s">
        <v>495</v>
      </c>
      <c r="U990" s="386" t="str">
        <f/>
        <v/>
      </c>
      <c r="V990" s="385" t="s">
        <v>495</v>
      </c>
      <c r="W990" s="387" t="str">
        <f/>
        <v/>
      </c>
      <c r="X990" s="381" t="str">
        <f/>
        <v/>
      </c>
      <c r="Y990" s="381"/>
      <c r="Z990" s="381" t="s">
        <v>495</v>
      </c>
      <c r="AA990" s="388"/>
      <c r="AB990" s="381"/>
      <c r="AC990" s="381"/>
      <c r="AD990" s="381"/>
      <c r="AE990" s="388"/>
      <c r="AF990" s="381"/>
      <c r="AG990" s="381"/>
      <c r="AH990" s="389"/>
      <c r="AI990" s="386"/>
      <c r="AJ990" s="381"/>
      <c r="AK990" s="381"/>
      <c r="AL990" s="383"/>
      <c r="AM990" s="374"/>
      <c r="AN990" s="384" t="s">
        <v>495</v>
      </c>
      <c r="AO990" s="381" t="s">
        <v>495</v>
      </c>
      <c r="AP990" s="383"/>
      <c r="AQ990" s="374"/>
      <c r="AR990" s="384" t="str">
        <f/>
        <v/>
      </c>
      <c r="AS990" s="381" t="s">
        <v>495</v>
      </c>
      <c r="AT990" s="381" t="str">
        <f/>
        <v/>
      </c>
      <c r="AU990" s="389"/>
      <c r="AV990" s="390" t="str">
        <f/>
        <v/>
      </c>
      <c r="AW990" s="57" t="str">
        <f/>
        <v/>
      </c>
      <c r="AX990" s="381"/>
      <c r="AY990" s="381" t="str">
        <f/>
        <v/>
      </c>
      <c r="AZ990" s="381"/>
      <c r="BA990" s="381" t="str">
        <f/>
        <v/>
      </c>
      <c r="BB990" s="385"/>
      <c r="BC990" s="390" t="str">
        <f/>
        <v/>
      </c>
      <c r="BD990" s="381" t="str">
        <f/>
        <v/>
      </c>
      <c r="BE990" s="381"/>
      <c r="BF990" s="381" t="str">
        <f/>
        <v/>
      </c>
      <c r="BG990" s="391"/>
      <c r="BH990" s="392"/>
      <c r="BI990" s="378"/>
    </row>
    <row r="991" ht="15.75" customHeight="1">
      <c r="A991" s="236"/>
      <c r="B991" s="236"/>
      <c r="C991" s="358"/>
      <c r="D991" s="379"/>
      <c r="E991" s="380"/>
      <c r="F991" s="57"/>
      <c r="G991" s="57"/>
      <c r="H991" s="381"/>
      <c r="I991" s="380"/>
      <c r="J991" s="396"/>
      <c r="K991" s="382" t="b">
        <v>0</v>
      </c>
      <c r="L991" s="422"/>
      <c r="M991" s="57"/>
      <c r="N991" s="57" t="b">
        <v>0</v>
      </c>
      <c r="O991" s="24" t="b">
        <v>0</v>
      </c>
      <c r="P991" s="24"/>
      <c r="Q991" s="383"/>
      <c r="R991" s="367"/>
      <c r="S991" s="384" t="str">
        <f/>
        <v/>
      </c>
      <c r="T991" s="385" t="s">
        <v>495</v>
      </c>
      <c r="U991" s="386" t="str">
        <f/>
        <v/>
      </c>
      <c r="V991" s="385" t="s">
        <v>495</v>
      </c>
      <c r="W991" s="387" t="str">
        <f/>
        <v/>
      </c>
      <c r="X991" s="381" t="str">
        <f/>
        <v/>
      </c>
      <c r="Y991" s="381"/>
      <c r="Z991" s="381" t="s">
        <v>495</v>
      </c>
      <c r="AA991" s="388"/>
      <c r="AB991" s="381"/>
      <c r="AC991" s="381"/>
      <c r="AD991" s="381"/>
      <c r="AE991" s="388"/>
      <c r="AF991" s="381"/>
      <c r="AG991" s="381"/>
      <c r="AH991" s="389"/>
      <c r="AI991" s="386"/>
      <c r="AJ991" s="381"/>
      <c r="AK991" s="381"/>
      <c r="AL991" s="383"/>
      <c r="AM991" s="374"/>
      <c r="AN991" s="384" t="s">
        <v>495</v>
      </c>
      <c r="AO991" s="381" t="s">
        <v>495</v>
      </c>
      <c r="AP991" s="383"/>
      <c r="AQ991" s="374"/>
      <c r="AR991" s="384" t="str">
        <f/>
        <v/>
      </c>
      <c r="AS991" s="381" t="s">
        <v>495</v>
      </c>
      <c r="AT991" s="381" t="str">
        <f/>
        <v/>
      </c>
      <c r="AU991" s="389"/>
      <c r="AV991" s="390" t="str">
        <f/>
        <v/>
      </c>
      <c r="AW991" s="57" t="str">
        <f/>
        <v/>
      </c>
      <c r="AX991" s="381"/>
      <c r="AY991" s="381" t="str">
        <f/>
        <v/>
      </c>
      <c r="AZ991" s="381"/>
      <c r="BA991" s="381" t="str">
        <f/>
        <v/>
      </c>
      <c r="BB991" s="385"/>
      <c r="BC991" s="390" t="str">
        <f/>
        <v/>
      </c>
      <c r="BD991" s="381" t="str">
        <f/>
        <v/>
      </c>
      <c r="BE991" s="381"/>
      <c r="BF991" s="381" t="str">
        <f/>
        <v/>
      </c>
      <c r="BG991" s="391"/>
      <c r="BH991" s="392"/>
      <c r="BI991" s="378"/>
    </row>
    <row r="992" ht="15.75" customHeight="1">
      <c r="A992" s="236"/>
      <c r="B992" s="236"/>
      <c r="C992" s="358"/>
      <c r="D992" s="379"/>
      <c r="E992" s="380"/>
      <c r="F992" s="57"/>
      <c r="G992" s="57"/>
      <c r="H992" s="381"/>
      <c r="I992" s="380"/>
      <c r="J992" s="396"/>
      <c r="K992" s="382" t="b">
        <v>0</v>
      </c>
      <c r="L992" s="422"/>
      <c r="M992" s="57"/>
      <c r="N992" s="57" t="b">
        <v>0</v>
      </c>
      <c r="O992" s="24" t="b">
        <v>0</v>
      </c>
      <c r="P992" s="24"/>
      <c r="Q992" s="383"/>
      <c r="R992" s="367"/>
      <c r="S992" s="384" t="str">
        <f/>
        <v/>
      </c>
      <c r="T992" s="385" t="s">
        <v>495</v>
      </c>
      <c r="U992" s="386" t="str">
        <f/>
        <v/>
      </c>
      <c r="V992" s="385" t="s">
        <v>495</v>
      </c>
      <c r="W992" s="387" t="str">
        <f/>
        <v/>
      </c>
      <c r="X992" s="381" t="str">
        <f/>
        <v/>
      </c>
      <c r="Y992" s="381"/>
      <c r="Z992" s="381" t="s">
        <v>495</v>
      </c>
      <c r="AA992" s="388"/>
      <c r="AB992" s="381"/>
      <c r="AC992" s="381"/>
      <c r="AD992" s="381"/>
      <c r="AE992" s="388"/>
      <c r="AF992" s="381"/>
      <c r="AG992" s="381"/>
      <c r="AH992" s="389"/>
      <c r="AI992" s="386"/>
      <c r="AJ992" s="381"/>
      <c r="AK992" s="381"/>
      <c r="AL992" s="383"/>
      <c r="AM992" s="374"/>
      <c r="AN992" s="384" t="s">
        <v>495</v>
      </c>
      <c r="AO992" s="381" t="s">
        <v>495</v>
      </c>
      <c r="AP992" s="383"/>
      <c r="AQ992" s="374"/>
      <c r="AR992" s="384" t="str">
        <f/>
        <v/>
      </c>
      <c r="AS992" s="381" t="s">
        <v>495</v>
      </c>
      <c r="AT992" s="381" t="str">
        <f/>
        <v/>
      </c>
      <c r="AU992" s="389"/>
      <c r="AV992" s="390" t="str">
        <f/>
        <v/>
      </c>
      <c r="AW992" s="57" t="str">
        <f/>
        <v/>
      </c>
      <c r="AX992" s="381"/>
      <c r="AY992" s="381" t="str">
        <f/>
        <v/>
      </c>
      <c r="AZ992" s="381"/>
      <c r="BA992" s="381" t="str">
        <f/>
        <v/>
      </c>
      <c r="BB992" s="385"/>
      <c r="BC992" s="390" t="str">
        <f/>
        <v/>
      </c>
      <c r="BD992" s="381" t="str">
        <f/>
        <v/>
      </c>
      <c r="BE992" s="381"/>
      <c r="BF992" s="381" t="str">
        <f/>
        <v/>
      </c>
      <c r="BG992" s="391"/>
      <c r="BH992" s="392"/>
      <c r="BI992" s="378"/>
    </row>
    <row r="993" ht="15.75" customHeight="1">
      <c r="A993" s="236"/>
      <c r="B993" s="236"/>
      <c r="C993" s="358"/>
      <c r="D993" s="379"/>
      <c r="E993" s="380"/>
      <c r="F993" s="57"/>
      <c r="G993" s="57"/>
      <c r="H993" s="381"/>
      <c r="I993" s="380"/>
      <c r="J993" s="396"/>
      <c r="K993" s="382" t="b">
        <v>0</v>
      </c>
      <c r="L993" s="422"/>
      <c r="M993" s="57"/>
      <c r="N993" s="57" t="b">
        <v>0</v>
      </c>
      <c r="O993" s="24" t="b">
        <v>0</v>
      </c>
      <c r="P993" s="24"/>
      <c r="Q993" s="383"/>
      <c r="R993" s="367"/>
      <c r="S993" s="384" t="str">
        <f/>
        <v/>
      </c>
      <c r="T993" s="385" t="s">
        <v>495</v>
      </c>
      <c r="U993" s="386" t="str">
        <f/>
        <v/>
      </c>
      <c r="V993" s="385" t="s">
        <v>495</v>
      </c>
      <c r="W993" s="387" t="str">
        <f/>
        <v/>
      </c>
      <c r="X993" s="381" t="str">
        <f/>
        <v/>
      </c>
      <c r="Y993" s="381"/>
      <c r="Z993" s="381" t="s">
        <v>495</v>
      </c>
      <c r="AA993" s="388"/>
      <c r="AB993" s="381"/>
      <c r="AC993" s="381"/>
      <c r="AD993" s="381"/>
      <c r="AE993" s="388"/>
      <c r="AF993" s="381"/>
      <c r="AG993" s="381"/>
      <c r="AH993" s="389"/>
      <c r="AI993" s="386"/>
      <c r="AJ993" s="381"/>
      <c r="AK993" s="381"/>
      <c r="AL993" s="383"/>
      <c r="AM993" s="374"/>
      <c r="AN993" s="384" t="s">
        <v>495</v>
      </c>
      <c r="AO993" s="381" t="s">
        <v>495</v>
      </c>
      <c r="AP993" s="383"/>
      <c r="AQ993" s="374"/>
      <c r="AR993" s="384" t="str">
        <f/>
        <v/>
      </c>
      <c r="AS993" s="381" t="s">
        <v>495</v>
      </c>
      <c r="AT993" s="381" t="str">
        <f/>
        <v/>
      </c>
      <c r="AU993" s="389"/>
      <c r="AV993" s="390" t="str">
        <f/>
        <v/>
      </c>
      <c r="AW993" s="57" t="str">
        <f/>
        <v/>
      </c>
      <c r="AX993" s="381"/>
      <c r="AY993" s="381" t="str">
        <f/>
        <v/>
      </c>
      <c r="AZ993" s="381"/>
      <c r="BA993" s="381" t="str">
        <f/>
        <v/>
      </c>
      <c r="BB993" s="385"/>
      <c r="BC993" s="390" t="str">
        <f/>
        <v/>
      </c>
      <c r="BD993" s="381" t="str">
        <f/>
        <v/>
      </c>
      <c r="BE993" s="381"/>
      <c r="BF993" s="381" t="str">
        <f/>
        <v/>
      </c>
      <c r="BG993" s="391"/>
      <c r="BH993" s="392"/>
      <c r="BI993" s="378"/>
    </row>
    <row r="994" ht="15.75" customHeight="1">
      <c r="A994" s="236"/>
      <c r="B994" s="236"/>
      <c r="C994" s="358"/>
      <c r="D994" s="379"/>
      <c r="E994" s="380"/>
      <c r="F994" s="57"/>
      <c r="G994" s="57"/>
      <c r="H994" s="381"/>
      <c r="I994" s="380"/>
      <c r="J994" s="396"/>
      <c r="K994" s="382" t="b">
        <v>0</v>
      </c>
      <c r="L994" s="422"/>
      <c r="M994" s="57"/>
      <c r="N994" s="57" t="b">
        <v>0</v>
      </c>
      <c r="O994" s="24" t="b">
        <v>0</v>
      </c>
      <c r="P994" s="24"/>
      <c r="Q994" s="383"/>
      <c r="R994" s="367"/>
      <c r="S994" s="384" t="str">
        <f/>
        <v/>
      </c>
      <c r="T994" s="385" t="s">
        <v>495</v>
      </c>
      <c r="U994" s="386" t="str">
        <f/>
        <v/>
      </c>
      <c r="V994" s="385" t="s">
        <v>495</v>
      </c>
      <c r="W994" s="387" t="str">
        <f/>
        <v/>
      </c>
      <c r="X994" s="381" t="str">
        <f/>
        <v/>
      </c>
      <c r="Y994" s="381"/>
      <c r="Z994" s="381" t="s">
        <v>495</v>
      </c>
      <c r="AA994" s="388"/>
      <c r="AB994" s="381"/>
      <c r="AC994" s="381"/>
      <c r="AD994" s="381"/>
      <c r="AE994" s="388"/>
      <c r="AF994" s="381"/>
      <c r="AG994" s="381"/>
      <c r="AH994" s="389"/>
      <c r="AI994" s="386"/>
      <c r="AJ994" s="381"/>
      <c r="AK994" s="381"/>
      <c r="AL994" s="383"/>
      <c r="AM994" s="374"/>
      <c r="AN994" s="384" t="s">
        <v>495</v>
      </c>
      <c r="AO994" s="381" t="s">
        <v>495</v>
      </c>
      <c r="AP994" s="383"/>
      <c r="AQ994" s="374"/>
      <c r="AR994" s="384" t="str">
        <f/>
        <v/>
      </c>
      <c r="AS994" s="381" t="s">
        <v>495</v>
      </c>
      <c r="AT994" s="381" t="str">
        <f/>
        <v/>
      </c>
      <c r="AU994" s="389"/>
      <c r="AV994" s="390" t="str">
        <f/>
        <v/>
      </c>
      <c r="AW994" s="57" t="str">
        <f/>
        <v/>
      </c>
      <c r="AX994" s="381"/>
      <c r="AY994" s="381" t="str">
        <f/>
        <v/>
      </c>
      <c r="AZ994" s="381"/>
      <c r="BA994" s="381" t="str">
        <f/>
        <v/>
      </c>
      <c r="BB994" s="385"/>
      <c r="BC994" s="390" t="str">
        <f/>
        <v/>
      </c>
      <c r="BD994" s="381" t="str">
        <f/>
        <v/>
      </c>
      <c r="BE994" s="381"/>
      <c r="BF994" s="381" t="str">
        <f/>
        <v/>
      </c>
      <c r="BG994" s="391"/>
      <c r="BH994" s="392"/>
      <c r="BI994" s="378"/>
    </row>
    <row r="995" ht="15.75" customHeight="1">
      <c r="A995" s="236"/>
      <c r="B995" s="236"/>
      <c r="C995" s="358"/>
      <c r="D995" s="379"/>
      <c r="E995" s="380"/>
      <c r="F995" s="57"/>
      <c r="G995" s="57"/>
      <c r="H995" s="381"/>
      <c r="I995" s="380"/>
      <c r="J995" s="396"/>
      <c r="K995" s="382" t="b">
        <v>0</v>
      </c>
      <c r="L995" s="422"/>
      <c r="M995" s="57"/>
      <c r="N995" s="57" t="b">
        <v>0</v>
      </c>
      <c r="O995" s="24" t="b">
        <v>0</v>
      </c>
      <c r="P995" s="24"/>
      <c r="Q995" s="383"/>
      <c r="R995" s="367"/>
      <c r="S995" s="384" t="str">
        <f/>
        <v/>
      </c>
      <c r="T995" s="385" t="s">
        <v>495</v>
      </c>
      <c r="U995" s="386" t="str">
        <f/>
        <v/>
      </c>
      <c r="V995" s="385" t="s">
        <v>495</v>
      </c>
      <c r="W995" s="387" t="str">
        <f/>
        <v/>
      </c>
      <c r="X995" s="381" t="str">
        <f/>
        <v/>
      </c>
      <c r="Y995" s="381"/>
      <c r="Z995" s="381" t="s">
        <v>495</v>
      </c>
      <c r="AA995" s="388"/>
      <c r="AB995" s="381"/>
      <c r="AC995" s="381"/>
      <c r="AD995" s="381"/>
      <c r="AE995" s="388"/>
      <c r="AF995" s="381"/>
      <c r="AG995" s="381"/>
      <c r="AH995" s="389"/>
      <c r="AI995" s="386"/>
      <c r="AJ995" s="381"/>
      <c r="AK995" s="381"/>
      <c r="AL995" s="383"/>
      <c r="AM995" s="374"/>
      <c r="AN995" s="384" t="s">
        <v>495</v>
      </c>
      <c r="AO995" s="381" t="s">
        <v>495</v>
      </c>
      <c r="AP995" s="383"/>
      <c r="AQ995" s="374"/>
      <c r="AR995" s="384" t="str">
        <f/>
        <v/>
      </c>
      <c r="AS995" s="381" t="s">
        <v>495</v>
      </c>
      <c r="AT995" s="381" t="str">
        <f/>
        <v/>
      </c>
      <c r="AU995" s="389"/>
      <c r="AV995" s="390" t="str">
        <f/>
        <v/>
      </c>
      <c r="AW995" s="57" t="str">
        <f/>
        <v/>
      </c>
      <c r="AX995" s="381"/>
      <c r="AY995" s="381" t="str">
        <f/>
        <v/>
      </c>
      <c r="AZ995" s="381"/>
      <c r="BA995" s="381" t="str">
        <f/>
        <v/>
      </c>
      <c r="BB995" s="385"/>
      <c r="BC995" s="390" t="str">
        <f/>
        <v/>
      </c>
      <c r="BD995" s="381" t="str">
        <f/>
        <v/>
      </c>
      <c r="BE995" s="381"/>
      <c r="BF995" s="381" t="str">
        <f/>
        <v/>
      </c>
      <c r="BG995" s="391"/>
      <c r="BH995" s="392"/>
      <c r="BI995" s="378"/>
    </row>
    <row r="996" ht="15.75" customHeight="1">
      <c r="A996" s="236"/>
      <c r="B996" s="236"/>
      <c r="C996" s="358"/>
      <c r="D996" s="379"/>
      <c r="E996" s="380"/>
      <c r="F996" s="57"/>
      <c r="G996" s="57"/>
      <c r="H996" s="381"/>
      <c r="I996" s="380"/>
      <c r="J996" s="396"/>
      <c r="K996" s="382" t="b">
        <v>0</v>
      </c>
      <c r="L996" s="422"/>
      <c r="M996" s="57"/>
      <c r="N996" s="57" t="b">
        <v>0</v>
      </c>
      <c r="O996" s="24" t="b">
        <v>0</v>
      </c>
      <c r="P996" s="24"/>
      <c r="Q996" s="383"/>
      <c r="R996" s="367"/>
      <c r="S996" s="384" t="str">
        <f/>
        <v/>
      </c>
      <c r="T996" s="385" t="s">
        <v>495</v>
      </c>
      <c r="U996" s="386" t="str">
        <f/>
        <v/>
      </c>
      <c r="V996" s="385" t="s">
        <v>495</v>
      </c>
      <c r="W996" s="387" t="str">
        <f/>
        <v/>
      </c>
      <c r="X996" s="381" t="str">
        <f/>
        <v/>
      </c>
      <c r="Y996" s="381"/>
      <c r="Z996" s="381" t="s">
        <v>495</v>
      </c>
      <c r="AA996" s="388"/>
      <c r="AB996" s="381"/>
      <c r="AC996" s="381"/>
      <c r="AD996" s="381"/>
      <c r="AE996" s="388"/>
      <c r="AF996" s="381"/>
      <c r="AG996" s="381"/>
      <c r="AH996" s="389"/>
      <c r="AI996" s="386"/>
      <c r="AJ996" s="381"/>
      <c r="AK996" s="381"/>
      <c r="AL996" s="383"/>
      <c r="AM996" s="374"/>
      <c r="AN996" s="384" t="s">
        <v>495</v>
      </c>
      <c r="AO996" s="381" t="s">
        <v>495</v>
      </c>
      <c r="AP996" s="383"/>
      <c r="AQ996" s="374"/>
      <c r="AR996" s="384" t="str">
        <f/>
        <v/>
      </c>
      <c r="AS996" s="381" t="s">
        <v>495</v>
      </c>
      <c r="AT996" s="381" t="str">
        <f/>
        <v/>
      </c>
      <c r="AU996" s="389"/>
      <c r="AV996" s="390" t="str">
        <f/>
        <v/>
      </c>
      <c r="AW996" s="57" t="str">
        <f/>
        <v/>
      </c>
      <c r="AX996" s="381"/>
      <c r="AY996" s="381" t="str">
        <f/>
        <v/>
      </c>
      <c r="AZ996" s="381"/>
      <c r="BA996" s="381" t="str">
        <f/>
        <v/>
      </c>
      <c r="BB996" s="385"/>
      <c r="BC996" s="390" t="str">
        <f/>
        <v/>
      </c>
      <c r="BD996" s="381" t="str">
        <f/>
        <v/>
      </c>
      <c r="BE996" s="381"/>
      <c r="BF996" s="381" t="str">
        <f/>
        <v/>
      </c>
      <c r="BG996" s="391"/>
      <c r="BH996" s="392"/>
      <c r="BI996" s="378"/>
    </row>
    <row r="997" ht="15.75" customHeight="1">
      <c r="A997" s="236"/>
      <c r="B997" s="236"/>
      <c r="C997" s="358"/>
      <c r="D997" s="379"/>
      <c r="E997" s="380"/>
      <c r="F997" s="57"/>
      <c r="G997" s="57"/>
      <c r="H997" s="381"/>
      <c r="I997" s="380"/>
      <c r="J997" s="396"/>
      <c r="K997" s="382" t="b">
        <v>0</v>
      </c>
      <c r="L997" s="422"/>
      <c r="M997" s="57"/>
      <c r="N997" s="57" t="b">
        <v>0</v>
      </c>
      <c r="O997" s="24" t="b">
        <v>0</v>
      </c>
      <c r="P997" s="24"/>
      <c r="Q997" s="383"/>
      <c r="R997" s="367"/>
      <c r="S997" s="384" t="str">
        <f/>
        <v/>
      </c>
      <c r="T997" s="385" t="s">
        <v>495</v>
      </c>
      <c r="U997" s="386" t="str">
        <f/>
        <v/>
      </c>
      <c r="V997" s="385" t="s">
        <v>495</v>
      </c>
      <c r="W997" s="387" t="str">
        <f/>
        <v/>
      </c>
      <c r="X997" s="381" t="str">
        <f/>
        <v/>
      </c>
      <c r="Y997" s="381"/>
      <c r="Z997" s="381" t="s">
        <v>495</v>
      </c>
      <c r="AA997" s="388"/>
      <c r="AB997" s="381"/>
      <c r="AC997" s="381"/>
      <c r="AD997" s="381"/>
      <c r="AE997" s="388"/>
      <c r="AF997" s="381"/>
      <c r="AG997" s="381"/>
      <c r="AH997" s="389"/>
      <c r="AI997" s="386"/>
      <c r="AJ997" s="381"/>
      <c r="AK997" s="381"/>
      <c r="AL997" s="383"/>
      <c r="AM997" s="374"/>
      <c r="AN997" s="384" t="s">
        <v>495</v>
      </c>
      <c r="AO997" s="381" t="s">
        <v>495</v>
      </c>
      <c r="AP997" s="383"/>
      <c r="AQ997" s="374"/>
      <c r="AR997" s="384" t="str">
        <f/>
        <v/>
      </c>
      <c r="AS997" s="381" t="s">
        <v>495</v>
      </c>
      <c r="AT997" s="381" t="str">
        <f/>
        <v/>
      </c>
      <c r="AU997" s="389"/>
      <c r="AV997" s="390" t="str">
        <f/>
        <v/>
      </c>
      <c r="AW997" s="57" t="str">
        <f/>
        <v/>
      </c>
      <c r="AX997" s="381"/>
      <c r="AY997" s="381" t="str">
        <f/>
        <v/>
      </c>
      <c r="AZ997" s="381"/>
      <c r="BA997" s="381" t="str">
        <f/>
        <v/>
      </c>
      <c r="BB997" s="385"/>
      <c r="BC997" s="390" t="str">
        <f/>
        <v/>
      </c>
      <c r="BD997" s="381" t="str">
        <f/>
        <v/>
      </c>
      <c r="BE997" s="381"/>
      <c r="BF997" s="381" t="str">
        <f/>
        <v/>
      </c>
      <c r="BG997" s="391"/>
      <c r="BH997" s="392"/>
      <c r="BI997" s="378"/>
    </row>
    <row r="998" ht="15.75" customHeight="1">
      <c r="A998" s="236"/>
      <c r="B998" s="236"/>
      <c r="C998" s="358"/>
      <c r="D998" s="379"/>
      <c r="E998" s="380"/>
      <c r="F998" s="57"/>
      <c r="G998" s="57"/>
      <c r="H998" s="381"/>
      <c r="I998" s="380"/>
      <c r="J998" s="396"/>
      <c r="K998" s="382" t="b">
        <v>0</v>
      </c>
      <c r="L998" s="422"/>
      <c r="M998" s="57"/>
      <c r="N998" s="57" t="b">
        <v>0</v>
      </c>
      <c r="O998" s="24" t="b">
        <v>0</v>
      </c>
      <c r="P998" s="24"/>
      <c r="Q998" s="383"/>
      <c r="R998" s="367"/>
      <c r="S998" s="384" t="str">
        <f/>
        <v/>
      </c>
      <c r="T998" s="385" t="s">
        <v>495</v>
      </c>
      <c r="U998" s="386" t="str">
        <f/>
        <v/>
      </c>
      <c r="V998" s="385" t="s">
        <v>495</v>
      </c>
      <c r="W998" s="387" t="str">
        <f/>
        <v/>
      </c>
      <c r="X998" s="381" t="str">
        <f/>
        <v/>
      </c>
      <c r="Y998" s="381"/>
      <c r="Z998" s="381" t="s">
        <v>495</v>
      </c>
      <c r="AA998" s="388"/>
      <c r="AB998" s="381"/>
      <c r="AC998" s="381"/>
      <c r="AD998" s="381"/>
      <c r="AE998" s="388"/>
      <c r="AF998" s="381"/>
      <c r="AG998" s="381"/>
      <c r="AH998" s="389"/>
      <c r="AI998" s="386"/>
      <c r="AJ998" s="381"/>
      <c r="AK998" s="381"/>
      <c r="AL998" s="383"/>
      <c r="AM998" s="374"/>
      <c r="AN998" s="384" t="s">
        <v>495</v>
      </c>
      <c r="AO998" s="381" t="s">
        <v>495</v>
      </c>
      <c r="AP998" s="383"/>
      <c r="AQ998" s="374"/>
      <c r="AR998" s="384" t="str">
        <f/>
        <v/>
      </c>
      <c r="AS998" s="381" t="s">
        <v>495</v>
      </c>
      <c r="AT998" s="381" t="str">
        <f/>
        <v/>
      </c>
      <c r="AU998" s="389"/>
      <c r="AV998" s="390" t="str">
        <f/>
        <v/>
      </c>
      <c r="AW998" s="57" t="str">
        <f/>
        <v/>
      </c>
      <c r="AX998" s="381"/>
      <c r="AY998" s="381" t="str">
        <f/>
        <v/>
      </c>
      <c r="AZ998" s="381"/>
      <c r="BA998" s="381" t="str">
        <f/>
        <v/>
      </c>
      <c r="BB998" s="385"/>
      <c r="BC998" s="390" t="str">
        <f/>
        <v/>
      </c>
      <c r="BD998" s="381" t="str">
        <f/>
        <v/>
      </c>
      <c r="BE998" s="381"/>
      <c r="BF998" s="381" t="str">
        <f/>
        <v/>
      </c>
      <c r="BG998" s="391"/>
      <c r="BH998" s="392"/>
      <c r="BI998" s="378"/>
    </row>
    <row r="999" ht="15.75" customHeight="1">
      <c r="A999" s="236"/>
      <c r="B999" s="236"/>
      <c r="C999" s="358"/>
      <c r="D999" s="379"/>
      <c r="E999" s="380"/>
      <c r="F999" s="57"/>
      <c r="G999" s="57"/>
      <c r="H999" s="381"/>
      <c r="I999" s="380"/>
      <c r="J999" s="396"/>
      <c r="K999" s="382" t="b">
        <v>0</v>
      </c>
      <c r="L999" s="422"/>
      <c r="M999" s="57"/>
      <c r="N999" s="57" t="b">
        <v>0</v>
      </c>
      <c r="O999" s="24" t="b">
        <v>0</v>
      </c>
      <c r="P999" s="24"/>
      <c r="Q999" s="383"/>
      <c r="R999" s="367"/>
      <c r="S999" s="384" t="str">
        <f/>
        <v/>
      </c>
      <c r="T999" s="385" t="s">
        <v>495</v>
      </c>
      <c r="U999" s="386" t="str">
        <f/>
        <v/>
      </c>
      <c r="V999" s="385" t="s">
        <v>495</v>
      </c>
      <c r="W999" s="387" t="str">
        <f/>
        <v/>
      </c>
      <c r="X999" s="381" t="str">
        <f/>
        <v/>
      </c>
      <c r="Y999" s="381"/>
      <c r="Z999" s="381" t="s">
        <v>495</v>
      </c>
      <c r="AA999" s="388"/>
      <c r="AB999" s="381"/>
      <c r="AC999" s="381"/>
      <c r="AD999" s="381"/>
      <c r="AE999" s="388"/>
      <c r="AF999" s="381"/>
      <c r="AG999" s="381"/>
      <c r="AH999" s="389"/>
      <c r="AI999" s="386"/>
      <c r="AJ999" s="381"/>
      <c r="AK999" s="381"/>
      <c r="AL999" s="383"/>
      <c r="AM999" s="374"/>
      <c r="AN999" s="384" t="s">
        <v>495</v>
      </c>
      <c r="AO999" s="381" t="s">
        <v>495</v>
      </c>
      <c r="AP999" s="383"/>
      <c r="AQ999" s="374"/>
      <c r="AR999" s="384" t="str">
        <f/>
        <v/>
      </c>
      <c r="AS999" s="381" t="s">
        <v>495</v>
      </c>
      <c r="AT999" s="381" t="str">
        <f/>
        <v/>
      </c>
      <c r="AU999" s="389"/>
      <c r="AV999" s="390" t="str">
        <f/>
        <v/>
      </c>
      <c r="AW999" s="57" t="str">
        <f/>
        <v/>
      </c>
      <c r="AX999" s="381"/>
      <c r="AY999" s="381" t="str">
        <f/>
        <v/>
      </c>
      <c r="AZ999" s="381"/>
      <c r="BA999" s="381" t="str">
        <f/>
        <v/>
      </c>
      <c r="BB999" s="385"/>
      <c r="BC999" s="390" t="str">
        <f/>
        <v/>
      </c>
      <c r="BD999" s="381" t="str">
        <f/>
        <v/>
      </c>
      <c r="BE999" s="381"/>
      <c r="BF999" s="381" t="str">
        <f/>
        <v/>
      </c>
      <c r="BG999" s="391"/>
      <c r="BH999" s="392"/>
      <c r="BI999" s="378"/>
    </row>
    <row r="1000" ht="15.75" customHeight="1">
      <c r="A1000" s="236"/>
      <c r="B1000" s="236"/>
      <c r="C1000" s="358"/>
      <c r="D1000" s="379"/>
      <c r="E1000" s="380"/>
      <c r="F1000" s="57"/>
      <c r="G1000" s="57"/>
      <c r="H1000" s="381"/>
      <c r="I1000" s="380"/>
      <c r="J1000" s="396"/>
      <c r="K1000" s="382" t="b">
        <v>0</v>
      </c>
      <c r="L1000" s="422"/>
      <c r="M1000" s="57"/>
      <c r="N1000" s="57" t="b">
        <v>0</v>
      </c>
      <c r="O1000" s="24" t="b">
        <v>0</v>
      </c>
      <c r="P1000" s="24"/>
      <c r="Q1000" s="383"/>
      <c r="R1000" s="367"/>
      <c r="S1000" s="384" t="str">
        <f/>
        <v/>
      </c>
      <c r="T1000" s="385" t="s">
        <v>495</v>
      </c>
      <c r="U1000" s="386" t="str">
        <f/>
        <v/>
      </c>
      <c r="V1000" s="385" t="s">
        <v>495</v>
      </c>
      <c r="W1000" s="387" t="str">
        <f/>
        <v/>
      </c>
      <c r="X1000" s="381" t="str">
        <f/>
        <v/>
      </c>
      <c r="Y1000" s="381"/>
      <c r="Z1000" s="381" t="s">
        <v>495</v>
      </c>
      <c r="AA1000" s="388"/>
      <c r="AB1000" s="381"/>
      <c r="AC1000" s="381"/>
      <c r="AD1000" s="381"/>
      <c r="AE1000" s="388"/>
      <c r="AF1000" s="381"/>
      <c r="AG1000" s="381"/>
      <c r="AH1000" s="389"/>
      <c r="AI1000" s="386"/>
      <c r="AJ1000" s="381"/>
      <c r="AK1000" s="381"/>
      <c r="AL1000" s="383"/>
      <c r="AM1000" s="374"/>
      <c r="AN1000" s="384" t="s">
        <v>495</v>
      </c>
      <c r="AO1000" s="381" t="s">
        <v>495</v>
      </c>
      <c r="AP1000" s="383"/>
      <c r="AQ1000" s="374"/>
      <c r="AR1000" s="384" t="str">
        <f/>
        <v/>
      </c>
      <c r="AS1000" s="381" t="s">
        <v>495</v>
      </c>
      <c r="AT1000" s="381" t="str">
        <f/>
        <v/>
      </c>
      <c r="AU1000" s="389"/>
      <c r="AV1000" s="390" t="str">
        <f/>
        <v/>
      </c>
      <c r="AW1000" s="57" t="str">
        <f/>
        <v/>
      </c>
      <c r="AX1000" s="381"/>
      <c r="AY1000" s="381" t="str">
        <f/>
        <v/>
      </c>
      <c r="AZ1000" s="381"/>
      <c r="BA1000" s="381" t="str">
        <f/>
        <v/>
      </c>
      <c r="BB1000" s="385"/>
      <c r="BC1000" s="390" t="str">
        <f/>
        <v/>
      </c>
      <c r="BD1000" s="381" t="str">
        <f/>
        <v/>
      </c>
      <c r="BE1000" s="381"/>
      <c r="BF1000" s="381" t="str">
        <f/>
        <v/>
      </c>
      <c r="BG1000" s="391"/>
      <c r="BH1000" s="392"/>
      <c r="BI1000" s="378"/>
    </row>
    <row r="1001" ht="15.75" customHeight="1">
      <c r="A1001" s="236"/>
      <c r="B1001" s="236"/>
      <c r="C1001" s="423"/>
      <c r="D1001" s="379"/>
      <c r="E1001" s="380"/>
      <c r="F1001" s="57"/>
      <c r="G1001" s="57"/>
      <c r="H1001" s="381"/>
      <c r="I1001" s="380"/>
      <c r="J1001" s="396"/>
      <c r="K1001" s="382" t="b">
        <v>0</v>
      </c>
      <c r="L1001" s="424"/>
      <c r="M1001" s="57"/>
      <c r="N1001" s="57" t="b">
        <v>0</v>
      </c>
      <c r="O1001" s="57" t="b">
        <v>0</v>
      </c>
      <c r="P1001" s="57"/>
      <c r="Q1001" s="383"/>
      <c r="R1001" s="367"/>
      <c r="S1001" s="384" t="str">
        <f/>
        <v/>
      </c>
      <c r="T1001" s="385" t="s">
        <v>495</v>
      </c>
      <c r="U1001" s="386" t="str">
        <f/>
        <v/>
      </c>
      <c r="V1001" s="385" t="s">
        <v>495</v>
      </c>
      <c r="W1001" s="387" t="str">
        <f/>
        <v/>
      </c>
      <c r="X1001" s="381" t="str">
        <f/>
        <v/>
      </c>
      <c r="Y1001" s="381"/>
      <c r="Z1001" s="381" t="s">
        <v>495</v>
      </c>
      <c r="AA1001" s="388"/>
      <c r="AB1001" s="381"/>
      <c r="AC1001" s="381"/>
      <c r="AD1001" s="381"/>
      <c r="AE1001" s="388"/>
      <c r="AF1001" s="381"/>
      <c r="AG1001" s="381"/>
      <c r="AH1001" s="389"/>
      <c r="AI1001" s="386"/>
      <c r="AJ1001" s="381"/>
      <c r="AK1001" s="381"/>
      <c r="AL1001" s="383"/>
      <c r="AM1001" s="374"/>
      <c r="AN1001" s="384" t="s">
        <v>495</v>
      </c>
      <c r="AO1001" s="381" t="s">
        <v>495</v>
      </c>
      <c r="AP1001" s="383"/>
      <c r="AQ1001" s="374"/>
      <c r="AR1001" s="384" t="str">
        <f/>
        <v/>
      </c>
      <c r="AS1001" s="381" t="s">
        <v>495</v>
      </c>
      <c r="AT1001" s="381" t="str">
        <f/>
        <v/>
      </c>
      <c r="AU1001" s="389"/>
      <c r="AV1001" s="390" t="str">
        <f/>
        <v/>
      </c>
      <c r="AW1001" s="57" t="str">
        <f/>
        <v/>
      </c>
      <c r="AX1001" s="381"/>
      <c r="AY1001" s="381" t="str">
        <f/>
        <v/>
      </c>
      <c r="AZ1001" s="381"/>
      <c r="BA1001" s="381" t="str">
        <f/>
        <v/>
      </c>
      <c r="BB1001" s="385"/>
      <c r="BC1001" s="390" t="str">
        <f/>
        <v/>
      </c>
      <c r="BD1001" s="381" t="str">
        <f/>
        <v/>
      </c>
      <c r="BE1001" s="381"/>
      <c r="BF1001" s="381" t="str">
        <f/>
        <v/>
      </c>
      <c r="BG1001" s="391"/>
      <c r="BH1001" s="392"/>
      <c r="BI1001" s="378"/>
    </row>
    <row r="1002" ht="15.75" customHeight="1">
      <c r="A1002" s="236"/>
      <c r="B1002" s="236"/>
      <c r="C1002" s="423"/>
      <c r="D1002" s="379"/>
      <c r="E1002" s="380"/>
      <c r="F1002" s="57"/>
      <c r="G1002" s="57"/>
      <c r="H1002" s="381"/>
      <c r="I1002" s="380"/>
      <c r="J1002" s="396"/>
      <c r="K1002" s="382" t="b">
        <v>0</v>
      </c>
      <c r="L1002" s="424"/>
      <c r="M1002" s="57"/>
      <c r="N1002" s="57" t="b">
        <v>0</v>
      </c>
      <c r="O1002" s="57" t="b">
        <v>0</v>
      </c>
      <c r="P1002" s="57"/>
      <c r="Q1002" s="383"/>
      <c r="R1002" s="367"/>
      <c r="S1002" s="384" t="str">
        <f/>
        <v/>
      </c>
      <c r="T1002" s="385"/>
      <c r="U1002" s="386" t="str">
        <f/>
        <v/>
      </c>
      <c r="V1002" s="385"/>
      <c r="W1002" s="387" t="str">
        <f/>
        <v/>
      </c>
      <c r="X1002" s="381" t="str">
        <f/>
        <v/>
      </c>
      <c r="Y1002" s="381"/>
      <c r="Z1002" s="381"/>
      <c r="AA1002" s="388"/>
      <c r="AB1002" s="381"/>
      <c r="AC1002" s="381"/>
      <c r="AD1002" s="381"/>
      <c r="AE1002" s="388"/>
      <c r="AF1002" s="381"/>
      <c r="AG1002" s="381"/>
      <c r="AH1002" s="389"/>
      <c r="AI1002" s="386"/>
      <c r="AJ1002" s="381"/>
      <c r="AK1002" s="381"/>
      <c r="AL1002" s="383"/>
      <c r="AM1002" s="374"/>
      <c r="AN1002" s="384"/>
      <c r="AO1002" s="381"/>
      <c r="AP1002" s="383"/>
      <c r="AQ1002" s="374"/>
      <c r="AR1002" s="384" t="str">
        <f/>
        <v/>
      </c>
      <c r="AS1002" s="381"/>
      <c r="AT1002" s="381" t="str">
        <f/>
        <v/>
      </c>
      <c r="AU1002" s="389"/>
      <c r="AV1002" s="390" t="str">
        <f/>
        <v/>
      </c>
      <c r="AW1002" s="57" t="str">
        <f/>
        <v/>
      </c>
      <c r="AX1002" s="381"/>
      <c r="AY1002" s="381" t="str">
        <f/>
        <v/>
      </c>
      <c r="AZ1002" s="381"/>
      <c r="BA1002" s="381" t="str">
        <f/>
        <v/>
      </c>
      <c r="BB1002" s="385"/>
      <c r="BC1002" s="390" t="str">
        <f/>
        <v/>
      </c>
      <c r="BD1002" s="381" t="str">
        <f/>
        <v/>
      </c>
      <c r="BE1002" s="381"/>
      <c r="BF1002" s="381" t="str">
        <f/>
        <v/>
      </c>
      <c r="BG1002" s="391"/>
      <c r="BH1002" s="425"/>
      <c r="BI1002" s="378"/>
    </row>
    <row r="1003" ht="15.75" customHeight="1">
      <c r="A1003" s="236"/>
      <c r="B1003" s="236"/>
      <c r="C1003" s="423"/>
      <c r="D1003" s="379"/>
      <c r="E1003" s="380"/>
      <c r="F1003" s="57"/>
      <c r="G1003" s="57"/>
      <c r="H1003" s="381"/>
      <c r="I1003" s="380"/>
      <c r="J1003" s="396"/>
      <c r="K1003" s="382" t="b">
        <v>0</v>
      </c>
      <c r="L1003" s="424"/>
      <c r="M1003" s="57"/>
      <c r="N1003" s="57" t="b">
        <v>0</v>
      </c>
      <c r="O1003" s="57" t="b">
        <v>0</v>
      </c>
      <c r="P1003" s="57"/>
      <c r="Q1003" s="383"/>
      <c r="R1003" s="367"/>
      <c r="S1003" s="384" t="str">
        <f/>
        <v/>
      </c>
      <c r="T1003" s="385"/>
      <c r="U1003" s="386" t="str">
        <f/>
        <v/>
      </c>
      <c r="V1003" s="385"/>
      <c r="W1003" s="387" t="str">
        <f/>
        <v/>
      </c>
      <c r="X1003" s="381" t="str">
        <f/>
        <v/>
      </c>
      <c r="Y1003" s="381"/>
      <c r="Z1003" s="381"/>
      <c r="AA1003" s="388"/>
      <c r="AB1003" s="381"/>
      <c r="AC1003" s="381"/>
      <c r="AD1003" s="381"/>
      <c r="AE1003" s="388"/>
      <c r="AF1003" s="381"/>
      <c r="AG1003" s="381"/>
      <c r="AH1003" s="389"/>
      <c r="AI1003" s="386"/>
      <c r="AJ1003" s="381"/>
      <c r="AK1003" s="381"/>
      <c r="AL1003" s="383"/>
      <c r="AM1003" s="374"/>
      <c r="AN1003" s="384"/>
      <c r="AO1003" s="381"/>
      <c r="AP1003" s="383"/>
      <c r="AQ1003" s="374"/>
      <c r="AR1003" s="384" t="str">
        <f/>
        <v/>
      </c>
      <c r="AS1003" s="381"/>
      <c r="AT1003" s="381" t="str">
        <f/>
        <v/>
      </c>
      <c r="AU1003" s="389"/>
      <c r="AV1003" s="390" t="str">
        <f/>
        <v/>
      </c>
      <c r="AW1003" s="57" t="str">
        <f/>
        <v/>
      </c>
      <c r="AX1003" s="381"/>
      <c r="AY1003" s="381" t="str">
        <f/>
        <v/>
      </c>
      <c r="AZ1003" s="381"/>
      <c r="BA1003" s="381" t="str">
        <f/>
        <v/>
      </c>
      <c r="BB1003" s="385"/>
      <c r="BC1003" s="390" t="str">
        <f/>
        <v/>
      </c>
      <c r="BD1003" s="381" t="str">
        <f/>
        <v/>
      </c>
      <c r="BE1003" s="381"/>
      <c r="BF1003" s="381" t="str">
        <f/>
        <v/>
      </c>
      <c r="BG1003" s="391"/>
      <c r="BH1003" s="425"/>
      <c r="BI1003" s="378"/>
    </row>
    <row r="1004" ht="15.75" customHeight="1">
      <c r="A1004" s="236"/>
      <c r="B1004" s="236"/>
      <c r="C1004" s="423"/>
      <c r="D1004" s="379"/>
      <c r="E1004" s="380"/>
      <c r="F1004" s="57"/>
      <c r="G1004" s="57"/>
      <c r="H1004" s="381"/>
      <c r="I1004" s="380"/>
      <c r="J1004" s="396"/>
      <c r="K1004" s="382" t="b">
        <v>0</v>
      </c>
      <c r="L1004" s="424"/>
      <c r="M1004" s="57"/>
      <c r="N1004" s="57" t="b">
        <v>0</v>
      </c>
      <c r="O1004" s="57" t="b">
        <v>0</v>
      </c>
      <c r="P1004" s="57"/>
      <c r="Q1004" s="383"/>
      <c r="R1004" s="367"/>
      <c r="S1004" s="384" t="str">
        <f/>
        <v/>
      </c>
      <c r="T1004" s="385"/>
      <c r="U1004" s="386" t="str">
        <f/>
        <v/>
      </c>
      <c r="V1004" s="385"/>
      <c r="W1004" s="387" t="str">
        <f/>
        <v/>
      </c>
      <c r="X1004" s="381" t="str">
        <f/>
        <v/>
      </c>
      <c r="Y1004" s="381"/>
      <c r="Z1004" s="381"/>
      <c r="AA1004" s="388"/>
      <c r="AB1004" s="381"/>
      <c r="AC1004" s="381"/>
      <c r="AD1004" s="381"/>
      <c r="AE1004" s="388"/>
      <c r="AF1004" s="381"/>
      <c r="AG1004" s="381"/>
      <c r="AH1004" s="389"/>
      <c r="AI1004" s="386"/>
      <c r="AJ1004" s="381"/>
      <c r="AK1004" s="381"/>
      <c r="AL1004" s="383"/>
      <c r="AM1004" s="374"/>
      <c r="AN1004" s="384"/>
      <c r="AO1004" s="381"/>
      <c r="AP1004" s="383"/>
      <c r="AQ1004" s="374"/>
      <c r="AR1004" s="384" t="str">
        <f/>
        <v/>
      </c>
      <c r="AS1004" s="381"/>
      <c r="AT1004" s="381" t="str">
        <f/>
        <v/>
      </c>
      <c r="AU1004" s="389"/>
      <c r="AV1004" s="390" t="str">
        <f/>
        <v/>
      </c>
      <c r="AW1004" s="57" t="str">
        <f/>
        <v/>
      </c>
      <c r="AX1004" s="381"/>
      <c r="AY1004" s="381" t="str">
        <f/>
        <v/>
      </c>
      <c r="AZ1004" s="381"/>
      <c r="BA1004" s="381" t="str">
        <f/>
        <v/>
      </c>
      <c r="BB1004" s="385"/>
      <c r="BC1004" s="390" t="str">
        <f/>
        <v/>
      </c>
      <c r="BD1004" s="381" t="str">
        <f/>
        <v/>
      </c>
      <c r="BE1004" s="381"/>
      <c r="BF1004" s="381" t="str">
        <f/>
        <v/>
      </c>
      <c r="BG1004" s="391"/>
      <c r="BH1004" s="425"/>
      <c r="BI1004" s="378"/>
    </row>
    <row r="1005" ht="15.75" customHeight="1">
      <c r="A1005" s="236"/>
      <c r="B1005" s="236"/>
      <c r="C1005" s="423"/>
      <c r="D1005" s="379"/>
      <c r="E1005" s="380"/>
      <c r="F1005" s="57"/>
      <c r="G1005" s="57"/>
      <c r="H1005" s="381"/>
      <c r="I1005" s="380"/>
      <c r="J1005" s="396"/>
      <c r="K1005" s="382" t="b">
        <v>0</v>
      </c>
      <c r="L1005" s="424"/>
      <c r="M1005" s="57"/>
      <c r="N1005" s="57" t="b">
        <v>0</v>
      </c>
      <c r="O1005" s="57" t="b">
        <v>0</v>
      </c>
      <c r="P1005" s="57"/>
      <c r="Q1005" s="383"/>
      <c r="R1005" s="367"/>
      <c r="S1005" s="384" t="str">
        <f/>
        <v/>
      </c>
      <c r="T1005" s="385"/>
      <c r="U1005" s="386" t="str">
        <f/>
        <v/>
      </c>
      <c r="V1005" s="385"/>
      <c r="W1005" s="387" t="str">
        <f/>
        <v/>
      </c>
      <c r="X1005" s="381" t="str">
        <f/>
        <v/>
      </c>
      <c r="Y1005" s="381"/>
      <c r="Z1005" s="381"/>
      <c r="AA1005" s="388"/>
      <c r="AB1005" s="381"/>
      <c r="AC1005" s="381"/>
      <c r="AD1005" s="381"/>
      <c r="AE1005" s="388"/>
      <c r="AF1005" s="381"/>
      <c r="AG1005" s="381"/>
      <c r="AH1005" s="389"/>
      <c r="AI1005" s="386"/>
      <c r="AJ1005" s="381"/>
      <c r="AK1005" s="381"/>
      <c r="AL1005" s="383"/>
      <c r="AM1005" s="374"/>
      <c r="AN1005" s="384"/>
      <c r="AO1005" s="381"/>
      <c r="AP1005" s="383"/>
      <c r="AQ1005" s="374"/>
      <c r="AR1005" s="384" t="str">
        <f/>
        <v/>
      </c>
      <c r="AS1005" s="381"/>
      <c r="AT1005" s="381" t="str">
        <f/>
        <v/>
      </c>
      <c r="AU1005" s="389"/>
      <c r="AV1005" s="390" t="str">
        <f/>
        <v/>
      </c>
      <c r="AW1005" s="57" t="str">
        <f/>
        <v/>
      </c>
      <c r="AX1005" s="381"/>
      <c r="AY1005" s="381" t="str">
        <f/>
        <v/>
      </c>
      <c r="AZ1005" s="381"/>
      <c r="BA1005" s="381" t="str">
        <f/>
        <v/>
      </c>
      <c r="BB1005" s="385"/>
      <c r="BC1005" s="390" t="str">
        <f/>
        <v/>
      </c>
      <c r="BD1005" s="381" t="str">
        <f/>
        <v/>
      </c>
      <c r="BE1005" s="381"/>
      <c r="BF1005" s="381" t="str">
        <f/>
        <v/>
      </c>
      <c r="BG1005" s="391"/>
      <c r="BH1005" s="425"/>
      <c r="BI1005" s="378"/>
    </row>
    <row r="1006" ht="15.75" customHeight="1">
      <c r="A1006" s="236"/>
      <c r="B1006" s="236"/>
      <c r="C1006" s="423"/>
      <c r="D1006" s="379"/>
      <c r="E1006" s="380"/>
      <c r="F1006" s="57"/>
      <c r="G1006" s="57"/>
      <c r="H1006" s="381"/>
      <c r="I1006" s="380"/>
      <c r="J1006" s="396"/>
      <c r="K1006" s="382" t="b">
        <v>0</v>
      </c>
      <c r="L1006" s="424"/>
      <c r="M1006" s="57"/>
      <c r="N1006" s="57" t="b">
        <v>0</v>
      </c>
      <c r="O1006" s="57" t="b">
        <v>0</v>
      </c>
      <c r="P1006" s="57"/>
      <c r="Q1006" s="383"/>
      <c r="R1006" s="367"/>
      <c r="S1006" s="384" t="str">
        <f/>
        <v/>
      </c>
      <c r="T1006" s="385"/>
      <c r="U1006" s="386" t="str">
        <f/>
        <v/>
      </c>
      <c r="V1006" s="385"/>
      <c r="W1006" s="387" t="str">
        <f/>
        <v/>
      </c>
      <c r="X1006" s="381" t="str">
        <f/>
        <v/>
      </c>
      <c r="Y1006" s="381"/>
      <c r="Z1006" s="381"/>
      <c r="AA1006" s="388"/>
      <c r="AB1006" s="381"/>
      <c r="AC1006" s="381"/>
      <c r="AD1006" s="381"/>
      <c r="AE1006" s="388"/>
      <c r="AF1006" s="381"/>
      <c r="AG1006" s="381"/>
      <c r="AH1006" s="389"/>
      <c r="AI1006" s="386"/>
      <c r="AJ1006" s="381"/>
      <c r="AK1006" s="381"/>
      <c r="AL1006" s="383"/>
      <c r="AM1006" s="374"/>
      <c r="AN1006" s="384"/>
      <c r="AO1006" s="381"/>
      <c r="AP1006" s="383"/>
      <c r="AQ1006" s="374"/>
      <c r="AR1006" s="384" t="str">
        <f/>
        <v/>
      </c>
      <c r="AS1006" s="381"/>
      <c r="AT1006" s="381" t="str">
        <f/>
        <v/>
      </c>
      <c r="AU1006" s="389"/>
      <c r="AV1006" s="390" t="str">
        <f/>
        <v/>
      </c>
      <c r="AW1006" s="57" t="str">
        <f/>
        <v/>
      </c>
      <c r="AX1006" s="381"/>
      <c r="AY1006" s="381" t="str">
        <f/>
        <v/>
      </c>
      <c r="AZ1006" s="381"/>
      <c r="BA1006" s="381" t="str">
        <f/>
        <v/>
      </c>
      <c r="BB1006" s="385"/>
      <c r="BC1006" s="390" t="str">
        <f/>
        <v/>
      </c>
      <c r="BD1006" s="381" t="str">
        <f/>
        <v/>
      </c>
      <c r="BE1006" s="381"/>
      <c r="BF1006" s="381" t="str">
        <f/>
        <v/>
      </c>
      <c r="BG1006" s="391"/>
      <c r="BH1006" s="425"/>
      <c r="BI1006" s="378"/>
    </row>
    <row r="1007" ht="15.75" customHeight="1">
      <c r="A1007" s="236"/>
      <c r="B1007" s="236"/>
      <c r="C1007" s="423"/>
      <c r="D1007" s="379"/>
      <c r="E1007" s="380"/>
      <c r="F1007" s="57"/>
      <c r="G1007" s="57"/>
      <c r="H1007" s="381"/>
      <c r="I1007" s="380"/>
      <c r="J1007" s="396"/>
      <c r="K1007" s="382" t="b">
        <v>0</v>
      </c>
      <c r="L1007" s="424"/>
      <c r="M1007" s="57"/>
      <c r="N1007" s="57" t="b">
        <v>0</v>
      </c>
      <c r="O1007" s="57" t="b">
        <v>0</v>
      </c>
      <c r="P1007" s="57"/>
      <c r="Q1007" s="383"/>
      <c r="R1007" s="367"/>
      <c r="S1007" s="384" t="str">
        <f/>
        <v/>
      </c>
      <c r="T1007" s="385"/>
      <c r="U1007" s="386" t="str">
        <f/>
        <v/>
      </c>
      <c r="V1007" s="385"/>
      <c r="W1007" s="387" t="str">
        <f/>
        <v/>
      </c>
      <c r="X1007" s="381" t="str">
        <f/>
        <v/>
      </c>
      <c r="Y1007" s="381"/>
      <c r="Z1007" s="381"/>
      <c r="AA1007" s="388"/>
      <c r="AB1007" s="381"/>
      <c r="AC1007" s="381"/>
      <c r="AD1007" s="381"/>
      <c r="AE1007" s="388"/>
      <c r="AF1007" s="381"/>
      <c r="AG1007" s="381"/>
      <c r="AH1007" s="389"/>
      <c r="AI1007" s="386"/>
      <c r="AJ1007" s="381"/>
      <c r="AK1007" s="381"/>
      <c r="AL1007" s="383"/>
      <c r="AM1007" s="374"/>
      <c r="AN1007" s="384"/>
      <c r="AO1007" s="381"/>
      <c r="AP1007" s="383"/>
      <c r="AQ1007" s="374"/>
      <c r="AR1007" s="384" t="str">
        <f/>
        <v/>
      </c>
      <c r="AS1007" s="381"/>
      <c r="AT1007" s="381" t="str">
        <f/>
        <v/>
      </c>
      <c r="AU1007" s="389"/>
      <c r="AV1007" s="390" t="str">
        <f/>
        <v/>
      </c>
      <c r="AW1007" s="57" t="str">
        <f/>
        <v/>
      </c>
      <c r="AX1007" s="381"/>
      <c r="AY1007" s="381" t="str">
        <f/>
        <v/>
      </c>
      <c r="AZ1007" s="381"/>
      <c r="BA1007" s="381" t="str">
        <f/>
        <v/>
      </c>
      <c r="BB1007" s="385"/>
      <c r="BC1007" s="390" t="str">
        <f/>
        <v/>
      </c>
      <c r="BD1007" s="381" t="str">
        <f/>
        <v/>
      </c>
      <c r="BE1007" s="381"/>
      <c r="BF1007" s="381" t="str">
        <f/>
        <v/>
      </c>
      <c r="BG1007" s="391"/>
      <c r="BH1007" s="425"/>
      <c r="BI1007" s="378"/>
    </row>
    <row r="1008" ht="15.75" customHeight="1">
      <c r="A1008" s="236"/>
      <c r="B1008" s="236"/>
      <c r="C1008" s="423"/>
      <c r="D1008" s="379"/>
      <c r="E1008" s="380"/>
      <c r="F1008" s="57"/>
      <c r="G1008" s="57"/>
      <c r="H1008" s="381"/>
      <c r="I1008" s="380"/>
      <c r="J1008" s="396"/>
      <c r="K1008" s="382" t="b">
        <v>0</v>
      </c>
      <c r="L1008" s="424"/>
      <c r="M1008" s="57"/>
      <c r="N1008" s="57" t="b">
        <v>0</v>
      </c>
      <c r="O1008" s="57" t="b">
        <v>0</v>
      </c>
      <c r="P1008" s="57"/>
      <c r="Q1008" s="383"/>
      <c r="R1008" s="367"/>
      <c r="S1008" s="384" t="str">
        <f/>
        <v/>
      </c>
      <c r="T1008" s="385"/>
      <c r="U1008" s="386" t="str">
        <f/>
        <v/>
      </c>
      <c r="V1008" s="385"/>
      <c r="W1008" s="387" t="str">
        <f/>
        <v/>
      </c>
      <c r="X1008" s="381" t="str">
        <f/>
        <v/>
      </c>
      <c r="Y1008" s="381"/>
      <c r="Z1008" s="381"/>
      <c r="AA1008" s="388"/>
      <c r="AB1008" s="381"/>
      <c r="AC1008" s="381"/>
      <c r="AD1008" s="381"/>
      <c r="AE1008" s="388"/>
      <c r="AF1008" s="381"/>
      <c r="AG1008" s="381"/>
      <c r="AH1008" s="389"/>
      <c r="AI1008" s="386"/>
      <c r="AJ1008" s="381"/>
      <c r="AK1008" s="381"/>
      <c r="AL1008" s="383"/>
      <c r="AM1008" s="374"/>
      <c r="AN1008" s="384"/>
      <c r="AO1008" s="381"/>
      <c r="AP1008" s="383"/>
      <c r="AQ1008" s="374"/>
      <c r="AR1008" s="384" t="str">
        <f/>
        <v/>
      </c>
      <c r="AS1008" s="381"/>
      <c r="AT1008" s="381" t="str">
        <f/>
        <v/>
      </c>
      <c r="AU1008" s="389"/>
      <c r="AV1008" s="390" t="str">
        <f/>
        <v/>
      </c>
      <c r="AW1008" s="57" t="str">
        <f/>
        <v/>
      </c>
      <c r="AX1008" s="381"/>
      <c r="AY1008" s="381" t="str">
        <f/>
        <v/>
      </c>
      <c r="AZ1008" s="381"/>
      <c r="BA1008" s="381" t="str">
        <f/>
        <v/>
      </c>
      <c r="BB1008" s="385"/>
      <c r="BC1008" s="390" t="str">
        <f/>
        <v/>
      </c>
      <c r="BD1008" s="381" t="str">
        <f/>
        <v/>
      </c>
      <c r="BE1008" s="381"/>
      <c r="BF1008" s="381" t="str">
        <f/>
        <v/>
      </c>
      <c r="BG1008" s="391"/>
      <c r="BH1008" s="425"/>
      <c r="BI1008" s="378"/>
    </row>
    <row r="1009" ht="15.75" customHeight="1">
      <c r="A1009" s="236"/>
      <c r="B1009" s="236"/>
      <c r="C1009" s="423"/>
      <c r="D1009" s="379"/>
      <c r="E1009" s="380"/>
      <c r="F1009" s="57"/>
      <c r="G1009" s="57"/>
      <c r="H1009" s="381"/>
      <c r="I1009" s="380"/>
      <c r="J1009" s="396"/>
      <c r="K1009" s="382" t="b">
        <v>0</v>
      </c>
      <c r="L1009" s="424"/>
      <c r="M1009" s="57"/>
      <c r="N1009" s="57" t="b">
        <v>0</v>
      </c>
      <c r="O1009" s="57" t="b">
        <v>0</v>
      </c>
      <c r="P1009" s="57"/>
      <c r="Q1009" s="383"/>
      <c r="R1009" s="367"/>
      <c r="S1009" s="384" t="str">
        <f/>
        <v/>
      </c>
      <c r="T1009" s="385"/>
      <c r="U1009" s="386" t="str">
        <f/>
        <v/>
      </c>
      <c r="V1009" s="385"/>
      <c r="W1009" s="387" t="str">
        <f/>
        <v/>
      </c>
      <c r="X1009" s="381" t="str">
        <f/>
        <v/>
      </c>
      <c r="Y1009" s="381"/>
      <c r="Z1009" s="381"/>
      <c r="AA1009" s="388"/>
      <c r="AB1009" s="381"/>
      <c r="AC1009" s="381"/>
      <c r="AD1009" s="381"/>
      <c r="AE1009" s="388"/>
      <c r="AF1009" s="381"/>
      <c r="AG1009" s="381"/>
      <c r="AH1009" s="389"/>
      <c r="AI1009" s="386"/>
      <c r="AJ1009" s="381"/>
      <c r="AK1009" s="381"/>
      <c r="AL1009" s="383"/>
      <c r="AM1009" s="374"/>
      <c r="AN1009" s="384"/>
      <c r="AO1009" s="381"/>
      <c r="AP1009" s="383"/>
      <c r="AQ1009" s="374"/>
      <c r="AR1009" s="384" t="str">
        <f/>
        <v/>
      </c>
      <c r="AS1009" s="381"/>
      <c r="AT1009" s="381" t="str">
        <f/>
        <v/>
      </c>
      <c r="AU1009" s="389"/>
      <c r="AV1009" s="390" t="str">
        <f/>
        <v/>
      </c>
      <c r="AW1009" s="57" t="str">
        <f/>
        <v/>
      </c>
      <c r="AX1009" s="381"/>
      <c r="AY1009" s="381" t="str">
        <f/>
        <v/>
      </c>
      <c r="AZ1009" s="381"/>
      <c r="BA1009" s="381" t="str">
        <f/>
        <v/>
      </c>
      <c r="BB1009" s="385"/>
      <c r="BC1009" s="390" t="str">
        <f/>
        <v/>
      </c>
      <c r="BD1009" s="381" t="str">
        <f/>
        <v/>
      </c>
      <c r="BE1009" s="381"/>
      <c r="BF1009" s="381" t="str">
        <f/>
        <v/>
      </c>
      <c r="BG1009" s="391"/>
      <c r="BH1009" s="425"/>
      <c r="BI1009" s="378"/>
    </row>
    <row r="1010" ht="15.75" customHeight="1">
      <c r="A1010" s="236"/>
      <c r="B1010" s="236"/>
      <c r="C1010" s="423"/>
      <c r="D1010" s="379"/>
      <c r="E1010" s="380"/>
      <c r="F1010" s="57"/>
      <c r="G1010" s="57"/>
      <c r="H1010" s="381"/>
      <c r="I1010" s="380"/>
      <c r="J1010" s="396"/>
      <c r="K1010" s="382" t="b">
        <v>0</v>
      </c>
      <c r="L1010" s="424"/>
      <c r="M1010" s="57"/>
      <c r="N1010" s="57" t="b">
        <v>0</v>
      </c>
      <c r="O1010" s="57" t="b">
        <v>0</v>
      </c>
      <c r="P1010" s="57"/>
      <c r="Q1010" s="383"/>
      <c r="R1010" s="367"/>
      <c r="S1010" s="384" t="str">
        <f/>
        <v/>
      </c>
      <c r="T1010" s="385"/>
      <c r="U1010" s="386" t="str">
        <f/>
        <v/>
      </c>
      <c r="V1010" s="385"/>
      <c r="W1010" s="387" t="str">
        <f/>
        <v/>
      </c>
      <c r="X1010" s="381" t="str">
        <f/>
        <v/>
      </c>
      <c r="Y1010" s="381"/>
      <c r="Z1010" s="381"/>
      <c r="AA1010" s="388"/>
      <c r="AB1010" s="381"/>
      <c r="AC1010" s="381"/>
      <c r="AD1010" s="381"/>
      <c r="AE1010" s="388"/>
      <c r="AF1010" s="381"/>
      <c r="AG1010" s="381"/>
      <c r="AH1010" s="389"/>
      <c r="AI1010" s="386"/>
      <c r="AJ1010" s="381"/>
      <c r="AK1010" s="381"/>
      <c r="AL1010" s="383"/>
      <c r="AM1010" s="374"/>
      <c r="AN1010" s="384"/>
      <c r="AO1010" s="381"/>
      <c r="AP1010" s="383"/>
      <c r="AQ1010" s="374"/>
      <c r="AR1010" s="384" t="str">
        <f/>
        <v/>
      </c>
      <c r="AS1010" s="381"/>
      <c r="AT1010" s="381" t="str">
        <f/>
        <v/>
      </c>
      <c r="AU1010" s="389"/>
      <c r="AV1010" s="390" t="str">
        <f/>
        <v/>
      </c>
      <c r="AW1010" s="57" t="str">
        <f/>
        <v/>
      </c>
      <c r="AX1010" s="381"/>
      <c r="AY1010" s="381" t="str">
        <f/>
        <v/>
      </c>
      <c r="AZ1010" s="381"/>
      <c r="BA1010" s="381" t="str">
        <f/>
        <v/>
      </c>
      <c r="BB1010" s="385"/>
      <c r="BC1010" s="390" t="str">
        <f/>
        <v/>
      </c>
      <c r="BD1010" s="381" t="str">
        <f/>
        <v/>
      </c>
      <c r="BE1010" s="381"/>
      <c r="BF1010" s="381" t="str">
        <f/>
        <v/>
      </c>
      <c r="BG1010" s="391"/>
      <c r="BH1010" s="425"/>
      <c r="BI1010" s="378"/>
    </row>
    <row r="1011" ht="15.75" customHeight="1">
      <c r="A1011" s="236"/>
      <c r="B1011" s="236"/>
      <c r="C1011" s="423"/>
      <c r="D1011" s="379"/>
      <c r="E1011" s="380"/>
      <c r="F1011" s="57"/>
      <c r="G1011" s="57"/>
      <c r="H1011" s="381"/>
      <c r="I1011" s="380"/>
      <c r="J1011" s="396"/>
      <c r="K1011" s="382" t="b">
        <v>0</v>
      </c>
      <c r="L1011" s="424"/>
      <c r="M1011" s="57"/>
      <c r="N1011" s="57" t="b">
        <v>0</v>
      </c>
      <c r="O1011" s="57" t="b">
        <v>0</v>
      </c>
      <c r="P1011" s="57"/>
      <c r="Q1011" s="383"/>
      <c r="R1011" s="367"/>
      <c r="S1011" s="384" t="str">
        <f/>
        <v/>
      </c>
      <c r="T1011" s="385"/>
      <c r="U1011" s="386" t="str">
        <f/>
        <v/>
      </c>
      <c r="V1011" s="385"/>
      <c r="W1011" s="387" t="str">
        <f/>
        <v/>
      </c>
      <c r="X1011" s="381" t="str">
        <f/>
        <v/>
      </c>
      <c r="Y1011" s="381"/>
      <c r="Z1011" s="381"/>
      <c r="AA1011" s="388"/>
      <c r="AB1011" s="381"/>
      <c r="AC1011" s="381"/>
      <c r="AD1011" s="381"/>
      <c r="AE1011" s="388"/>
      <c r="AF1011" s="381"/>
      <c r="AG1011" s="381"/>
      <c r="AH1011" s="389"/>
      <c r="AI1011" s="386"/>
      <c r="AJ1011" s="381"/>
      <c r="AK1011" s="381"/>
      <c r="AL1011" s="383"/>
      <c r="AM1011" s="374"/>
      <c r="AN1011" s="384"/>
      <c r="AO1011" s="381"/>
      <c r="AP1011" s="383"/>
      <c r="AQ1011" s="374"/>
      <c r="AR1011" s="384" t="str">
        <f/>
        <v/>
      </c>
      <c r="AS1011" s="381"/>
      <c r="AT1011" s="381" t="str">
        <f/>
        <v/>
      </c>
      <c r="AU1011" s="389"/>
      <c r="AV1011" s="390" t="str">
        <f/>
        <v/>
      </c>
      <c r="AW1011" s="57" t="str">
        <f/>
        <v/>
      </c>
      <c r="AX1011" s="381"/>
      <c r="AY1011" s="381" t="str">
        <f/>
        <v/>
      </c>
      <c r="AZ1011" s="381"/>
      <c r="BA1011" s="381" t="str">
        <f/>
        <v/>
      </c>
      <c r="BB1011" s="385"/>
      <c r="BC1011" s="390" t="str">
        <f/>
        <v/>
      </c>
      <c r="BD1011" s="381" t="str">
        <f/>
        <v/>
      </c>
      <c r="BE1011" s="381"/>
      <c r="BF1011" s="381" t="str">
        <f/>
        <v/>
      </c>
      <c r="BG1011" s="391"/>
      <c r="BH1011" s="425"/>
      <c r="BI1011" s="378"/>
    </row>
    <row r="1012" ht="15.75" customHeight="1">
      <c r="A1012" s="236"/>
      <c r="B1012" s="236"/>
      <c r="C1012" s="423"/>
      <c r="D1012" s="379"/>
      <c r="E1012" s="380"/>
      <c r="F1012" s="57"/>
      <c r="G1012" s="57"/>
      <c r="H1012" s="381"/>
      <c r="I1012" s="380"/>
      <c r="J1012" s="396"/>
      <c r="K1012" s="382" t="b">
        <v>0</v>
      </c>
      <c r="L1012" s="424"/>
      <c r="M1012" s="57"/>
      <c r="N1012" s="57" t="b">
        <v>0</v>
      </c>
      <c r="O1012" s="57" t="b">
        <v>0</v>
      </c>
      <c r="P1012" s="57"/>
      <c r="Q1012" s="383"/>
      <c r="R1012" s="367"/>
      <c r="S1012" s="384" t="str">
        <f/>
        <v/>
      </c>
      <c r="T1012" s="385"/>
      <c r="U1012" s="386" t="str">
        <f/>
        <v/>
      </c>
      <c r="V1012" s="385"/>
      <c r="W1012" s="387" t="str">
        <f/>
        <v/>
      </c>
      <c r="X1012" s="381" t="str">
        <f/>
        <v/>
      </c>
      <c r="Y1012" s="381"/>
      <c r="Z1012" s="381"/>
      <c r="AA1012" s="388"/>
      <c r="AB1012" s="381"/>
      <c r="AC1012" s="381"/>
      <c r="AD1012" s="381"/>
      <c r="AE1012" s="388"/>
      <c r="AF1012" s="381"/>
      <c r="AG1012" s="381"/>
      <c r="AH1012" s="389"/>
      <c r="AI1012" s="386"/>
      <c r="AJ1012" s="381"/>
      <c r="AK1012" s="381"/>
      <c r="AL1012" s="383"/>
      <c r="AM1012" s="374"/>
      <c r="AN1012" s="384"/>
      <c r="AO1012" s="381"/>
      <c r="AP1012" s="383"/>
      <c r="AQ1012" s="374"/>
      <c r="AR1012" s="384" t="str">
        <f/>
        <v/>
      </c>
      <c r="AS1012" s="381"/>
      <c r="AT1012" s="381" t="str">
        <f/>
        <v/>
      </c>
      <c r="AU1012" s="389"/>
      <c r="AV1012" s="390" t="str">
        <f/>
        <v/>
      </c>
      <c r="AW1012" s="57" t="str">
        <f/>
        <v/>
      </c>
      <c r="AX1012" s="381"/>
      <c r="AY1012" s="381" t="str">
        <f/>
        <v/>
      </c>
      <c r="AZ1012" s="381"/>
      <c r="BA1012" s="381" t="str">
        <f/>
        <v/>
      </c>
      <c r="BB1012" s="385"/>
      <c r="BC1012" s="390" t="str">
        <f/>
        <v/>
      </c>
      <c r="BD1012" s="381" t="str">
        <f/>
        <v/>
      </c>
      <c r="BE1012" s="381"/>
      <c r="BF1012" s="381" t="str">
        <f/>
        <v/>
      </c>
      <c r="BG1012" s="391"/>
      <c r="BH1012" s="425"/>
      <c r="BI1012" s="378"/>
    </row>
    <row r="1013" ht="15.75" customHeight="1">
      <c r="A1013" s="236"/>
      <c r="B1013" s="236"/>
      <c r="C1013" s="423"/>
      <c r="D1013" s="379"/>
      <c r="E1013" s="380"/>
      <c r="F1013" s="57"/>
      <c r="G1013" s="57"/>
      <c r="H1013" s="381"/>
      <c r="I1013" s="380"/>
      <c r="J1013" s="396"/>
      <c r="K1013" s="382" t="b">
        <v>0</v>
      </c>
      <c r="L1013" s="424"/>
      <c r="M1013" s="57"/>
      <c r="N1013" s="57" t="b">
        <v>0</v>
      </c>
      <c r="O1013" s="57" t="b">
        <v>0</v>
      </c>
      <c r="P1013" s="57"/>
      <c r="Q1013" s="383"/>
      <c r="R1013" s="367"/>
      <c r="S1013" s="384" t="str">
        <f/>
        <v/>
      </c>
      <c r="T1013" s="385"/>
      <c r="U1013" s="386" t="str">
        <f/>
        <v/>
      </c>
      <c r="V1013" s="385"/>
      <c r="W1013" s="387" t="str">
        <f/>
        <v/>
      </c>
      <c r="X1013" s="381" t="str">
        <f/>
        <v/>
      </c>
      <c r="Y1013" s="381"/>
      <c r="Z1013" s="381"/>
      <c r="AA1013" s="388"/>
      <c r="AB1013" s="381"/>
      <c r="AC1013" s="381"/>
      <c r="AD1013" s="381"/>
      <c r="AE1013" s="388"/>
      <c r="AF1013" s="381"/>
      <c r="AG1013" s="381"/>
      <c r="AH1013" s="389"/>
      <c r="AI1013" s="386"/>
      <c r="AJ1013" s="381"/>
      <c r="AK1013" s="381"/>
      <c r="AL1013" s="383"/>
      <c r="AM1013" s="374"/>
      <c r="AN1013" s="384"/>
      <c r="AO1013" s="381"/>
      <c r="AP1013" s="383"/>
      <c r="AQ1013" s="374"/>
      <c r="AR1013" s="384" t="str">
        <f/>
        <v/>
      </c>
      <c r="AS1013" s="381"/>
      <c r="AT1013" s="381" t="str">
        <f/>
        <v/>
      </c>
      <c r="AU1013" s="389"/>
      <c r="AV1013" s="390" t="str">
        <f/>
        <v/>
      </c>
      <c r="AW1013" s="57" t="str">
        <f/>
        <v/>
      </c>
      <c r="AX1013" s="381"/>
      <c r="AY1013" s="381" t="str">
        <f/>
        <v/>
      </c>
      <c r="AZ1013" s="381"/>
      <c r="BA1013" s="381" t="str">
        <f/>
        <v/>
      </c>
      <c r="BB1013" s="385"/>
      <c r="BC1013" s="390" t="str">
        <f/>
        <v/>
      </c>
      <c r="BD1013" s="381" t="str">
        <f/>
        <v/>
      </c>
      <c r="BE1013" s="381"/>
      <c r="BF1013" s="381" t="str">
        <f/>
        <v/>
      </c>
      <c r="BG1013" s="391"/>
      <c r="BH1013" s="425"/>
      <c r="BI1013" s="378"/>
    </row>
    <row r="1014" ht="15.75" customHeight="1">
      <c r="A1014" s="236"/>
      <c r="B1014" s="236"/>
      <c r="C1014" s="423"/>
      <c r="D1014" s="379"/>
      <c r="E1014" s="380"/>
      <c r="F1014" s="57"/>
      <c r="G1014" s="57"/>
      <c r="H1014" s="381"/>
      <c r="I1014" s="380"/>
      <c r="J1014" s="396"/>
      <c r="K1014" s="382" t="b">
        <v>0</v>
      </c>
      <c r="L1014" s="424"/>
      <c r="M1014" s="57"/>
      <c r="N1014" s="57" t="b">
        <v>0</v>
      </c>
      <c r="O1014" s="57" t="b">
        <v>0</v>
      </c>
      <c r="P1014" s="57"/>
      <c r="Q1014" s="383"/>
      <c r="R1014" s="367"/>
      <c r="S1014" s="384" t="str">
        <f/>
        <v/>
      </c>
      <c r="T1014" s="385"/>
      <c r="U1014" s="386" t="str">
        <f/>
        <v/>
      </c>
      <c r="V1014" s="385"/>
      <c r="W1014" s="387" t="str">
        <f/>
        <v/>
      </c>
      <c r="X1014" s="381" t="str">
        <f/>
        <v/>
      </c>
      <c r="Y1014" s="381"/>
      <c r="Z1014" s="381"/>
      <c r="AA1014" s="388"/>
      <c r="AB1014" s="381"/>
      <c r="AC1014" s="381"/>
      <c r="AD1014" s="381"/>
      <c r="AE1014" s="388"/>
      <c r="AF1014" s="381"/>
      <c r="AG1014" s="381"/>
      <c r="AH1014" s="389"/>
      <c r="AI1014" s="386"/>
      <c r="AJ1014" s="381"/>
      <c r="AK1014" s="381"/>
      <c r="AL1014" s="383"/>
      <c r="AM1014" s="374"/>
      <c r="AN1014" s="384"/>
      <c r="AO1014" s="381"/>
      <c r="AP1014" s="383"/>
      <c r="AQ1014" s="374"/>
      <c r="AR1014" s="384" t="str">
        <f/>
        <v/>
      </c>
      <c r="AS1014" s="381"/>
      <c r="AT1014" s="381" t="str">
        <f/>
        <v/>
      </c>
      <c r="AU1014" s="389"/>
      <c r="AV1014" s="390" t="str">
        <f/>
        <v/>
      </c>
      <c r="AW1014" s="57" t="str">
        <f/>
        <v/>
      </c>
      <c r="AX1014" s="381"/>
      <c r="AY1014" s="381" t="str">
        <f/>
        <v/>
      </c>
      <c r="AZ1014" s="381"/>
      <c r="BA1014" s="381" t="str">
        <f/>
        <v/>
      </c>
      <c r="BB1014" s="385"/>
      <c r="BC1014" s="390" t="str">
        <f/>
        <v/>
      </c>
      <c r="BD1014" s="381" t="str">
        <f/>
        <v/>
      </c>
      <c r="BE1014" s="381"/>
      <c r="BF1014" s="381" t="str">
        <f/>
        <v/>
      </c>
      <c r="BG1014" s="391"/>
      <c r="BH1014" s="425"/>
      <c r="BI1014" s="378"/>
    </row>
    <row r="1015" ht="15.75" customHeight="1">
      <c r="A1015" s="236"/>
      <c r="B1015" s="236"/>
      <c r="C1015" s="423"/>
      <c r="D1015" s="379"/>
      <c r="E1015" s="380"/>
      <c r="F1015" s="57"/>
      <c r="G1015" s="57"/>
      <c r="H1015" s="381"/>
      <c r="I1015" s="380"/>
      <c r="J1015" s="396"/>
      <c r="K1015" s="382" t="b">
        <v>0</v>
      </c>
      <c r="L1015" s="424"/>
      <c r="M1015" s="57"/>
      <c r="N1015" s="57" t="b">
        <v>0</v>
      </c>
      <c r="O1015" s="57" t="b">
        <v>0</v>
      </c>
      <c r="P1015" s="57"/>
      <c r="Q1015" s="383"/>
      <c r="R1015" s="367"/>
      <c r="S1015" s="384" t="str">
        <f/>
        <v/>
      </c>
      <c r="T1015" s="385"/>
      <c r="U1015" s="386" t="str">
        <f/>
        <v/>
      </c>
      <c r="V1015" s="385"/>
      <c r="W1015" s="387" t="str">
        <f/>
        <v/>
      </c>
      <c r="X1015" s="381" t="str">
        <f/>
        <v/>
      </c>
      <c r="Y1015" s="381"/>
      <c r="Z1015" s="381"/>
      <c r="AA1015" s="388"/>
      <c r="AB1015" s="381"/>
      <c r="AC1015" s="381"/>
      <c r="AD1015" s="381"/>
      <c r="AE1015" s="388"/>
      <c r="AF1015" s="381"/>
      <c r="AG1015" s="381"/>
      <c r="AH1015" s="389"/>
      <c r="AI1015" s="386"/>
      <c r="AJ1015" s="381"/>
      <c r="AK1015" s="381"/>
      <c r="AL1015" s="383"/>
      <c r="AM1015" s="374"/>
      <c r="AN1015" s="384"/>
      <c r="AO1015" s="381"/>
      <c r="AP1015" s="383"/>
      <c r="AQ1015" s="374"/>
      <c r="AR1015" s="384" t="str">
        <f/>
        <v/>
      </c>
      <c r="AS1015" s="381"/>
      <c r="AT1015" s="381" t="str">
        <f/>
        <v/>
      </c>
      <c r="AU1015" s="389"/>
      <c r="AV1015" s="390" t="str">
        <f/>
        <v/>
      </c>
      <c r="AW1015" s="57" t="str">
        <f/>
        <v/>
      </c>
      <c r="AX1015" s="381"/>
      <c r="AY1015" s="381" t="str">
        <f/>
        <v/>
      </c>
      <c r="AZ1015" s="381"/>
      <c r="BA1015" s="381" t="str">
        <f/>
        <v/>
      </c>
      <c r="BB1015" s="385"/>
      <c r="BC1015" s="390" t="str">
        <f/>
        <v/>
      </c>
      <c r="BD1015" s="381" t="str">
        <f/>
        <v/>
      </c>
      <c r="BE1015" s="381"/>
      <c r="BF1015" s="381" t="str">
        <f/>
        <v/>
      </c>
      <c r="BG1015" s="391"/>
      <c r="BH1015" s="425"/>
      <c r="BI1015" s="378"/>
    </row>
    <row r="1016" ht="15.75" customHeight="1">
      <c r="A1016" s="236"/>
      <c r="B1016" s="236"/>
      <c r="C1016" s="423"/>
      <c r="D1016" s="379"/>
      <c r="E1016" s="380"/>
      <c r="F1016" s="57"/>
      <c r="G1016" s="57"/>
      <c r="H1016" s="381"/>
      <c r="I1016" s="380"/>
      <c r="J1016" s="396"/>
      <c r="K1016" s="382" t="b">
        <v>0</v>
      </c>
      <c r="L1016" s="424"/>
      <c r="M1016" s="57"/>
      <c r="N1016" s="57" t="b">
        <v>0</v>
      </c>
      <c r="O1016" s="57" t="b">
        <v>0</v>
      </c>
      <c r="P1016" s="57"/>
      <c r="Q1016" s="383"/>
      <c r="R1016" s="367"/>
      <c r="S1016" s="384" t="str">
        <f/>
        <v/>
      </c>
      <c r="T1016" s="385"/>
      <c r="U1016" s="386" t="str">
        <f/>
        <v/>
      </c>
      <c r="V1016" s="385"/>
      <c r="W1016" s="387" t="str">
        <f/>
        <v/>
      </c>
      <c r="X1016" s="381" t="str">
        <f/>
        <v/>
      </c>
      <c r="Y1016" s="381"/>
      <c r="Z1016" s="381"/>
      <c r="AA1016" s="388"/>
      <c r="AB1016" s="381"/>
      <c r="AC1016" s="381"/>
      <c r="AD1016" s="381"/>
      <c r="AE1016" s="388"/>
      <c r="AF1016" s="381"/>
      <c r="AG1016" s="381"/>
      <c r="AH1016" s="389"/>
      <c r="AI1016" s="386"/>
      <c r="AJ1016" s="381"/>
      <c r="AK1016" s="381"/>
      <c r="AL1016" s="383"/>
      <c r="AM1016" s="374"/>
      <c r="AN1016" s="384"/>
      <c r="AO1016" s="381"/>
      <c r="AP1016" s="383"/>
      <c r="AQ1016" s="374"/>
      <c r="AR1016" s="384" t="str">
        <f/>
        <v/>
      </c>
      <c r="AS1016" s="381"/>
      <c r="AT1016" s="381" t="str">
        <f/>
        <v/>
      </c>
      <c r="AU1016" s="389"/>
      <c r="AV1016" s="390" t="str">
        <f/>
        <v/>
      </c>
      <c r="AW1016" s="57" t="str">
        <f/>
        <v/>
      </c>
      <c r="AX1016" s="381"/>
      <c r="AY1016" s="381" t="str">
        <f/>
        <v/>
      </c>
      <c r="AZ1016" s="381"/>
      <c r="BA1016" s="381" t="str">
        <f/>
        <v/>
      </c>
      <c r="BB1016" s="385"/>
      <c r="BC1016" s="390" t="str">
        <f/>
        <v/>
      </c>
      <c r="BD1016" s="381" t="str">
        <f/>
        <v/>
      </c>
      <c r="BE1016" s="381"/>
      <c r="BF1016" s="381" t="str">
        <f/>
        <v/>
      </c>
      <c r="BG1016" s="391"/>
      <c r="BH1016" s="425"/>
      <c r="BI1016" s="378"/>
    </row>
    <row r="1017" ht="15.75" customHeight="1">
      <c r="A1017" s="236"/>
      <c r="B1017" s="236"/>
      <c r="C1017" s="423"/>
      <c r="D1017" s="379"/>
      <c r="E1017" s="380"/>
      <c r="F1017" s="57"/>
      <c r="G1017" s="57"/>
      <c r="H1017" s="381"/>
      <c r="I1017" s="380"/>
      <c r="J1017" s="396"/>
      <c r="K1017" s="382" t="b">
        <v>0</v>
      </c>
      <c r="L1017" s="424"/>
      <c r="M1017" s="57"/>
      <c r="N1017" s="57" t="b">
        <v>0</v>
      </c>
      <c r="O1017" s="57" t="b">
        <v>0</v>
      </c>
      <c r="P1017" s="57"/>
      <c r="Q1017" s="383"/>
      <c r="R1017" s="367"/>
      <c r="S1017" s="384" t="str">
        <f/>
        <v/>
      </c>
      <c r="T1017" s="385"/>
      <c r="U1017" s="386" t="str">
        <f/>
        <v/>
      </c>
      <c r="V1017" s="385"/>
      <c r="W1017" s="387" t="str">
        <f/>
        <v/>
      </c>
      <c r="X1017" s="381" t="str">
        <f/>
        <v/>
      </c>
      <c r="Y1017" s="381"/>
      <c r="Z1017" s="381"/>
      <c r="AA1017" s="388"/>
      <c r="AB1017" s="381"/>
      <c r="AC1017" s="381"/>
      <c r="AD1017" s="381"/>
      <c r="AE1017" s="388"/>
      <c r="AF1017" s="381"/>
      <c r="AG1017" s="381"/>
      <c r="AH1017" s="389"/>
      <c r="AI1017" s="386"/>
      <c r="AJ1017" s="381"/>
      <c r="AK1017" s="381"/>
      <c r="AL1017" s="383"/>
      <c r="AM1017" s="374"/>
      <c r="AN1017" s="384"/>
      <c r="AO1017" s="381"/>
      <c r="AP1017" s="383"/>
      <c r="AQ1017" s="374"/>
      <c r="AR1017" s="384" t="str">
        <f/>
        <v/>
      </c>
      <c r="AS1017" s="381"/>
      <c r="AT1017" s="381" t="str">
        <f/>
        <v/>
      </c>
      <c r="AU1017" s="389"/>
      <c r="AV1017" s="390" t="str">
        <f/>
        <v/>
      </c>
      <c r="AW1017" s="57" t="str">
        <f/>
        <v/>
      </c>
      <c r="AX1017" s="381"/>
      <c r="AY1017" s="381" t="str">
        <f/>
        <v/>
      </c>
      <c r="AZ1017" s="381"/>
      <c r="BA1017" s="381" t="str">
        <f/>
        <v/>
      </c>
      <c r="BB1017" s="385"/>
      <c r="BC1017" s="390" t="str">
        <f/>
        <v/>
      </c>
      <c r="BD1017" s="381" t="str">
        <f/>
        <v/>
      </c>
      <c r="BE1017" s="381"/>
      <c r="BF1017" s="381" t="str">
        <f/>
        <v/>
      </c>
      <c r="BG1017" s="391"/>
      <c r="BH1017" s="425"/>
      <c r="BI1017" s="378"/>
    </row>
    <row r="1018" ht="15.75" customHeight="1">
      <c r="A1018" s="236"/>
      <c r="B1018" s="236"/>
      <c r="C1018" s="423"/>
      <c r="D1018" s="379"/>
      <c r="E1018" s="380"/>
      <c r="F1018" s="57"/>
      <c r="G1018" s="57"/>
      <c r="H1018" s="381"/>
      <c r="I1018" s="380"/>
      <c r="J1018" s="396"/>
      <c r="K1018" s="382" t="b">
        <v>0</v>
      </c>
      <c r="L1018" s="424"/>
      <c r="M1018" s="57"/>
      <c r="N1018" s="57" t="b">
        <v>0</v>
      </c>
      <c r="O1018" s="57" t="b">
        <v>0</v>
      </c>
      <c r="P1018" s="57"/>
      <c r="Q1018" s="383"/>
      <c r="R1018" s="367"/>
      <c r="S1018" s="384" t="str">
        <f/>
        <v/>
      </c>
      <c r="T1018" s="385"/>
      <c r="U1018" s="386" t="str">
        <f/>
        <v/>
      </c>
      <c r="V1018" s="385"/>
      <c r="W1018" s="387" t="str">
        <f/>
        <v/>
      </c>
      <c r="X1018" s="381" t="str">
        <f/>
        <v/>
      </c>
      <c r="Y1018" s="381"/>
      <c r="Z1018" s="381"/>
      <c r="AA1018" s="388"/>
      <c r="AB1018" s="381"/>
      <c r="AC1018" s="381"/>
      <c r="AD1018" s="381"/>
      <c r="AE1018" s="388"/>
      <c r="AF1018" s="381"/>
      <c r="AG1018" s="381"/>
      <c r="AH1018" s="389"/>
      <c r="AI1018" s="386"/>
      <c r="AJ1018" s="381"/>
      <c r="AK1018" s="381"/>
      <c r="AL1018" s="383"/>
      <c r="AM1018" s="374"/>
      <c r="AN1018" s="384"/>
      <c r="AO1018" s="381"/>
      <c r="AP1018" s="383"/>
      <c r="AQ1018" s="374"/>
      <c r="AR1018" s="384" t="str">
        <f/>
        <v/>
      </c>
      <c r="AS1018" s="381"/>
      <c r="AT1018" s="381" t="str">
        <f/>
        <v/>
      </c>
      <c r="AU1018" s="389"/>
      <c r="AV1018" s="390" t="str">
        <f/>
        <v/>
      </c>
      <c r="AW1018" s="57" t="str">
        <f/>
        <v/>
      </c>
      <c r="AX1018" s="381"/>
      <c r="AY1018" s="381" t="str">
        <f/>
        <v/>
      </c>
      <c r="AZ1018" s="381"/>
      <c r="BA1018" s="381" t="str">
        <f/>
        <v/>
      </c>
      <c r="BB1018" s="385"/>
      <c r="BC1018" s="390" t="str">
        <f/>
        <v/>
      </c>
      <c r="BD1018" s="381" t="str">
        <f/>
        <v/>
      </c>
      <c r="BE1018" s="381"/>
      <c r="BF1018" s="381" t="str">
        <f/>
        <v/>
      </c>
      <c r="BG1018" s="391"/>
      <c r="BH1018" s="425"/>
      <c r="BI1018" s="378"/>
    </row>
    <row r="1019" ht="15.75" customHeight="1">
      <c r="A1019" s="236"/>
      <c r="B1019" s="236"/>
      <c r="C1019" s="423"/>
      <c r="D1019" s="379"/>
      <c r="E1019" s="380"/>
      <c r="F1019" s="57"/>
      <c r="G1019" s="57"/>
      <c r="H1019" s="381"/>
      <c r="I1019" s="380"/>
      <c r="J1019" s="396"/>
      <c r="K1019" s="382" t="b">
        <v>0</v>
      </c>
      <c r="L1019" s="424"/>
      <c r="M1019" s="57"/>
      <c r="N1019" s="57" t="b">
        <v>0</v>
      </c>
      <c r="O1019" s="57" t="b">
        <v>0</v>
      </c>
      <c r="P1019" s="57"/>
      <c r="Q1019" s="383"/>
      <c r="R1019" s="367"/>
      <c r="S1019" s="384" t="str">
        <f/>
        <v/>
      </c>
      <c r="T1019" s="385"/>
      <c r="U1019" s="386" t="str">
        <f/>
        <v/>
      </c>
      <c r="V1019" s="385"/>
      <c r="W1019" s="387" t="str">
        <f/>
        <v/>
      </c>
      <c r="X1019" s="381" t="str">
        <f/>
        <v/>
      </c>
      <c r="Y1019" s="381"/>
      <c r="Z1019" s="381"/>
      <c r="AA1019" s="388"/>
      <c r="AB1019" s="381"/>
      <c r="AC1019" s="381"/>
      <c r="AD1019" s="381"/>
      <c r="AE1019" s="388"/>
      <c r="AF1019" s="381"/>
      <c r="AG1019" s="381"/>
      <c r="AH1019" s="389"/>
      <c r="AI1019" s="386"/>
      <c r="AJ1019" s="381"/>
      <c r="AK1019" s="381"/>
      <c r="AL1019" s="383"/>
      <c r="AM1019" s="374"/>
      <c r="AN1019" s="384"/>
      <c r="AO1019" s="381"/>
      <c r="AP1019" s="383"/>
      <c r="AQ1019" s="374"/>
      <c r="AR1019" s="384" t="str">
        <f/>
        <v/>
      </c>
      <c r="AS1019" s="381"/>
      <c r="AT1019" s="381" t="str">
        <f/>
        <v/>
      </c>
      <c r="AU1019" s="389"/>
      <c r="AV1019" s="390" t="str">
        <f/>
        <v/>
      </c>
      <c r="AW1019" s="57" t="str">
        <f/>
        <v/>
      </c>
      <c r="AX1019" s="381"/>
      <c r="AY1019" s="381" t="str">
        <f/>
        <v/>
      </c>
      <c r="AZ1019" s="381"/>
      <c r="BA1019" s="381" t="str">
        <f/>
        <v/>
      </c>
      <c r="BB1019" s="385"/>
      <c r="BC1019" s="390" t="str">
        <f/>
        <v/>
      </c>
      <c r="BD1019" s="381" t="str">
        <f/>
        <v/>
      </c>
      <c r="BE1019" s="381"/>
      <c r="BF1019" s="381" t="str">
        <f/>
        <v/>
      </c>
      <c r="BG1019" s="391"/>
      <c r="BH1019" s="425"/>
      <c r="BI1019" s="378"/>
    </row>
    <row r="1020" ht="15.75" customHeight="1">
      <c r="A1020" s="236"/>
      <c r="B1020" s="236"/>
      <c r="C1020" s="423"/>
      <c r="D1020" s="379"/>
      <c r="E1020" s="380"/>
      <c r="F1020" s="57"/>
      <c r="G1020" s="57"/>
      <c r="H1020" s="381"/>
      <c r="I1020" s="380"/>
      <c r="J1020" s="396"/>
      <c r="K1020" s="382" t="b">
        <v>0</v>
      </c>
      <c r="L1020" s="424"/>
      <c r="M1020" s="57"/>
      <c r="N1020" s="57" t="b">
        <v>0</v>
      </c>
      <c r="O1020" s="57" t="b">
        <v>0</v>
      </c>
      <c r="P1020" s="57"/>
      <c r="Q1020" s="383"/>
      <c r="R1020" s="367"/>
      <c r="S1020" s="384" t="str">
        <f/>
        <v/>
      </c>
      <c r="T1020" s="385"/>
      <c r="U1020" s="386" t="str">
        <f/>
        <v/>
      </c>
      <c r="V1020" s="385"/>
      <c r="W1020" s="387" t="str">
        <f/>
        <v/>
      </c>
      <c r="X1020" s="381" t="str">
        <f/>
        <v/>
      </c>
      <c r="Y1020" s="381"/>
      <c r="Z1020" s="381"/>
      <c r="AA1020" s="388"/>
      <c r="AB1020" s="381"/>
      <c r="AC1020" s="381"/>
      <c r="AD1020" s="381"/>
      <c r="AE1020" s="388"/>
      <c r="AF1020" s="381"/>
      <c r="AG1020" s="381"/>
      <c r="AH1020" s="389"/>
      <c r="AI1020" s="386"/>
      <c r="AJ1020" s="381"/>
      <c r="AK1020" s="381"/>
      <c r="AL1020" s="383"/>
      <c r="AM1020" s="374"/>
      <c r="AN1020" s="384"/>
      <c r="AO1020" s="381"/>
      <c r="AP1020" s="383"/>
      <c r="AQ1020" s="374"/>
      <c r="AR1020" s="384" t="str">
        <f/>
        <v/>
      </c>
      <c r="AS1020" s="381"/>
      <c r="AT1020" s="381" t="str">
        <f/>
        <v/>
      </c>
      <c r="AU1020" s="389"/>
      <c r="AV1020" s="390" t="str">
        <f/>
        <v/>
      </c>
      <c r="AW1020" s="57" t="str">
        <f/>
        <v/>
      </c>
      <c r="AX1020" s="381"/>
      <c r="AY1020" s="381" t="str">
        <f/>
        <v/>
      </c>
      <c r="AZ1020" s="381"/>
      <c r="BA1020" s="381" t="str">
        <f/>
        <v/>
      </c>
      <c r="BB1020" s="385"/>
      <c r="BC1020" s="390" t="str">
        <f/>
        <v/>
      </c>
      <c r="BD1020" s="381" t="str">
        <f/>
        <v/>
      </c>
      <c r="BE1020" s="381"/>
      <c r="BF1020" s="381" t="str">
        <f/>
        <v/>
      </c>
      <c r="BG1020" s="391"/>
      <c r="BH1020" s="425"/>
      <c r="BI1020" s="378"/>
    </row>
    <row r="1021" ht="15.75" customHeight="1">
      <c r="A1021" s="236"/>
      <c r="B1021" s="236"/>
      <c r="C1021" s="423"/>
      <c r="D1021" s="379"/>
      <c r="E1021" s="380"/>
      <c r="F1021" s="57"/>
      <c r="G1021" s="57"/>
      <c r="H1021" s="381"/>
      <c r="I1021" s="380"/>
      <c r="J1021" s="396"/>
      <c r="K1021" s="382" t="b">
        <v>0</v>
      </c>
      <c r="L1021" s="424"/>
      <c r="M1021" s="57"/>
      <c r="N1021" s="57" t="b">
        <v>0</v>
      </c>
      <c r="O1021" s="57" t="b">
        <v>0</v>
      </c>
      <c r="P1021" s="57"/>
      <c r="Q1021" s="383"/>
      <c r="R1021" s="367"/>
      <c r="S1021" s="384" t="str">
        <f/>
        <v/>
      </c>
      <c r="T1021" s="385"/>
      <c r="U1021" s="386" t="str">
        <f/>
        <v/>
      </c>
      <c r="V1021" s="385"/>
      <c r="W1021" s="387" t="str">
        <f/>
        <v/>
      </c>
      <c r="X1021" s="381" t="str">
        <f/>
        <v/>
      </c>
      <c r="Y1021" s="381"/>
      <c r="Z1021" s="381"/>
      <c r="AA1021" s="388"/>
      <c r="AB1021" s="381"/>
      <c r="AC1021" s="381"/>
      <c r="AD1021" s="381"/>
      <c r="AE1021" s="388"/>
      <c r="AF1021" s="381"/>
      <c r="AG1021" s="381"/>
      <c r="AH1021" s="389"/>
      <c r="AI1021" s="386"/>
      <c r="AJ1021" s="381"/>
      <c r="AK1021" s="381"/>
      <c r="AL1021" s="383"/>
      <c r="AM1021" s="374"/>
      <c r="AN1021" s="384"/>
      <c r="AO1021" s="381"/>
      <c r="AP1021" s="383"/>
      <c r="AQ1021" s="374"/>
      <c r="AR1021" s="384" t="str">
        <f/>
        <v/>
      </c>
      <c r="AS1021" s="381"/>
      <c r="AT1021" s="381" t="str">
        <f/>
        <v/>
      </c>
      <c r="AU1021" s="389"/>
      <c r="AV1021" s="390" t="str">
        <f/>
        <v/>
      </c>
      <c r="AW1021" s="57" t="str">
        <f/>
        <v/>
      </c>
      <c r="AX1021" s="381"/>
      <c r="AY1021" s="381" t="str">
        <f/>
        <v/>
      </c>
      <c r="AZ1021" s="381"/>
      <c r="BA1021" s="381" t="str">
        <f/>
        <v/>
      </c>
      <c r="BB1021" s="385"/>
      <c r="BC1021" s="390" t="str">
        <f/>
        <v/>
      </c>
      <c r="BD1021" s="381" t="str">
        <f/>
        <v/>
      </c>
      <c r="BE1021" s="381"/>
      <c r="BF1021" s="381" t="str">
        <f/>
        <v/>
      </c>
      <c r="BG1021" s="391"/>
      <c r="BH1021" s="425"/>
      <c r="BI1021" s="378"/>
    </row>
    <row r="1022" ht="15.75" customHeight="1">
      <c r="A1022" s="236"/>
      <c r="B1022" s="236"/>
      <c r="C1022" s="423"/>
      <c r="D1022" s="379"/>
      <c r="E1022" s="380"/>
      <c r="F1022" s="57"/>
      <c r="G1022" s="57"/>
      <c r="H1022" s="381"/>
      <c r="I1022" s="380"/>
      <c r="J1022" s="396"/>
      <c r="K1022" s="382" t="b">
        <v>0</v>
      </c>
      <c r="L1022" s="424"/>
      <c r="M1022" s="57"/>
      <c r="N1022" s="57" t="b">
        <v>0</v>
      </c>
      <c r="O1022" s="57" t="b">
        <v>0</v>
      </c>
      <c r="P1022" s="57"/>
      <c r="Q1022" s="383"/>
      <c r="R1022" s="367"/>
      <c r="S1022" s="384" t="str">
        <f/>
        <v/>
      </c>
      <c r="T1022" s="385"/>
      <c r="U1022" s="386" t="str">
        <f/>
        <v/>
      </c>
      <c r="V1022" s="385"/>
      <c r="W1022" s="387" t="str">
        <f/>
        <v/>
      </c>
      <c r="X1022" s="381" t="str">
        <f/>
        <v/>
      </c>
      <c r="Y1022" s="381"/>
      <c r="Z1022" s="381"/>
      <c r="AA1022" s="388"/>
      <c r="AB1022" s="381"/>
      <c r="AC1022" s="381"/>
      <c r="AD1022" s="381"/>
      <c r="AE1022" s="388"/>
      <c r="AF1022" s="381"/>
      <c r="AG1022" s="381"/>
      <c r="AH1022" s="389"/>
      <c r="AI1022" s="386"/>
      <c r="AJ1022" s="381"/>
      <c r="AK1022" s="381"/>
      <c r="AL1022" s="383"/>
      <c r="AM1022" s="374"/>
      <c r="AN1022" s="384"/>
      <c r="AO1022" s="381"/>
      <c r="AP1022" s="383"/>
      <c r="AQ1022" s="374"/>
      <c r="AR1022" s="384" t="str">
        <f/>
        <v/>
      </c>
      <c r="AS1022" s="381"/>
      <c r="AT1022" s="381" t="str">
        <f/>
        <v/>
      </c>
      <c r="AU1022" s="389"/>
      <c r="AV1022" s="390" t="str">
        <f/>
        <v/>
      </c>
      <c r="AW1022" s="57" t="str">
        <f/>
        <v/>
      </c>
      <c r="AX1022" s="381"/>
      <c r="AY1022" s="381" t="str">
        <f/>
        <v/>
      </c>
      <c r="AZ1022" s="381"/>
      <c r="BA1022" s="381" t="str">
        <f/>
        <v/>
      </c>
      <c r="BB1022" s="385"/>
      <c r="BC1022" s="390" t="str">
        <f/>
        <v/>
      </c>
      <c r="BD1022" s="381" t="str">
        <f/>
        <v/>
      </c>
      <c r="BE1022" s="381"/>
      <c r="BF1022" s="381" t="str">
        <f/>
        <v/>
      </c>
      <c r="BG1022" s="391"/>
      <c r="BH1022" s="425"/>
      <c r="BI1022" s="378"/>
    </row>
    <row r="1023" ht="15.75" customHeight="1">
      <c r="A1023" s="236"/>
      <c r="B1023" s="236"/>
      <c r="C1023" s="423"/>
      <c r="D1023" s="379"/>
      <c r="E1023" s="380"/>
      <c r="F1023" s="57"/>
      <c r="G1023" s="57"/>
      <c r="H1023" s="381"/>
      <c r="I1023" s="380"/>
      <c r="J1023" s="396"/>
      <c r="K1023" s="382" t="b">
        <v>0</v>
      </c>
      <c r="L1023" s="424"/>
      <c r="M1023" s="57"/>
      <c r="N1023" s="57" t="b">
        <v>0</v>
      </c>
      <c r="O1023" s="57" t="b">
        <v>0</v>
      </c>
      <c r="P1023" s="57"/>
      <c r="Q1023" s="383"/>
      <c r="R1023" s="367"/>
      <c r="S1023" s="384" t="str">
        <f/>
        <v/>
      </c>
      <c r="T1023" s="385"/>
      <c r="U1023" s="386" t="str">
        <f/>
        <v/>
      </c>
      <c r="V1023" s="385"/>
      <c r="W1023" s="387" t="str">
        <f/>
        <v/>
      </c>
      <c r="X1023" s="381" t="str">
        <f/>
        <v/>
      </c>
      <c r="Y1023" s="381"/>
      <c r="Z1023" s="381"/>
      <c r="AA1023" s="388"/>
      <c r="AB1023" s="381"/>
      <c r="AC1023" s="381"/>
      <c r="AD1023" s="381"/>
      <c r="AE1023" s="388"/>
      <c r="AF1023" s="381"/>
      <c r="AG1023" s="381"/>
      <c r="AH1023" s="389"/>
      <c r="AI1023" s="386"/>
      <c r="AJ1023" s="381"/>
      <c r="AK1023" s="381"/>
      <c r="AL1023" s="383"/>
      <c r="AM1023" s="374"/>
      <c r="AN1023" s="384"/>
      <c r="AO1023" s="381"/>
      <c r="AP1023" s="383"/>
      <c r="AQ1023" s="374"/>
      <c r="AR1023" s="384" t="str">
        <f/>
        <v/>
      </c>
      <c r="AS1023" s="381"/>
      <c r="AT1023" s="381" t="str">
        <f/>
        <v/>
      </c>
      <c r="AU1023" s="389"/>
      <c r="AV1023" s="390" t="str">
        <f/>
        <v/>
      </c>
      <c r="AW1023" s="57" t="str">
        <f/>
        <v/>
      </c>
      <c r="AX1023" s="381"/>
      <c r="AY1023" s="381" t="str">
        <f/>
        <v/>
      </c>
      <c r="AZ1023" s="381"/>
      <c r="BA1023" s="381" t="str">
        <f/>
        <v/>
      </c>
      <c r="BB1023" s="385"/>
      <c r="BC1023" s="390" t="str">
        <f/>
        <v/>
      </c>
      <c r="BD1023" s="381" t="str">
        <f/>
        <v/>
      </c>
      <c r="BE1023" s="381"/>
      <c r="BF1023" s="381" t="str">
        <f/>
        <v/>
      </c>
      <c r="BG1023" s="391"/>
      <c r="BH1023" s="425"/>
      <c r="BI1023" s="378"/>
    </row>
    <row r="1024" ht="15.75" customHeight="1">
      <c r="A1024" s="236"/>
      <c r="B1024" s="236"/>
      <c r="C1024" s="423"/>
      <c r="D1024" s="379"/>
      <c r="E1024" s="380"/>
      <c r="F1024" s="57"/>
      <c r="G1024" s="57"/>
      <c r="H1024" s="381"/>
      <c r="I1024" s="380"/>
      <c r="J1024" s="396"/>
      <c r="K1024" s="382" t="b">
        <v>0</v>
      </c>
      <c r="L1024" s="424"/>
      <c r="M1024" s="57"/>
      <c r="N1024" s="57" t="b">
        <v>0</v>
      </c>
      <c r="O1024" s="57" t="b">
        <v>0</v>
      </c>
      <c r="P1024" s="57"/>
      <c r="Q1024" s="383"/>
      <c r="R1024" s="367"/>
      <c r="S1024" s="384" t="str">
        <f/>
        <v/>
      </c>
      <c r="T1024" s="385"/>
      <c r="U1024" s="386" t="str">
        <f/>
        <v/>
      </c>
      <c r="V1024" s="385"/>
      <c r="W1024" s="387" t="str">
        <f/>
        <v/>
      </c>
      <c r="X1024" s="381" t="str">
        <f/>
        <v/>
      </c>
      <c r="Y1024" s="381"/>
      <c r="Z1024" s="381"/>
      <c r="AA1024" s="388"/>
      <c r="AB1024" s="381"/>
      <c r="AC1024" s="381"/>
      <c r="AD1024" s="381"/>
      <c r="AE1024" s="388"/>
      <c r="AF1024" s="381"/>
      <c r="AG1024" s="381"/>
      <c r="AH1024" s="389"/>
      <c r="AI1024" s="386"/>
      <c r="AJ1024" s="381"/>
      <c r="AK1024" s="381"/>
      <c r="AL1024" s="383"/>
      <c r="AM1024" s="374"/>
      <c r="AN1024" s="384"/>
      <c r="AO1024" s="381"/>
      <c r="AP1024" s="383"/>
      <c r="AQ1024" s="374"/>
      <c r="AR1024" s="384" t="str">
        <f/>
        <v/>
      </c>
      <c r="AS1024" s="381"/>
      <c r="AT1024" s="381" t="str">
        <f/>
        <v/>
      </c>
      <c r="AU1024" s="389"/>
      <c r="AV1024" s="390" t="str">
        <f/>
        <v/>
      </c>
      <c r="AW1024" s="57" t="str">
        <f/>
        <v/>
      </c>
      <c r="AX1024" s="381"/>
      <c r="AY1024" s="381" t="str">
        <f/>
        <v/>
      </c>
      <c r="AZ1024" s="381"/>
      <c r="BA1024" s="381" t="str">
        <f/>
        <v/>
      </c>
      <c r="BB1024" s="385"/>
      <c r="BC1024" s="390" t="str">
        <f/>
        <v/>
      </c>
      <c r="BD1024" s="381" t="str">
        <f/>
        <v/>
      </c>
      <c r="BE1024" s="381"/>
      <c r="BF1024" s="381" t="str">
        <f/>
        <v/>
      </c>
      <c r="BG1024" s="391"/>
      <c r="BH1024" s="425"/>
      <c r="BI1024" s="378"/>
    </row>
    <row r="1025" ht="15.75" customHeight="1">
      <c r="A1025" s="236"/>
      <c r="B1025" s="236"/>
      <c r="C1025" s="423"/>
      <c r="D1025" s="379"/>
      <c r="E1025" s="380"/>
      <c r="F1025" s="57"/>
      <c r="G1025" s="57"/>
      <c r="H1025" s="381"/>
      <c r="I1025" s="380"/>
      <c r="J1025" s="396"/>
      <c r="K1025" s="382" t="b">
        <v>0</v>
      </c>
      <c r="L1025" s="424"/>
      <c r="M1025" s="57"/>
      <c r="N1025" s="57" t="b">
        <v>0</v>
      </c>
      <c r="O1025" s="57" t="b">
        <v>0</v>
      </c>
      <c r="P1025" s="57"/>
      <c r="Q1025" s="383"/>
      <c r="R1025" s="367"/>
      <c r="S1025" s="384" t="str">
        <f/>
        <v/>
      </c>
      <c r="T1025" s="385"/>
      <c r="U1025" s="386" t="str">
        <f/>
        <v/>
      </c>
      <c r="V1025" s="385"/>
      <c r="W1025" s="387" t="str">
        <f/>
        <v/>
      </c>
      <c r="X1025" s="381" t="str">
        <f/>
        <v/>
      </c>
      <c r="Y1025" s="381"/>
      <c r="Z1025" s="381"/>
      <c r="AA1025" s="388"/>
      <c r="AB1025" s="381"/>
      <c r="AC1025" s="381"/>
      <c r="AD1025" s="381"/>
      <c r="AE1025" s="388"/>
      <c r="AF1025" s="381"/>
      <c r="AG1025" s="381"/>
      <c r="AH1025" s="389"/>
      <c r="AI1025" s="386"/>
      <c r="AJ1025" s="381"/>
      <c r="AK1025" s="381"/>
      <c r="AL1025" s="383"/>
      <c r="AM1025" s="374"/>
      <c r="AN1025" s="384"/>
      <c r="AO1025" s="381"/>
      <c r="AP1025" s="383"/>
      <c r="AQ1025" s="374"/>
      <c r="AR1025" s="384" t="str">
        <f/>
        <v/>
      </c>
      <c r="AS1025" s="381"/>
      <c r="AT1025" s="381" t="str">
        <f/>
        <v/>
      </c>
      <c r="AU1025" s="389"/>
      <c r="AV1025" s="390" t="str">
        <f/>
        <v/>
      </c>
      <c r="AW1025" s="57" t="str">
        <f/>
        <v/>
      </c>
      <c r="AX1025" s="381"/>
      <c r="AY1025" s="381" t="str">
        <f/>
        <v/>
      </c>
      <c r="AZ1025" s="381"/>
      <c r="BA1025" s="381" t="str">
        <f/>
        <v/>
      </c>
      <c r="BB1025" s="385"/>
      <c r="BC1025" s="390" t="str">
        <f/>
        <v/>
      </c>
      <c r="BD1025" s="381" t="str">
        <f/>
        <v/>
      </c>
      <c r="BE1025" s="381"/>
      <c r="BF1025" s="381" t="str">
        <f/>
        <v/>
      </c>
      <c r="BG1025" s="391"/>
      <c r="BH1025" s="425"/>
      <c r="BI1025" s="378"/>
    </row>
    <row r="1026" ht="15.75" customHeight="1">
      <c r="A1026" s="236"/>
      <c r="B1026" s="236"/>
      <c r="C1026" s="423"/>
      <c r="D1026" s="379"/>
      <c r="E1026" s="380"/>
      <c r="F1026" s="57"/>
      <c r="G1026" s="57"/>
      <c r="H1026" s="381"/>
      <c r="I1026" s="380"/>
      <c r="J1026" s="396"/>
      <c r="K1026" s="382" t="b">
        <v>0</v>
      </c>
      <c r="L1026" s="424"/>
      <c r="M1026" s="57"/>
      <c r="N1026" s="57" t="b">
        <v>0</v>
      </c>
      <c r="O1026" s="57" t="b">
        <v>0</v>
      </c>
      <c r="P1026" s="57"/>
      <c r="Q1026" s="383"/>
      <c r="R1026" s="367"/>
      <c r="S1026" s="384" t="str">
        <f/>
        <v/>
      </c>
      <c r="T1026" s="385"/>
      <c r="U1026" s="386" t="str">
        <f/>
        <v/>
      </c>
      <c r="V1026" s="385"/>
      <c r="W1026" s="387" t="str">
        <f/>
        <v/>
      </c>
      <c r="X1026" s="381" t="str">
        <f/>
        <v/>
      </c>
      <c r="Y1026" s="381"/>
      <c r="Z1026" s="381"/>
      <c r="AA1026" s="388"/>
      <c r="AB1026" s="381"/>
      <c r="AC1026" s="381"/>
      <c r="AD1026" s="381"/>
      <c r="AE1026" s="388"/>
      <c r="AF1026" s="381"/>
      <c r="AG1026" s="381"/>
      <c r="AH1026" s="389"/>
      <c r="AI1026" s="386"/>
      <c r="AJ1026" s="381"/>
      <c r="AK1026" s="381"/>
      <c r="AL1026" s="383"/>
      <c r="AM1026" s="374"/>
      <c r="AN1026" s="384"/>
      <c r="AO1026" s="381"/>
      <c r="AP1026" s="383"/>
      <c r="AQ1026" s="374"/>
      <c r="AR1026" s="384" t="str">
        <f/>
        <v/>
      </c>
      <c r="AS1026" s="381"/>
      <c r="AT1026" s="381" t="str">
        <f/>
        <v/>
      </c>
      <c r="AU1026" s="389"/>
      <c r="AV1026" s="390" t="str">
        <f/>
        <v/>
      </c>
      <c r="AW1026" s="57" t="str">
        <f/>
        <v/>
      </c>
      <c r="AX1026" s="381"/>
      <c r="AY1026" s="381" t="str">
        <f/>
        <v/>
      </c>
      <c r="AZ1026" s="381"/>
      <c r="BA1026" s="381" t="str">
        <f/>
        <v/>
      </c>
      <c r="BB1026" s="385"/>
      <c r="BC1026" s="390" t="str">
        <f/>
        <v/>
      </c>
      <c r="BD1026" s="381" t="str">
        <f/>
        <v/>
      </c>
      <c r="BE1026" s="381"/>
      <c r="BF1026" s="381" t="str">
        <f/>
        <v/>
      </c>
      <c r="BG1026" s="391"/>
      <c r="BH1026" s="425"/>
      <c r="BI1026" s="378"/>
    </row>
    <row r="1027" ht="15.75" customHeight="1">
      <c r="A1027" s="236"/>
      <c r="B1027" s="236"/>
      <c r="C1027" s="423"/>
      <c r="D1027" s="379"/>
      <c r="E1027" s="380"/>
      <c r="F1027" s="57"/>
      <c r="G1027" s="57"/>
      <c r="H1027" s="381"/>
      <c r="I1027" s="380"/>
      <c r="J1027" s="396"/>
      <c r="K1027" s="382" t="b">
        <v>0</v>
      </c>
      <c r="L1027" s="424"/>
      <c r="M1027" s="57"/>
      <c r="N1027" s="57" t="b">
        <v>0</v>
      </c>
      <c r="O1027" s="57" t="b">
        <v>0</v>
      </c>
      <c r="P1027" s="57"/>
      <c r="Q1027" s="383"/>
      <c r="R1027" s="367"/>
      <c r="S1027" s="384" t="str">
        <f/>
        <v/>
      </c>
      <c r="T1027" s="385"/>
      <c r="U1027" s="386" t="str">
        <f/>
        <v/>
      </c>
      <c r="V1027" s="385"/>
      <c r="W1027" s="387" t="str">
        <f/>
        <v/>
      </c>
      <c r="X1027" s="381" t="str">
        <f/>
        <v/>
      </c>
      <c r="Y1027" s="381"/>
      <c r="Z1027" s="381"/>
      <c r="AA1027" s="388"/>
      <c r="AB1027" s="381"/>
      <c r="AC1027" s="381"/>
      <c r="AD1027" s="381"/>
      <c r="AE1027" s="388"/>
      <c r="AF1027" s="381"/>
      <c r="AG1027" s="381"/>
      <c r="AH1027" s="389"/>
      <c r="AI1027" s="386"/>
      <c r="AJ1027" s="381"/>
      <c r="AK1027" s="381"/>
      <c r="AL1027" s="383"/>
      <c r="AM1027" s="374"/>
      <c r="AN1027" s="384"/>
      <c r="AO1027" s="381"/>
      <c r="AP1027" s="383"/>
      <c r="AQ1027" s="374"/>
      <c r="AR1027" s="384" t="str">
        <f/>
        <v/>
      </c>
      <c r="AS1027" s="381"/>
      <c r="AT1027" s="381" t="str">
        <f/>
        <v/>
      </c>
      <c r="AU1027" s="389"/>
      <c r="AV1027" s="390" t="str">
        <f/>
        <v/>
      </c>
      <c r="AW1027" s="57" t="str">
        <f/>
        <v/>
      </c>
      <c r="AX1027" s="381"/>
      <c r="AY1027" s="381" t="str">
        <f/>
        <v/>
      </c>
      <c r="AZ1027" s="381"/>
      <c r="BA1027" s="381" t="str">
        <f/>
        <v/>
      </c>
      <c r="BB1027" s="385"/>
      <c r="BC1027" s="390" t="str">
        <f/>
        <v/>
      </c>
      <c r="BD1027" s="381" t="str">
        <f/>
        <v/>
      </c>
      <c r="BE1027" s="381"/>
      <c r="BF1027" s="381" t="str">
        <f/>
        <v/>
      </c>
      <c r="BG1027" s="391"/>
      <c r="BH1027" s="425"/>
      <c r="BI1027" s="378"/>
    </row>
    <row r="1028" ht="15.75" customHeight="1">
      <c r="A1028" s="236"/>
      <c r="B1028" s="236"/>
      <c r="C1028" s="423"/>
      <c r="D1028" s="379"/>
      <c r="E1028" s="380"/>
      <c r="F1028" s="57"/>
      <c r="G1028" s="57"/>
      <c r="H1028" s="381"/>
      <c r="I1028" s="380"/>
      <c r="J1028" s="396"/>
      <c r="K1028" s="382" t="b">
        <v>0</v>
      </c>
      <c r="L1028" s="424"/>
      <c r="M1028" s="57"/>
      <c r="N1028" s="57" t="b">
        <v>0</v>
      </c>
      <c r="O1028" s="57" t="b">
        <v>0</v>
      </c>
      <c r="P1028" s="57"/>
      <c r="Q1028" s="383"/>
      <c r="R1028" s="367"/>
      <c r="S1028" s="384" t="str">
        <f/>
        <v/>
      </c>
      <c r="T1028" s="385"/>
      <c r="U1028" s="386" t="str">
        <f/>
        <v/>
      </c>
      <c r="V1028" s="385"/>
      <c r="W1028" s="387" t="str">
        <f/>
        <v/>
      </c>
      <c r="X1028" s="381" t="str">
        <f/>
        <v/>
      </c>
      <c r="Y1028" s="381"/>
      <c r="Z1028" s="381"/>
      <c r="AA1028" s="388"/>
      <c r="AB1028" s="381"/>
      <c r="AC1028" s="381"/>
      <c r="AD1028" s="381"/>
      <c r="AE1028" s="388"/>
      <c r="AF1028" s="381"/>
      <c r="AG1028" s="381"/>
      <c r="AH1028" s="389"/>
      <c r="AI1028" s="386"/>
      <c r="AJ1028" s="381"/>
      <c r="AK1028" s="381"/>
      <c r="AL1028" s="383"/>
      <c r="AM1028" s="374"/>
      <c r="AN1028" s="384"/>
      <c r="AO1028" s="381"/>
      <c r="AP1028" s="383"/>
      <c r="AQ1028" s="374"/>
      <c r="AR1028" s="384" t="str">
        <f/>
        <v/>
      </c>
      <c r="AS1028" s="381"/>
      <c r="AT1028" s="381" t="str">
        <f/>
        <v/>
      </c>
      <c r="AU1028" s="389"/>
      <c r="AV1028" s="390" t="str">
        <f/>
        <v/>
      </c>
      <c r="AW1028" s="57" t="str">
        <f/>
        <v/>
      </c>
      <c r="AX1028" s="381"/>
      <c r="AY1028" s="381" t="str">
        <f/>
        <v/>
      </c>
      <c r="AZ1028" s="381"/>
      <c r="BA1028" s="381" t="str">
        <f/>
        <v/>
      </c>
      <c r="BB1028" s="385"/>
      <c r="BC1028" s="390" t="str">
        <f/>
        <v/>
      </c>
      <c r="BD1028" s="381" t="str">
        <f/>
        <v/>
      </c>
      <c r="BE1028" s="381"/>
      <c r="BF1028" s="381" t="str">
        <f/>
        <v/>
      </c>
      <c r="BG1028" s="391"/>
      <c r="BH1028" s="425"/>
      <c r="BI1028" s="378"/>
    </row>
    <row r="1029" ht="15.75" customHeight="1">
      <c r="A1029" s="236"/>
      <c r="B1029" s="236"/>
      <c r="C1029" s="423"/>
      <c r="D1029" s="379"/>
      <c r="E1029" s="380"/>
      <c r="F1029" s="57"/>
      <c r="G1029" s="57"/>
      <c r="H1029" s="381"/>
      <c r="I1029" s="380"/>
      <c r="J1029" s="396"/>
      <c r="K1029" s="382" t="b">
        <v>0</v>
      </c>
      <c r="L1029" s="424"/>
      <c r="M1029" s="57"/>
      <c r="N1029" s="57" t="b">
        <v>0</v>
      </c>
      <c r="O1029" s="57" t="b">
        <v>0</v>
      </c>
      <c r="P1029" s="57"/>
      <c r="Q1029" s="383"/>
      <c r="R1029" s="367"/>
      <c r="S1029" s="384" t="str">
        <f/>
        <v/>
      </c>
      <c r="T1029" s="385"/>
      <c r="U1029" s="386" t="str">
        <f/>
        <v/>
      </c>
      <c r="V1029" s="385"/>
      <c r="W1029" s="387" t="str">
        <f/>
        <v/>
      </c>
      <c r="X1029" s="381" t="str">
        <f/>
        <v/>
      </c>
      <c r="Y1029" s="381"/>
      <c r="Z1029" s="381"/>
      <c r="AA1029" s="388"/>
      <c r="AB1029" s="381"/>
      <c r="AC1029" s="381"/>
      <c r="AD1029" s="381"/>
      <c r="AE1029" s="388"/>
      <c r="AF1029" s="381"/>
      <c r="AG1029" s="381"/>
      <c r="AH1029" s="389"/>
      <c r="AI1029" s="386"/>
      <c r="AJ1029" s="381"/>
      <c r="AK1029" s="381"/>
      <c r="AL1029" s="383"/>
      <c r="AM1029" s="374"/>
      <c r="AN1029" s="384"/>
      <c r="AO1029" s="381"/>
      <c r="AP1029" s="383"/>
      <c r="AQ1029" s="374"/>
      <c r="AR1029" s="384" t="str">
        <f/>
        <v/>
      </c>
      <c r="AS1029" s="381"/>
      <c r="AT1029" s="381" t="str">
        <f/>
        <v/>
      </c>
      <c r="AU1029" s="389"/>
      <c r="AV1029" s="390" t="str">
        <f/>
        <v/>
      </c>
      <c r="AW1029" s="57" t="str">
        <f/>
        <v/>
      </c>
      <c r="AX1029" s="381"/>
      <c r="AY1029" s="381" t="str">
        <f/>
        <v/>
      </c>
      <c r="AZ1029" s="381"/>
      <c r="BA1029" s="381" t="str">
        <f/>
        <v/>
      </c>
      <c r="BB1029" s="385"/>
      <c r="BC1029" s="390" t="str">
        <f/>
        <v/>
      </c>
      <c r="BD1029" s="381" t="str">
        <f/>
        <v/>
      </c>
      <c r="BE1029" s="381"/>
      <c r="BF1029" s="381" t="str">
        <f/>
        <v/>
      </c>
      <c r="BG1029" s="391"/>
      <c r="BH1029" s="425"/>
      <c r="BI1029" s="378"/>
    </row>
    <row r="1030" ht="15.75" customHeight="1">
      <c r="A1030" s="236"/>
      <c r="B1030" s="236"/>
      <c r="C1030" s="423"/>
      <c r="D1030" s="379"/>
      <c r="E1030" s="380"/>
      <c r="F1030" s="57"/>
      <c r="G1030" s="57"/>
      <c r="H1030" s="381"/>
      <c r="I1030" s="380"/>
      <c r="J1030" s="396"/>
      <c r="K1030" s="382" t="b">
        <v>0</v>
      </c>
      <c r="L1030" s="424"/>
      <c r="M1030" s="57"/>
      <c r="N1030" s="57" t="b">
        <v>0</v>
      </c>
      <c r="O1030" s="57" t="b">
        <v>0</v>
      </c>
      <c r="P1030" s="57"/>
      <c r="Q1030" s="383"/>
      <c r="R1030" s="367"/>
      <c r="S1030" s="384" t="str">
        <f/>
        <v/>
      </c>
      <c r="T1030" s="385"/>
      <c r="U1030" s="386" t="str">
        <f/>
        <v/>
      </c>
      <c r="V1030" s="385"/>
      <c r="W1030" s="387" t="str">
        <f/>
        <v/>
      </c>
      <c r="X1030" s="381" t="str">
        <f/>
        <v/>
      </c>
      <c r="Y1030" s="381"/>
      <c r="Z1030" s="381"/>
      <c r="AA1030" s="388"/>
      <c r="AB1030" s="381"/>
      <c r="AC1030" s="381"/>
      <c r="AD1030" s="381"/>
      <c r="AE1030" s="388"/>
      <c r="AF1030" s="381"/>
      <c r="AG1030" s="381"/>
      <c r="AH1030" s="389"/>
      <c r="AI1030" s="386"/>
      <c r="AJ1030" s="381"/>
      <c r="AK1030" s="381"/>
      <c r="AL1030" s="383"/>
      <c r="AM1030" s="374"/>
      <c r="AN1030" s="384"/>
      <c r="AO1030" s="381"/>
      <c r="AP1030" s="383"/>
      <c r="AQ1030" s="374"/>
      <c r="AR1030" s="384" t="str">
        <f/>
        <v/>
      </c>
      <c r="AS1030" s="381"/>
      <c r="AT1030" s="381" t="str">
        <f/>
        <v/>
      </c>
      <c r="AU1030" s="389"/>
      <c r="AV1030" s="390" t="str">
        <f/>
        <v/>
      </c>
      <c r="AW1030" s="57" t="str">
        <f/>
        <v/>
      </c>
      <c r="AX1030" s="381"/>
      <c r="AY1030" s="381" t="str">
        <f/>
        <v/>
      </c>
      <c r="AZ1030" s="381"/>
      <c r="BA1030" s="381" t="str">
        <f/>
        <v/>
      </c>
      <c r="BB1030" s="385"/>
      <c r="BC1030" s="390" t="str">
        <f/>
        <v/>
      </c>
      <c r="BD1030" s="381" t="str">
        <f/>
        <v/>
      </c>
      <c r="BE1030" s="381"/>
      <c r="BF1030" s="381" t="str">
        <f/>
        <v/>
      </c>
      <c r="BG1030" s="391"/>
      <c r="BH1030" s="425"/>
      <c r="BI1030" s="378"/>
    </row>
    <row r="1031" ht="15.75" customHeight="1">
      <c r="A1031" s="236"/>
      <c r="B1031" s="236"/>
      <c r="C1031" s="423"/>
      <c r="D1031" s="379"/>
      <c r="E1031" s="380"/>
      <c r="F1031" s="57"/>
      <c r="G1031" s="57"/>
      <c r="H1031" s="381"/>
      <c r="I1031" s="380"/>
      <c r="J1031" s="396"/>
      <c r="K1031" s="382" t="b">
        <v>0</v>
      </c>
      <c r="L1031" s="424"/>
      <c r="M1031" s="57"/>
      <c r="N1031" s="57" t="b">
        <v>0</v>
      </c>
      <c r="O1031" s="57" t="b">
        <v>0</v>
      </c>
      <c r="P1031" s="57"/>
      <c r="Q1031" s="383"/>
      <c r="R1031" s="367"/>
      <c r="S1031" s="384" t="str">
        <f/>
        <v/>
      </c>
      <c r="T1031" s="385"/>
      <c r="U1031" s="386" t="str">
        <f/>
        <v/>
      </c>
      <c r="V1031" s="385"/>
      <c r="W1031" s="387" t="str">
        <f/>
        <v/>
      </c>
      <c r="X1031" s="381" t="str">
        <f/>
        <v/>
      </c>
      <c r="Y1031" s="381"/>
      <c r="Z1031" s="381"/>
      <c r="AA1031" s="388"/>
      <c r="AB1031" s="381"/>
      <c r="AC1031" s="381"/>
      <c r="AD1031" s="381"/>
      <c r="AE1031" s="388"/>
      <c r="AF1031" s="381"/>
      <c r="AG1031" s="381"/>
      <c r="AH1031" s="389"/>
      <c r="AI1031" s="386"/>
      <c r="AJ1031" s="381"/>
      <c r="AK1031" s="381"/>
      <c r="AL1031" s="383"/>
      <c r="AM1031" s="374"/>
      <c r="AN1031" s="384"/>
      <c r="AO1031" s="381"/>
      <c r="AP1031" s="383"/>
      <c r="AQ1031" s="374"/>
      <c r="AR1031" s="384" t="str">
        <f/>
        <v/>
      </c>
      <c r="AS1031" s="381"/>
      <c r="AT1031" s="381" t="str">
        <f/>
        <v/>
      </c>
      <c r="AU1031" s="389"/>
      <c r="AV1031" s="390" t="str">
        <f/>
        <v/>
      </c>
      <c r="AW1031" s="57" t="str">
        <f/>
        <v/>
      </c>
      <c r="AX1031" s="381"/>
      <c r="AY1031" s="381" t="str">
        <f/>
        <v/>
      </c>
      <c r="AZ1031" s="381"/>
      <c r="BA1031" s="381" t="str">
        <f/>
        <v/>
      </c>
      <c r="BB1031" s="385"/>
      <c r="BC1031" s="390" t="str">
        <f/>
        <v/>
      </c>
      <c r="BD1031" s="381" t="str">
        <f/>
        <v/>
      </c>
      <c r="BE1031" s="381"/>
      <c r="BF1031" s="381" t="str">
        <f/>
        <v/>
      </c>
      <c r="BG1031" s="391"/>
      <c r="BH1031" s="425"/>
      <c r="BI1031" s="378"/>
    </row>
    <row r="1032" ht="15.75" customHeight="1">
      <c r="A1032" s="236"/>
      <c r="B1032" s="236"/>
      <c r="C1032" s="423"/>
      <c r="D1032" s="379"/>
      <c r="E1032" s="380"/>
      <c r="F1032" s="57"/>
      <c r="G1032" s="57"/>
      <c r="H1032" s="381"/>
      <c r="I1032" s="380"/>
      <c r="J1032" s="396"/>
      <c r="K1032" s="382" t="b">
        <v>0</v>
      </c>
      <c r="L1032" s="424"/>
      <c r="M1032" s="57"/>
      <c r="N1032" s="57" t="b">
        <v>0</v>
      </c>
      <c r="O1032" s="57" t="b">
        <v>0</v>
      </c>
      <c r="P1032" s="57"/>
      <c r="Q1032" s="383"/>
      <c r="R1032" s="367"/>
      <c r="S1032" s="384" t="str">
        <f/>
        <v/>
      </c>
      <c r="T1032" s="385"/>
      <c r="U1032" s="386" t="str">
        <f/>
        <v/>
      </c>
      <c r="V1032" s="385"/>
      <c r="W1032" s="387" t="str">
        <f/>
        <v/>
      </c>
      <c r="X1032" s="381" t="str">
        <f/>
        <v/>
      </c>
      <c r="Y1032" s="381"/>
      <c r="Z1032" s="381"/>
      <c r="AA1032" s="388"/>
      <c r="AB1032" s="381"/>
      <c r="AC1032" s="381"/>
      <c r="AD1032" s="381"/>
      <c r="AE1032" s="388"/>
      <c r="AF1032" s="381"/>
      <c r="AG1032" s="381"/>
      <c r="AH1032" s="389"/>
      <c r="AI1032" s="386"/>
      <c r="AJ1032" s="381"/>
      <c r="AK1032" s="381"/>
      <c r="AL1032" s="383"/>
      <c r="AM1032" s="374"/>
      <c r="AN1032" s="384"/>
      <c r="AO1032" s="381"/>
      <c r="AP1032" s="383"/>
      <c r="AQ1032" s="374"/>
      <c r="AR1032" s="384" t="str">
        <f/>
        <v/>
      </c>
      <c r="AS1032" s="381"/>
      <c r="AT1032" s="381" t="str">
        <f/>
        <v/>
      </c>
      <c r="AU1032" s="389"/>
      <c r="AV1032" s="390" t="str">
        <f/>
        <v/>
      </c>
      <c r="AW1032" s="57" t="str">
        <f/>
        <v/>
      </c>
      <c r="AX1032" s="381"/>
      <c r="AY1032" s="381" t="str">
        <f/>
        <v/>
      </c>
      <c r="AZ1032" s="381"/>
      <c r="BA1032" s="381" t="str">
        <f/>
        <v/>
      </c>
      <c r="BB1032" s="385"/>
      <c r="BC1032" s="390" t="str">
        <f/>
        <v/>
      </c>
      <c r="BD1032" s="381" t="str">
        <f/>
        <v/>
      </c>
      <c r="BE1032" s="381"/>
      <c r="BF1032" s="381" t="str">
        <f/>
        <v/>
      </c>
      <c r="BG1032" s="391"/>
      <c r="BH1032" s="425"/>
      <c r="BI1032" s="378"/>
    </row>
    <row r="1033" ht="15.75" customHeight="1">
      <c r="A1033" s="236"/>
      <c r="B1033" s="236"/>
      <c r="C1033" s="423"/>
      <c r="D1033" s="379"/>
      <c r="E1033" s="380"/>
      <c r="F1033" s="57"/>
      <c r="G1033" s="57"/>
      <c r="H1033" s="381"/>
      <c r="I1033" s="380"/>
      <c r="J1033" s="396"/>
      <c r="K1033" s="382" t="b">
        <v>0</v>
      </c>
      <c r="L1033" s="424"/>
      <c r="M1033" s="57"/>
      <c r="N1033" s="57" t="b">
        <v>0</v>
      </c>
      <c r="O1033" s="57" t="b">
        <v>0</v>
      </c>
      <c r="P1033" s="57"/>
      <c r="Q1033" s="383"/>
      <c r="R1033" s="367"/>
      <c r="S1033" s="384" t="str">
        <f/>
        <v/>
      </c>
      <c r="T1033" s="385"/>
      <c r="U1033" s="386" t="str">
        <f/>
        <v/>
      </c>
      <c r="V1033" s="385"/>
      <c r="W1033" s="387" t="str">
        <f/>
        <v/>
      </c>
      <c r="X1033" s="381" t="str">
        <f/>
        <v/>
      </c>
      <c r="Y1033" s="381"/>
      <c r="Z1033" s="381"/>
      <c r="AA1033" s="388"/>
      <c r="AB1033" s="381"/>
      <c r="AC1033" s="381"/>
      <c r="AD1033" s="381"/>
      <c r="AE1033" s="388"/>
      <c r="AF1033" s="381"/>
      <c r="AG1033" s="381"/>
      <c r="AH1033" s="389"/>
      <c r="AI1033" s="386"/>
      <c r="AJ1033" s="381"/>
      <c r="AK1033" s="381"/>
      <c r="AL1033" s="383"/>
      <c r="AM1033" s="374"/>
      <c r="AN1033" s="384"/>
      <c r="AO1033" s="381"/>
      <c r="AP1033" s="383"/>
      <c r="AQ1033" s="374"/>
      <c r="AR1033" s="384" t="str">
        <f/>
        <v/>
      </c>
      <c r="AS1033" s="381"/>
      <c r="AT1033" s="381" t="str">
        <f/>
        <v/>
      </c>
      <c r="AU1033" s="389"/>
      <c r="AV1033" s="390" t="str">
        <f/>
        <v/>
      </c>
      <c r="AW1033" s="57" t="str">
        <f/>
        <v/>
      </c>
      <c r="AX1033" s="381"/>
      <c r="AY1033" s="381" t="str">
        <f/>
        <v/>
      </c>
      <c r="AZ1033" s="381"/>
      <c r="BA1033" s="381" t="str">
        <f/>
        <v/>
      </c>
      <c r="BB1033" s="385"/>
      <c r="BC1033" s="390" t="str">
        <f/>
        <v/>
      </c>
      <c r="BD1033" s="381" t="str">
        <f/>
        <v/>
      </c>
      <c r="BE1033" s="381"/>
      <c r="BF1033" s="381" t="str">
        <f/>
        <v/>
      </c>
      <c r="BG1033" s="391"/>
      <c r="BH1033" s="425"/>
      <c r="BI1033" s="378"/>
    </row>
    <row r="1034" ht="15.75" customHeight="1">
      <c r="A1034" s="236"/>
      <c r="B1034" s="236"/>
      <c r="C1034" s="423"/>
      <c r="D1034" s="379"/>
      <c r="E1034" s="380"/>
      <c r="F1034" s="57"/>
      <c r="G1034" s="57"/>
      <c r="H1034" s="381"/>
      <c r="I1034" s="380"/>
      <c r="J1034" s="396"/>
      <c r="K1034" s="382" t="b">
        <v>0</v>
      </c>
      <c r="L1034" s="424"/>
      <c r="M1034" s="57"/>
      <c r="N1034" s="57" t="b">
        <v>0</v>
      </c>
      <c r="O1034" s="57" t="b">
        <v>0</v>
      </c>
      <c r="P1034" s="57"/>
      <c r="Q1034" s="383"/>
      <c r="R1034" s="367"/>
      <c r="S1034" s="384" t="str">
        <f/>
        <v/>
      </c>
      <c r="T1034" s="385"/>
      <c r="U1034" s="386" t="str">
        <f/>
        <v/>
      </c>
      <c r="V1034" s="385"/>
      <c r="W1034" s="387" t="str">
        <f/>
        <v/>
      </c>
      <c r="X1034" s="381" t="str">
        <f/>
        <v/>
      </c>
      <c r="Y1034" s="381"/>
      <c r="Z1034" s="381"/>
      <c r="AA1034" s="388"/>
      <c r="AB1034" s="381"/>
      <c r="AC1034" s="381"/>
      <c r="AD1034" s="381"/>
      <c r="AE1034" s="388"/>
      <c r="AF1034" s="381"/>
      <c r="AG1034" s="381"/>
      <c r="AH1034" s="389"/>
      <c r="AI1034" s="386"/>
      <c r="AJ1034" s="381"/>
      <c r="AK1034" s="381"/>
      <c r="AL1034" s="383"/>
      <c r="AM1034" s="374"/>
      <c r="AN1034" s="384"/>
      <c r="AO1034" s="381"/>
      <c r="AP1034" s="383"/>
      <c r="AQ1034" s="374"/>
      <c r="AR1034" s="384" t="str">
        <f/>
        <v/>
      </c>
      <c r="AS1034" s="381"/>
      <c r="AT1034" s="381" t="str">
        <f/>
        <v/>
      </c>
      <c r="AU1034" s="389"/>
      <c r="AV1034" s="390" t="str">
        <f/>
        <v/>
      </c>
      <c r="AW1034" s="57" t="str">
        <f/>
        <v/>
      </c>
      <c r="AX1034" s="381"/>
      <c r="AY1034" s="381" t="str">
        <f/>
        <v/>
      </c>
      <c r="AZ1034" s="381"/>
      <c r="BA1034" s="381" t="str">
        <f/>
        <v/>
      </c>
      <c r="BB1034" s="385"/>
      <c r="BC1034" s="390" t="str">
        <f/>
        <v/>
      </c>
      <c r="BD1034" s="381" t="str">
        <f/>
        <v/>
      </c>
      <c r="BE1034" s="381"/>
      <c r="BF1034" s="381" t="str">
        <f/>
        <v/>
      </c>
      <c r="BG1034" s="391"/>
      <c r="BH1034" s="425"/>
      <c r="BI1034" s="378"/>
    </row>
    <row r="1035" ht="15.75" customHeight="1">
      <c r="A1035" s="236"/>
      <c r="B1035" s="236"/>
      <c r="C1035" s="423"/>
      <c r="D1035" s="379"/>
      <c r="E1035" s="380"/>
      <c r="F1035" s="57"/>
      <c r="G1035" s="57"/>
      <c r="H1035" s="381"/>
      <c r="I1035" s="380"/>
      <c r="J1035" s="396"/>
      <c r="K1035" s="382" t="b">
        <v>0</v>
      </c>
      <c r="L1035" s="424"/>
      <c r="M1035" s="57"/>
      <c r="N1035" s="57" t="b">
        <v>0</v>
      </c>
      <c r="O1035" s="57" t="b">
        <v>0</v>
      </c>
      <c r="P1035" s="57"/>
      <c r="Q1035" s="383"/>
      <c r="R1035" s="367"/>
      <c r="S1035" s="384" t="str">
        <f/>
        <v/>
      </c>
      <c r="T1035" s="385"/>
      <c r="U1035" s="386" t="str">
        <f/>
        <v/>
      </c>
      <c r="V1035" s="385"/>
      <c r="W1035" s="387" t="str">
        <f/>
        <v/>
      </c>
      <c r="X1035" s="381" t="str">
        <f/>
        <v/>
      </c>
      <c r="Y1035" s="381"/>
      <c r="Z1035" s="381"/>
      <c r="AA1035" s="388"/>
      <c r="AB1035" s="381"/>
      <c r="AC1035" s="381"/>
      <c r="AD1035" s="381"/>
      <c r="AE1035" s="388"/>
      <c r="AF1035" s="381"/>
      <c r="AG1035" s="381"/>
      <c r="AH1035" s="389"/>
      <c r="AI1035" s="386"/>
      <c r="AJ1035" s="381"/>
      <c r="AK1035" s="381"/>
      <c r="AL1035" s="383"/>
      <c r="AM1035" s="374"/>
      <c r="AN1035" s="384"/>
      <c r="AO1035" s="381"/>
      <c r="AP1035" s="383"/>
      <c r="AQ1035" s="374"/>
      <c r="AR1035" s="384" t="str">
        <f/>
        <v/>
      </c>
      <c r="AS1035" s="381"/>
      <c r="AT1035" s="381" t="str">
        <f/>
        <v/>
      </c>
      <c r="AU1035" s="389"/>
      <c r="AV1035" s="390" t="str">
        <f/>
        <v/>
      </c>
      <c r="AW1035" s="57" t="str">
        <f/>
        <v/>
      </c>
      <c r="AX1035" s="381"/>
      <c r="AY1035" s="381" t="str">
        <f/>
        <v/>
      </c>
      <c r="AZ1035" s="381"/>
      <c r="BA1035" s="381" t="str">
        <f/>
        <v/>
      </c>
      <c r="BB1035" s="385"/>
      <c r="BC1035" s="390" t="str">
        <f/>
        <v/>
      </c>
      <c r="BD1035" s="381" t="str">
        <f/>
        <v/>
      </c>
      <c r="BE1035" s="381"/>
      <c r="BF1035" s="381" t="str">
        <f/>
        <v/>
      </c>
      <c r="BG1035" s="391"/>
      <c r="BH1035" s="425"/>
      <c r="BI1035" s="378"/>
    </row>
    <row r="1036" ht="15.75" customHeight="1">
      <c r="A1036" s="236"/>
      <c r="B1036" s="236"/>
      <c r="C1036" s="423"/>
      <c r="D1036" s="379"/>
      <c r="E1036" s="380"/>
      <c r="F1036" s="57"/>
      <c r="G1036" s="57"/>
      <c r="H1036" s="381"/>
      <c r="I1036" s="380"/>
      <c r="J1036" s="396"/>
      <c r="K1036" s="382" t="b">
        <v>0</v>
      </c>
      <c r="L1036" s="424"/>
      <c r="M1036" s="57"/>
      <c r="N1036" s="57" t="b">
        <v>0</v>
      </c>
      <c r="O1036" s="57" t="b">
        <v>0</v>
      </c>
      <c r="P1036" s="57"/>
      <c r="Q1036" s="383"/>
      <c r="R1036" s="367"/>
      <c r="S1036" s="384" t="str">
        <f/>
        <v/>
      </c>
      <c r="T1036" s="385"/>
      <c r="U1036" s="386" t="str">
        <f/>
        <v/>
      </c>
      <c r="V1036" s="385"/>
      <c r="W1036" s="387" t="str">
        <f/>
        <v/>
      </c>
      <c r="X1036" s="381" t="str">
        <f/>
        <v/>
      </c>
      <c r="Y1036" s="381"/>
      <c r="Z1036" s="381"/>
      <c r="AA1036" s="388"/>
      <c r="AB1036" s="381"/>
      <c r="AC1036" s="381"/>
      <c r="AD1036" s="381"/>
      <c r="AE1036" s="388"/>
      <c r="AF1036" s="381"/>
      <c r="AG1036" s="381"/>
      <c r="AH1036" s="389"/>
      <c r="AI1036" s="386"/>
      <c r="AJ1036" s="381"/>
      <c r="AK1036" s="381"/>
      <c r="AL1036" s="383"/>
      <c r="AM1036" s="374"/>
      <c r="AN1036" s="384"/>
      <c r="AO1036" s="381"/>
      <c r="AP1036" s="383"/>
      <c r="AQ1036" s="374"/>
      <c r="AR1036" s="384" t="str">
        <f/>
        <v/>
      </c>
      <c r="AS1036" s="381"/>
      <c r="AT1036" s="381" t="str">
        <f/>
        <v/>
      </c>
      <c r="AU1036" s="389"/>
      <c r="AV1036" s="390" t="str">
        <f/>
        <v/>
      </c>
      <c r="AW1036" s="57" t="str">
        <f/>
        <v/>
      </c>
      <c r="AX1036" s="381"/>
      <c r="AY1036" s="381" t="str">
        <f/>
        <v/>
      </c>
      <c r="AZ1036" s="381"/>
      <c r="BA1036" s="381" t="str">
        <f/>
        <v/>
      </c>
      <c r="BB1036" s="385"/>
      <c r="BC1036" s="390" t="str">
        <f/>
        <v/>
      </c>
      <c r="BD1036" s="381" t="str">
        <f/>
        <v/>
      </c>
      <c r="BE1036" s="381"/>
      <c r="BF1036" s="381" t="str">
        <f/>
        <v/>
      </c>
      <c r="BG1036" s="391"/>
      <c r="BH1036" s="425"/>
      <c r="BI1036" s="378"/>
    </row>
    <row r="1037" ht="15.75" customHeight="1">
      <c r="A1037" s="236"/>
      <c r="B1037" s="236"/>
      <c r="C1037" s="423"/>
      <c r="D1037" s="379"/>
      <c r="E1037" s="380"/>
      <c r="F1037" s="57"/>
      <c r="G1037" s="57"/>
      <c r="H1037" s="381"/>
      <c r="I1037" s="380"/>
      <c r="J1037" s="396"/>
      <c r="K1037" s="382" t="b">
        <v>0</v>
      </c>
      <c r="L1037" s="424"/>
      <c r="M1037" s="57"/>
      <c r="N1037" s="57" t="b">
        <v>0</v>
      </c>
      <c r="O1037" s="57" t="b">
        <v>0</v>
      </c>
      <c r="P1037" s="57"/>
      <c r="Q1037" s="383"/>
      <c r="R1037" s="367"/>
      <c r="S1037" s="384" t="str">
        <f/>
        <v/>
      </c>
      <c r="T1037" s="385"/>
      <c r="U1037" s="386" t="str">
        <f/>
        <v/>
      </c>
      <c r="V1037" s="385"/>
      <c r="W1037" s="387" t="str">
        <f/>
        <v/>
      </c>
      <c r="X1037" s="381" t="str">
        <f/>
        <v/>
      </c>
      <c r="Y1037" s="381"/>
      <c r="Z1037" s="381"/>
      <c r="AA1037" s="388"/>
      <c r="AB1037" s="381"/>
      <c r="AC1037" s="381"/>
      <c r="AD1037" s="381"/>
      <c r="AE1037" s="388"/>
      <c r="AF1037" s="381"/>
      <c r="AG1037" s="381"/>
      <c r="AH1037" s="389"/>
      <c r="AI1037" s="386"/>
      <c r="AJ1037" s="381"/>
      <c r="AK1037" s="381"/>
      <c r="AL1037" s="383"/>
      <c r="AM1037" s="374"/>
      <c r="AN1037" s="384"/>
      <c r="AO1037" s="381"/>
      <c r="AP1037" s="383"/>
      <c r="AQ1037" s="374"/>
      <c r="AR1037" s="384" t="str">
        <f/>
        <v/>
      </c>
      <c r="AS1037" s="381"/>
      <c r="AT1037" s="381" t="str">
        <f/>
        <v/>
      </c>
      <c r="AU1037" s="389"/>
      <c r="AV1037" s="390" t="str">
        <f/>
        <v/>
      </c>
      <c r="AW1037" s="57" t="str">
        <f/>
        <v/>
      </c>
      <c r="AX1037" s="381"/>
      <c r="AY1037" s="381" t="str">
        <f/>
        <v/>
      </c>
      <c r="AZ1037" s="381"/>
      <c r="BA1037" s="381" t="str">
        <f/>
        <v/>
      </c>
      <c r="BB1037" s="385"/>
      <c r="BC1037" s="390" t="str">
        <f/>
        <v/>
      </c>
      <c r="BD1037" s="381" t="str">
        <f/>
        <v/>
      </c>
      <c r="BE1037" s="381"/>
      <c r="BF1037" s="381" t="str">
        <f/>
        <v/>
      </c>
      <c r="BG1037" s="391"/>
      <c r="BH1037" s="425"/>
      <c r="BI1037" s="378"/>
    </row>
    <row r="1038" ht="15.75" customHeight="1">
      <c r="A1038" s="236"/>
      <c r="B1038" s="236"/>
      <c r="C1038" s="423"/>
      <c r="D1038" s="379"/>
      <c r="E1038" s="380"/>
      <c r="F1038" s="57"/>
      <c r="G1038" s="57"/>
      <c r="H1038" s="381"/>
      <c r="I1038" s="380"/>
      <c r="J1038" s="396"/>
      <c r="K1038" s="382" t="b">
        <v>0</v>
      </c>
      <c r="L1038" s="424"/>
      <c r="M1038" s="57"/>
      <c r="N1038" s="57" t="b">
        <v>0</v>
      </c>
      <c r="O1038" s="57" t="b">
        <v>0</v>
      </c>
      <c r="P1038" s="57"/>
      <c r="Q1038" s="383"/>
      <c r="R1038" s="367"/>
      <c r="S1038" s="384" t="str">
        <f/>
        <v/>
      </c>
      <c r="T1038" s="385"/>
      <c r="U1038" s="386" t="str">
        <f/>
        <v/>
      </c>
      <c r="V1038" s="385"/>
      <c r="W1038" s="387" t="str">
        <f/>
        <v/>
      </c>
      <c r="X1038" s="381" t="str">
        <f/>
        <v/>
      </c>
      <c r="Y1038" s="381"/>
      <c r="Z1038" s="381"/>
      <c r="AA1038" s="388"/>
      <c r="AB1038" s="381"/>
      <c r="AC1038" s="381"/>
      <c r="AD1038" s="381"/>
      <c r="AE1038" s="388"/>
      <c r="AF1038" s="381"/>
      <c r="AG1038" s="381"/>
      <c r="AH1038" s="389"/>
      <c r="AI1038" s="386"/>
      <c r="AJ1038" s="381"/>
      <c r="AK1038" s="381"/>
      <c r="AL1038" s="383"/>
      <c r="AM1038" s="374"/>
      <c r="AN1038" s="384"/>
      <c r="AO1038" s="381"/>
      <c r="AP1038" s="383"/>
      <c r="AQ1038" s="374"/>
      <c r="AR1038" s="384" t="str">
        <f/>
        <v/>
      </c>
      <c r="AS1038" s="381"/>
      <c r="AT1038" s="381" t="str">
        <f/>
        <v/>
      </c>
      <c r="AU1038" s="389"/>
      <c r="AV1038" s="390" t="str">
        <f/>
        <v/>
      </c>
      <c r="AW1038" s="57" t="str">
        <f/>
        <v/>
      </c>
      <c r="AX1038" s="381"/>
      <c r="AY1038" s="381" t="str">
        <f/>
        <v/>
      </c>
      <c r="AZ1038" s="381"/>
      <c r="BA1038" s="381" t="str">
        <f/>
        <v/>
      </c>
      <c r="BB1038" s="385"/>
      <c r="BC1038" s="390" t="str">
        <f/>
        <v/>
      </c>
      <c r="BD1038" s="381" t="str">
        <f/>
        <v/>
      </c>
      <c r="BE1038" s="381"/>
      <c r="BF1038" s="381" t="str">
        <f/>
        <v/>
      </c>
      <c r="BG1038" s="391"/>
      <c r="BH1038" s="425"/>
      <c r="BI1038" s="378"/>
    </row>
    <row r="1039" ht="15.75" customHeight="1">
      <c r="A1039" s="236"/>
      <c r="B1039" s="236"/>
      <c r="C1039" s="423"/>
      <c r="D1039" s="379"/>
      <c r="E1039" s="380"/>
      <c r="F1039" s="57"/>
      <c r="G1039" s="57"/>
      <c r="H1039" s="381"/>
      <c r="I1039" s="380"/>
      <c r="J1039" s="396"/>
      <c r="K1039" s="382" t="b">
        <v>0</v>
      </c>
      <c r="L1039" s="424"/>
      <c r="M1039" s="57"/>
      <c r="N1039" s="57" t="b">
        <v>0</v>
      </c>
      <c r="O1039" s="57" t="b">
        <v>0</v>
      </c>
      <c r="P1039" s="57"/>
      <c r="Q1039" s="383"/>
      <c r="R1039" s="367"/>
      <c r="S1039" s="384" t="str">
        <f/>
        <v/>
      </c>
      <c r="T1039" s="385"/>
      <c r="U1039" s="386" t="str">
        <f/>
        <v/>
      </c>
      <c r="V1039" s="385"/>
      <c r="W1039" s="387" t="str">
        <f/>
        <v/>
      </c>
      <c r="X1039" s="381" t="str">
        <f/>
        <v/>
      </c>
      <c r="Y1039" s="381"/>
      <c r="Z1039" s="381"/>
      <c r="AA1039" s="388"/>
      <c r="AB1039" s="381"/>
      <c r="AC1039" s="381"/>
      <c r="AD1039" s="381"/>
      <c r="AE1039" s="388"/>
      <c r="AF1039" s="381"/>
      <c r="AG1039" s="381"/>
      <c r="AH1039" s="389"/>
      <c r="AI1039" s="386"/>
      <c r="AJ1039" s="381"/>
      <c r="AK1039" s="381"/>
      <c r="AL1039" s="383"/>
      <c r="AM1039" s="374"/>
      <c r="AN1039" s="384"/>
      <c r="AO1039" s="381"/>
      <c r="AP1039" s="383"/>
      <c r="AQ1039" s="374"/>
      <c r="AR1039" s="384" t="str">
        <f/>
        <v/>
      </c>
      <c r="AS1039" s="381"/>
      <c r="AT1039" s="381" t="str">
        <f/>
        <v/>
      </c>
      <c r="AU1039" s="389"/>
      <c r="AV1039" s="390" t="str">
        <f/>
        <v/>
      </c>
      <c r="AW1039" s="57" t="str">
        <f/>
        <v/>
      </c>
      <c r="AX1039" s="381"/>
      <c r="AY1039" s="381" t="str">
        <f/>
        <v/>
      </c>
      <c r="AZ1039" s="381"/>
      <c r="BA1039" s="381" t="str">
        <f/>
        <v/>
      </c>
      <c r="BB1039" s="385"/>
      <c r="BC1039" s="390" t="str">
        <f/>
        <v/>
      </c>
      <c r="BD1039" s="381" t="str">
        <f/>
        <v/>
      </c>
      <c r="BE1039" s="381"/>
      <c r="BF1039" s="381" t="str">
        <f/>
        <v/>
      </c>
      <c r="BG1039" s="391"/>
      <c r="BH1039" s="425"/>
      <c r="BI1039" s="378"/>
    </row>
    <row r="1040" ht="15.75" customHeight="1">
      <c r="A1040" s="236"/>
      <c r="B1040" s="236"/>
      <c r="C1040" s="423"/>
      <c r="D1040" s="379"/>
      <c r="E1040" s="380"/>
      <c r="F1040" s="57"/>
      <c r="G1040" s="57"/>
      <c r="H1040" s="381"/>
      <c r="I1040" s="380"/>
      <c r="J1040" s="396"/>
      <c r="K1040" s="382" t="b">
        <v>0</v>
      </c>
      <c r="L1040" s="424"/>
      <c r="M1040" s="57"/>
      <c r="N1040" s="57" t="b">
        <v>0</v>
      </c>
      <c r="O1040" s="57" t="b">
        <v>0</v>
      </c>
      <c r="P1040" s="57"/>
      <c r="Q1040" s="383"/>
      <c r="R1040" s="367"/>
      <c r="S1040" s="384" t="str">
        <f/>
        <v/>
      </c>
      <c r="T1040" s="385"/>
      <c r="U1040" s="386" t="str">
        <f/>
        <v/>
      </c>
      <c r="V1040" s="385"/>
      <c r="W1040" s="387" t="str">
        <f/>
        <v/>
      </c>
      <c r="X1040" s="381" t="str">
        <f/>
        <v/>
      </c>
      <c r="Y1040" s="381"/>
      <c r="Z1040" s="381"/>
      <c r="AA1040" s="388"/>
      <c r="AB1040" s="381"/>
      <c r="AC1040" s="381"/>
      <c r="AD1040" s="381"/>
      <c r="AE1040" s="388"/>
      <c r="AF1040" s="381"/>
      <c r="AG1040" s="381"/>
      <c r="AH1040" s="389"/>
      <c r="AI1040" s="386"/>
      <c r="AJ1040" s="381"/>
      <c r="AK1040" s="381"/>
      <c r="AL1040" s="383"/>
      <c r="AM1040" s="374"/>
      <c r="AN1040" s="384"/>
      <c r="AO1040" s="381"/>
      <c r="AP1040" s="383"/>
      <c r="AQ1040" s="374"/>
      <c r="AR1040" s="384" t="str">
        <f/>
        <v/>
      </c>
      <c r="AS1040" s="381"/>
      <c r="AT1040" s="381" t="str">
        <f/>
        <v/>
      </c>
      <c r="AU1040" s="389"/>
      <c r="AV1040" s="390" t="str">
        <f/>
        <v/>
      </c>
      <c r="AW1040" s="57" t="str">
        <f/>
        <v/>
      </c>
      <c r="AX1040" s="381"/>
      <c r="AY1040" s="381" t="str">
        <f/>
        <v/>
      </c>
      <c r="AZ1040" s="381"/>
      <c r="BA1040" s="381" t="str">
        <f/>
        <v/>
      </c>
      <c r="BB1040" s="385"/>
      <c r="BC1040" s="390" t="str">
        <f/>
        <v/>
      </c>
      <c r="BD1040" s="381" t="str">
        <f/>
        <v/>
      </c>
      <c r="BE1040" s="381"/>
      <c r="BF1040" s="381" t="str">
        <f/>
        <v/>
      </c>
      <c r="BG1040" s="391"/>
      <c r="BH1040" s="425"/>
      <c r="BI1040" s="378"/>
    </row>
    <row r="1041" ht="15.75" customHeight="1">
      <c r="A1041" s="236"/>
      <c r="B1041" s="236"/>
      <c r="C1041" s="423"/>
      <c r="D1041" s="379"/>
      <c r="E1041" s="380"/>
      <c r="F1041" s="57"/>
      <c r="G1041" s="57"/>
      <c r="H1041" s="381"/>
      <c r="I1041" s="380"/>
      <c r="J1041" s="396"/>
      <c r="K1041" s="382" t="b">
        <v>0</v>
      </c>
      <c r="L1041" s="424"/>
      <c r="M1041" s="57"/>
      <c r="N1041" s="57" t="b">
        <v>0</v>
      </c>
      <c r="O1041" s="57" t="b">
        <v>0</v>
      </c>
      <c r="P1041" s="57"/>
      <c r="Q1041" s="383"/>
      <c r="R1041" s="367"/>
      <c r="S1041" s="384" t="str">
        <f/>
        <v/>
      </c>
      <c r="T1041" s="385"/>
      <c r="U1041" s="386" t="str">
        <f/>
        <v/>
      </c>
      <c r="V1041" s="385"/>
      <c r="W1041" s="387" t="str">
        <f/>
        <v/>
      </c>
      <c r="X1041" s="381" t="str">
        <f/>
        <v/>
      </c>
      <c r="Y1041" s="381"/>
      <c r="Z1041" s="381"/>
      <c r="AA1041" s="388"/>
      <c r="AB1041" s="381"/>
      <c r="AC1041" s="381"/>
      <c r="AD1041" s="381"/>
      <c r="AE1041" s="388"/>
      <c r="AF1041" s="381"/>
      <c r="AG1041" s="381"/>
      <c r="AH1041" s="389"/>
      <c r="AI1041" s="386"/>
      <c r="AJ1041" s="381"/>
      <c r="AK1041" s="381"/>
      <c r="AL1041" s="383"/>
      <c r="AM1041" s="374"/>
      <c r="AN1041" s="384"/>
      <c r="AO1041" s="381"/>
      <c r="AP1041" s="383"/>
      <c r="AQ1041" s="374"/>
      <c r="AR1041" s="384" t="str">
        <f/>
        <v/>
      </c>
      <c r="AS1041" s="381"/>
      <c r="AT1041" s="381" t="str">
        <f/>
        <v/>
      </c>
      <c r="AU1041" s="389"/>
      <c r="AV1041" s="390" t="str">
        <f/>
        <v/>
      </c>
      <c r="AW1041" s="57" t="str">
        <f/>
        <v/>
      </c>
      <c r="AX1041" s="381"/>
      <c r="AY1041" s="381" t="str">
        <f/>
        <v/>
      </c>
      <c r="AZ1041" s="381"/>
      <c r="BA1041" s="381" t="str">
        <f/>
        <v/>
      </c>
      <c r="BB1041" s="385"/>
      <c r="BC1041" s="390" t="str">
        <f/>
        <v/>
      </c>
      <c r="BD1041" s="381" t="str">
        <f/>
        <v/>
      </c>
      <c r="BE1041" s="381"/>
      <c r="BF1041" s="381" t="str">
        <f/>
        <v/>
      </c>
      <c r="BG1041" s="391"/>
      <c r="BH1041" s="425"/>
      <c r="BI1041" s="378"/>
    </row>
    <row r="1042" ht="15.75" customHeight="1">
      <c r="A1042" s="236"/>
      <c r="B1042" s="236"/>
      <c r="C1042" s="423"/>
      <c r="D1042" s="379"/>
      <c r="E1042" s="380"/>
      <c r="F1042" s="57"/>
      <c r="G1042" s="57"/>
      <c r="H1042" s="381"/>
      <c r="I1042" s="380"/>
      <c r="J1042" s="396"/>
      <c r="K1042" s="382" t="b">
        <v>0</v>
      </c>
      <c r="L1042" s="424"/>
      <c r="M1042" s="57"/>
      <c r="N1042" s="57" t="b">
        <v>0</v>
      </c>
      <c r="O1042" s="57" t="b">
        <v>0</v>
      </c>
      <c r="P1042" s="57"/>
      <c r="Q1042" s="383"/>
      <c r="R1042" s="367"/>
      <c r="S1042" s="384" t="str">
        <f/>
        <v/>
      </c>
      <c r="T1042" s="385"/>
      <c r="U1042" s="386" t="str">
        <f/>
        <v/>
      </c>
      <c r="V1042" s="385"/>
      <c r="W1042" s="387" t="str">
        <f/>
        <v/>
      </c>
      <c r="X1042" s="381" t="str">
        <f/>
        <v/>
      </c>
      <c r="Y1042" s="381"/>
      <c r="Z1042" s="381"/>
      <c r="AA1042" s="388"/>
      <c r="AB1042" s="381"/>
      <c r="AC1042" s="381"/>
      <c r="AD1042" s="381"/>
      <c r="AE1042" s="388"/>
      <c r="AF1042" s="381"/>
      <c r="AG1042" s="381"/>
      <c r="AH1042" s="389"/>
      <c r="AI1042" s="386"/>
      <c r="AJ1042" s="381"/>
      <c r="AK1042" s="381"/>
      <c r="AL1042" s="383"/>
      <c r="AM1042" s="374"/>
      <c r="AN1042" s="384"/>
      <c r="AO1042" s="381"/>
      <c r="AP1042" s="383"/>
      <c r="AQ1042" s="374"/>
      <c r="AR1042" s="384" t="str">
        <f/>
        <v/>
      </c>
      <c r="AS1042" s="381"/>
      <c r="AT1042" s="381" t="str">
        <f/>
        <v/>
      </c>
      <c r="AU1042" s="389"/>
      <c r="AV1042" s="390" t="str">
        <f/>
        <v/>
      </c>
      <c r="AW1042" s="57" t="str">
        <f/>
        <v/>
      </c>
      <c r="AX1042" s="381"/>
      <c r="AY1042" s="381" t="str">
        <f/>
        <v/>
      </c>
      <c r="AZ1042" s="381"/>
      <c r="BA1042" s="381" t="str">
        <f/>
        <v/>
      </c>
      <c r="BB1042" s="385"/>
      <c r="BC1042" s="390" t="str">
        <f/>
        <v/>
      </c>
      <c r="BD1042" s="381" t="str">
        <f/>
        <v/>
      </c>
      <c r="BE1042" s="381"/>
      <c r="BF1042" s="381" t="str">
        <f/>
        <v/>
      </c>
      <c r="BG1042" s="391"/>
      <c r="BH1042" s="425"/>
      <c r="BI1042" s="378"/>
    </row>
    <row r="1043" ht="15.75" customHeight="1">
      <c r="A1043" s="236"/>
      <c r="B1043" s="236"/>
      <c r="C1043" s="423"/>
      <c r="D1043" s="379"/>
      <c r="E1043" s="380"/>
      <c r="F1043" s="57"/>
      <c r="G1043" s="57"/>
      <c r="H1043" s="381"/>
      <c r="I1043" s="380"/>
      <c r="J1043" s="396"/>
      <c r="K1043" s="382" t="b">
        <v>0</v>
      </c>
      <c r="L1043" s="424"/>
      <c r="M1043" s="57"/>
      <c r="N1043" s="57" t="b">
        <v>0</v>
      </c>
      <c r="O1043" s="57" t="b">
        <v>0</v>
      </c>
      <c r="P1043" s="57"/>
      <c r="Q1043" s="383"/>
      <c r="R1043" s="367"/>
      <c r="S1043" s="384" t="str">
        <f/>
        <v/>
      </c>
      <c r="T1043" s="385"/>
      <c r="U1043" s="386" t="str">
        <f/>
        <v/>
      </c>
      <c r="V1043" s="385"/>
      <c r="W1043" s="387" t="str">
        <f/>
        <v/>
      </c>
      <c r="X1043" s="381" t="str">
        <f/>
        <v/>
      </c>
      <c r="Y1043" s="381"/>
      <c r="Z1043" s="381"/>
      <c r="AA1043" s="388"/>
      <c r="AB1043" s="381"/>
      <c r="AC1043" s="381"/>
      <c r="AD1043" s="381"/>
      <c r="AE1043" s="388"/>
      <c r="AF1043" s="381"/>
      <c r="AG1043" s="381"/>
      <c r="AH1043" s="389"/>
      <c r="AI1043" s="386"/>
      <c r="AJ1043" s="381"/>
      <c r="AK1043" s="381"/>
      <c r="AL1043" s="383"/>
      <c r="AM1043" s="374"/>
      <c r="AN1043" s="384"/>
      <c r="AO1043" s="381"/>
      <c r="AP1043" s="383"/>
      <c r="AQ1043" s="374"/>
      <c r="AR1043" s="384" t="str">
        <f/>
        <v/>
      </c>
      <c r="AS1043" s="381"/>
      <c r="AT1043" s="381" t="str">
        <f/>
        <v/>
      </c>
      <c r="AU1043" s="389"/>
      <c r="AV1043" s="390" t="str">
        <f/>
        <v/>
      </c>
      <c r="AW1043" s="57" t="str">
        <f/>
        <v/>
      </c>
      <c r="AX1043" s="381"/>
      <c r="AY1043" s="381" t="str">
        <f/>
        <v/>
      </c>
      <c r="AZ1043" s="381"/>
      <c r="BA1043" s="381" t="str">
        <f/>
        <v/>
      </c>
      <c r="BB1043" s="385"/>
      <c r="BC1043" s="390" t="str">
        <f/>
        <v/>
      </c>
      <c r="BD1043" s="381" t="str">
        <f/>
        <v/>
      </c>
      <c r="BE1043" s="381"/>
      <c r="BF1043" s="381" t="str">
        <f/>
        <v/>
      </c>
      <c r="BG1043" s="391"/>
      <c r="BH1043" s="425"/>
      <c r="BI1043" s="378"/>
    </row>
    <row r="1044" ht="15.75" customHeight="1">
      <c r="A1044" s="236"/>
      <c r="B1044" s="236"/>
      <c r="C1044" s="423"/>
      <c r="D1044" s="379"/>
      <c r="E1044" s="380"/>
      <c r="F1044" s="57"/>
      <c r="G1044" s="57"/>
      <c r="H1044" s="381"/>
      <c r="I1044" s="380"/>
      <c r="J1044" s="396"/>
      <c r="K1044" s="382" t="b">
        <v>0</v>
      </c>
      <c r="L1044" s="424"/>
      <c r="M1044" s="57"/>
      <c r="N1044" s="57" t="b">
        <v>0</v>
      </c>
      <c r="O1044" s="57" t="b">
        <v>0</v>
      </c>
      <c r="P1044" s="57"/>
      <c r="Q1044" s="383"/>
      <c r="R1044" s="367"/>
      <c r="S1044" s="384" t="str">
        <f/>
        <v/>
      </c>
      <c r="T1044" s="385"/>
      <c r="U1044" s="386" t="str">
        <f/>
        <v/>
      </c>
      <c r="V1044" s="385"/>
      <c r="W1044" s="387" t="str">
        <f/>
        <v/>
      </c>
      <c r="X1044" s="381" t="str">
        <f/>
        <v/>
      </c>
      <c r="Y1044" s="381"/>
      <c r="Z1044" s="381"/>
      <c r="AA1044" s="388"/>
      <c r="AB1044" s="381"/>
      <c r="AC1044" s="381"/>
      <c r="AD1044" s="381"/>
      <c r="AE1044" s="388"/>
      <c r="AF1044" s="381"/>
      <c r="AG1044" s="381"/>
      <c r="AH1044" s="389"/>
      <c r="AI1044" s="386"/>
      <c r="AJ1044" s="381"/>
      <c r="AK1044" s="381"/>
      <c r="AL1044" s="383"/>
      <c r="AM1044" s="374"/>
      <c r="AN1044" s="384"/>
      <c r="AO1044" s="381"/>
      <c r="AP1044" s="383"/>
      <c r="AQ1044" s="374"/>
      <c r="AR1044" s="384" t="str">
        <f/>
        <v/>
      </c>
      <c r="AS1044" s="381"/>
      <c r="AT1044" s="381" t="str">
        <f/>
        <v/>
      </c>
      <c r="AU1044" s="389"/>
      <c r="AV1044" s="390" t="str">
        <f/>
        <v/>
      </c>
      <c r="AW1044" s="57" t="str">
        <f/>
        <v/>
      </c>
      <c r="AX1044" s="381"/>
      <c r="AY1044" s="381" t="str">
        <f/>
        <v/>
      </c>
      <c r="AZ1044" s="381"/>
      <c r="BA1044" s="381" t="str">
        <f/>
        <v/>
      </c>
      <c r="BB1044" s="385"/>
      <c r="BC1044" s="390" t="str">
        <f/>
        <v/>
      </c>
      <c r="BD1044" s="381" t="str">
        <f/>
        <v/>
      </c>
      <c r="BE1044" s="381"/>
      <c r="BF1044" s="381" t="str">
        <f/>
        <v/>
      </c>
      <c r="BG1044" s="391"/>
      <c r="BH1044" s="425"/>
      <c r="BI1044" s="378"/>
    </row>
    <row r="1045" ht="15.75" customHeight="1">
      <c r="A1045" s="236"/>
      <c r="B1045" s="236"/>
      <c r="C1045" s="423"/>
      <c r="D1045" s="379"/>
      <c r="E1045" s="380"/>
      <c r="F1045" s="57"/>
      <c r="G1045" s="57"/>
      <c r="H1045" s="381"/>
      <c r="I1045" s="380"/>
      <c r="J1045" s="396"/>
      <c r="K1045" s="382" t="b">
        <v>0</v>
      </c>
      <c r="L1045" s="424"/>
      <c r="M1045" s="57"/>
      <c r="N1045" s="57" t="b">
        <v>0</v>
      </c>
      <c r="O1045" s="57" t="b">
        <v>0</v>
      </c>
      <c r="P1045" s="57"/>
      <c r="Q1045" s="383"/>
      <c r="R1045" s="367"/>
      <c r="S1045" s="384" t="str">
        <f/>
        <v/>
      </c>
      <c r="T1045" s="385"/>
      <c r="U1045" s="386" t="str">
        <f/>
        <v/>
      </c>
      <c r="V1045" s="385"/>
      <c r="W1045" s="387" t="str">
        <f/>
        <v/>
      </c>
      <c r="X1045" s="381" t="str">
        <f/>
        <v/>
      </c>
      <c r="Y1045" s="381"/>
      <c r="Z1045" s="381"/>
      <c r="AA1045" s="388"/>
      <c r="AB1045" s="381"/>
      <c r="AC1045" s="381"/>
      <c r="AD1045" s="381"/>
      <c r="AE1045" s="388"/>
      <c r="AF1045" s="381"/>
      <c r="AG1045" s="381"/>
      <c r="AH1045" s="389"/>
      <c r="AI1045" s="386"/>
      <c r="AJ1045" s="381"/>
      <c r="AK1045" s="381"/>
      <c r="AL1045" s="383"/>
      <c r="AM1045" s="374"/>
      <c r="AN1045" s="384"/>
      <c r="AO1045" s="381"/>
      <c r="AP1045" s="383"/>
      <c r="AQ1045" s="374"/>
      <c r="AR1045" s="384" t="str">
        <f/>
        <v/>
      </c>
      <c r="AS1045" s="381"/>
      <c r="AT1045" s="381" t="str">
        <f/>
        <v/>
      </c>
      <c r="AU1045" s="389"/>
      <c r="AV1045" s="390" t="str">
        <f/>
        <v/>
      </c>
      <c r="AW1045" s="57" t="str">
        <f/>
        <v/>
      </c>
      <c r="AX1045" s="381"/>
      <c r="AY1045" s="381" t="str">
        <f/>
        <v/>
      </c>
      <c r="AZ1045" s="381"/>
      <c r="BA1045" s="381" t="str">
        <f/>
        <v/>
      </c>
      <c r="BB1045" s="385"/>
      <c r="BC1045" s="390" t="str">
        <f/>
        <v/>
      </c>
      <c r="BD1045" s="381" t="str">
        <f/>
        <v/>
      </c>
      <c r="BE1045" s="381"/>
      <c r="BF1045" s="381" t="str">
        <f/>
        <v/>
      </c>
      <c r="BG1045" s="391"/>
      <c r="BH1045" s="425"/>
      <c r="BI1045" s="378"/>
    </row>
    <row r="1046" ht="15.75" customHeight="1">
      <c r="A1046" s="236"/>
      <c r="B1046" s="236"/>
      <c r="C1046" s="423"/>
      <c r="D1046" s="379"/>
      <c r="E1046" s="380"/>
      <c r="F1046" s="57"/>
      <c r="G1046" s="57"/>
      <c r="H1046" s="381"/>
      <c r="I1046" s="380"/>
      <c r="J1046" s="396"/>
      <c r="K1046" s="382" t="b">
        <v>0</v>
      </c>
      <c r="L1046" s="424"/>
      <c r="M1046" s="57"/>
      <c r="N1046" s="57" t="b">
        <v>0</v>
      </c>
      <c r="O1046" s="57" t="b">
        <v>0</v>
      </c>
      <c r="P1046" s="57"/>
      <c r="Q1046" s="383"/>
      <c r="R1046" s="367"/>
      <c r="S1046" s="384" t="str">
        <f/>
        <v/>
      </c>
      <c r="T1046" s="385"/>
      <c r="U1046" s="386" t="str">
        <f/>
        <v/>
      </c>
      <c r="V1046" s="385"/>
      <c r="W1046" s="387" t="str">
        <f/>
        <v/>
      </c>
      <c r="X1046" s="381" t="str">
        <f/>
        <v/>
      </c>
      <c r="Y1046" s="381"/>
      <c r="Z1046" s="381"/>
      <c r="AA1046" s="388"/>
      <c r="AB1046" s="381"/>
      <c r="AC1046" s="381"/>
      <c r="AD1046" s="381"/>
      <c r="AE1046" s="388"/>
      <c r="AF1046" s="381"/>
      <c r="AG1046" s="381"/>
      <c r="AH1046" s="389"/>
      <c r="AI1046" s="386"/>
      <c r="AJ1046" s="381"/>
      <c r="AK1046" s="381"/>
      <c r="AL1046" s="383"/>
      <c r="AM1046" s="374"/>
      <c r="AN1046" s="384"/>
      <c r="AO1046" s="381"/>
      <c r="AP1046" s="383"/>
      <c r="AQ1046" s="374"/>
      <c r="AR1046" s="384" t="str">
        <f/>
        <v/>
      </c>
      <c r="AS1046" s="381"/>
      <c r="AT1046" s="381" t="str">
        <f/>
        <v/>
      </c>
      <c r="AU1046" s="389"/>
      <c r="AV1046" s="390" t="str">
        <f/>
        <v/>
      </c>
      <c r="AW1046" s="57" t="str">
        <f/>
        <v/>
      </c>
      <c r="AX1046" s="381"/>
      <c r="AY1046" s="381" t="str">
        <f/>
        <v/>
      </c>
      <c r="AZ1046" s="381"/>
      <c r="BA1046" s="381" t="str">
        <f/>
        <v/>
      </c>
      <c r="BB1046" s="385"/>
      <c r="BC1046" s="390" t="str">
        <f/>
        <v/>
      </c>
      <c r="BD1046" s="381" t="str">
        <f/>
        <v/>
      </c>
      <c r="BE1046" s="381"/>
      <c r="BF1046" s="381" t="str">
        <f/>
        <v/>
      </c>
      <c r="BG1046" s="391"/>
      <c r="BH1046" s="425"/>
      <c r="BI1046" s="378"/>
    </row>
    <row r="1047" ht="15.75" customHeight="1">
      <c r="A1047" s="236"/>
      <c r="B1047" s="236"/>
      <c r="C1047" s="423"/>
      <c r="D1047" s="379"/>
      <c r="E1047" s="380"/>
      <c r="F1047" s="57"/>
      <c r="G1047" s="57"/>
      <c r="H1047" s="381"/>
      <c r="I1047" s="380"/>
      <c r="J1047" s="396"/>
      <c r="K1047" s="382" t="b">
        <v>0</v>
      </c>
      <c r="L1047" s="424"/>
      <c r="M1047" s="57"/>
      <c r="N1047" s="57" t="b">
        <v>0</v>
      </c>
      <c r="O1047" s="57" t="b">
        <v>0</v>
      </c>
      <c r="P1047" s="57"/>
      <c r="Q1047" s="383"/>
      <c r="R1047" s="367"/>
      <c r="S1047" s="384" t="str">
        <f/>
        <v/>
      </c>
      <c r="T1047" s="385"/>
      <c r="U1047" s="386" t="str">
        <f/>
        <v/>
      </c>
      <c r="V1047" s="385"/>
      <c r="W1047" s="387" t="str">
        <f/>
        <v/>
      </c>
      <c r="X1047" s="381" t="str">
        <f/>
        <v/>
      </c>
      <c r="Y1047" s="381"/>
      <c r="Z1047" s="381"/>
      <c r="AA1047" s="388"/>
      <c r="AB1047" s="381"/>
      <c r="AC1047" s="381"/>
      <c r="AD1047" s="381"/>
      <c r="AE1047" s="388"/>
      <c r="AF1047" s="381"/>
      <c r="AG1047" s="381"/>
      <c r="AH1047" s="389"/>
      <c r="AI1047" s="386"/>
      <c r="AJ1047" s="381"/>
      <c r="AK1047" s="381"/>
      <c r="AL1047" s="383"/>
      <c r="AM1047" s="374"/>
      <c r="AN1047" s="384"/>
      <c r="AO1047" s="381"/>
      <c r="AP1047" s="383"/>
      <c r="AQ1047" s="374"/>
      <c r="AR1047" s="384" t="str">
        <f/>
        <v/>
      </c>
      <c r="AS1047" s="381"/>
      <c r="AT1047" s="381" t="str">
        <f/>
        <v/>
      </c>
      <c r="AU1047" s="389"/>
      <c r="AV1047" s="390" t="str">
        <f/>
        <v/>
      </c>
      <c r="AW1047" s="57" t="str">
        <f/>
        <v/>
      </c>
      <c r="AX1047" s="381"/>
      <c r="AY1047" s="381" t="str">
        <f/>
        <v/>
      </c>
      <c r="AZ1047" s="381"/>
      <c r="BA1047" s="381" t="str">
        <f/>
        <v/>
      </c>
      <c r="BB1047" s="385"/>
      <c r="BC1047" s="390" t="str">
        <f/>
        <v/>
      </c>
      <c r="BD1047" s="381" t="str">
        <f/>
        <v/>
      </c>
      <c r="BE1047" s="381"/>
      <c r="BF1047" s="381" t="str">
        <f/>
        <v/>
      </c>
      <c r="BG1047" s="391"/>
      <c r="BH1047" s="425"/>
      <c r="BI1047" s="378"/>
    </row>
    <row r="1048" ht="15.75" customHeight="1">
      <c r="A1048" s="236"/>
      <c r="B1048" s="236"/>
      <c r="C1048" s="423"/>
      <c r="D1048" s="379"/>
      <c r="E1048" s="380"/>
      <c r="F1048" s="57"/>
      <c r="G1048" s="57"/>
      <c r="H1048" s="381"/>
      <c r="I1048" s="380"/>
      <c r="J1048" s="396"/>
      <c r="K1048" s="382" t="b">
        <v>0</v>
      </c>
      <c r="L1048" s="424"/>
      <c r="M1048" s="57"/>
      <c r="N1048" s="57" t="b">
        <v>0</v>
      </c>
      <c r="O1048" s="57" t="b">
        <v>0</v>
      </c>
      <c r="P1048" s="57"/>
      <c r="Q1048" s="383"/>
      <c r="R1048" s="367"/>
      <c r="S1048" s="384" t="str">
        <f/>
        <v/>
      </c>
      <c r="T1048" s="385"/>
      <c r="U1048" s="386" t="str">
        <f/>
        <v/>
      </c>
      <c r="V1048" s="385"/>
      <c r="W1048" s="387" t="str">
        <f/>
        <v/>
      </c>
      <c r="X1048" s="381" t="str">
        <f/>
        <v/>
      </c>
      <c r="Y1048" s="381"/>
      <c r="Z1048" s="381"/>
      <c r="AA1048" s="388"/>
      <c r="AB1048" s="381"/>
      <c r="AC1048" s="381"/>
      <c r="AD1048" s="381"/>
      <c r="AE1048" s="388"/>
      <c r="AF1048" s="381"/>
      <c r="AG1048" s="381"/>
      <c r="AH1048" s="389"/>
      <c r="AI1048" s="386"/>
      <c r="AJ1048" s="381"/>
      <c r="AK1048" s="381"/>
      <c r="AL1048" s="383"/>
      <c r="AM1048" s="374"/>
      <c r="AN1048" s="384"/>
      <c r="AO1048" s="381"/>
      <c r="AP1048" s="383"/>
      <c r="AQ1048" s="374"/>
      <c r="AR1048" s="384" t="str">
        <f/>
        <v/>
      </c>
      <c r="AS1048" s="381"/>
      <c r="AT1048" s="381" t="str">
        <f/>
        <v/>
      </c>
      <c r="AU1048" s="389"/>
      <c r="AV1048" s="390" t="str">
        <f/>
        <v/>
      </c>
      <c r="AW1048" s="57" t="str">
        <f/>
        <v/>
      </c>
      <c r="AX1048" s="381"/>
      <c r="AY1048" s="381" t="str">
        <f/>
        <v/>
      </c>
      <c r="AZ1048" s="381"/>
      <c r="BA1048" s="381" t="str">
        <f/>
        <v/>
      </c>
      <c r="BB1048" s="385"/>
      <c r="BC1048" s="390" t="str">
        <f/>
        <v/>
      </c>
      <c r="BD1048" s="381" t="str">
        <f/>
        <v/>
      </c>
      <c r="BE1048" s="381"/>
      <c r="BF1048" s="381" t="str">
        <f/>
        <v/>
      </c>
      <c r="BG1048" s="391"/>
      <c r="BH1048" s="425"/>
      <c r="BI1048" s="378"/>
    </row>
    <row r="1049" ht="15.75" customHeight="1">
      <c r="A1049" s="236"/>
      <c r="B1049" s="236"/>
      <c r="C1049" s="423"/>
      <c r="D1049" s="379"/>
      <c r="E1049" s="380"/>
      <c r="F1049" s="57"/>
      <c r="G1049" s="57"/>
      <c r="H1049" s="381"/>
      <c r="I1049" s="380"/>
      <c r="J1049" s="396"/>
      <c r="K1049" s="382" t="b">
        <v>0</v>
      </c>
      <c r="L1049" s="424"/>
      <c r="M1049" s="57"/>
      <c r="N1049" s="57" t="b">
        <v>0</v>
      </c>
      <c r="O1049" s="57" t="b">
        <v>0</v>
      </c>
      <c r="P1049" s="57"/>
      <c r="Q1049" s="383"/>
      <c r="R1049" s="367"/>
      <c r="S1049" s="384" t="str">
        <f/>
        <v/>
      </c>
      <c r="T1049" s="385"/>
      <c r="U1049" s="386" t="str">
        <f/>
        <v/>
      </c>
      <c r="V1049" s="385"/>
      <c r="W1049" s="387" t="str">
        <f/>
        <v/>
      </c>
      <c r="X1049" s="381" t="str">
        <f/>
        <v/>
      </c>
      <c r="Y1049" s="381"/>
      <c r="Z1049" s="381"/>
      <c r="AA1049" s="388"/>
      <c r="AB1049" s="381"/>
      <c r="AC1049" s="381"/>
      <c r="AD1049" s="381"/>
      <c r="AE1049" s="388"/>
      <c r="AF1049" s="381"/>
      <c r="AG1049" s="381"/>
      <c r="AH1049" s="389"/>
      <c r="AI1049" s="386"/>
      <c r="AJ1049" s="381"/>
      <c r="AK1049" s="381"/>
      <c r="AL1049" s="383"/>
      <c r="AM1049" s="374"/>
      <c r="AN1049" s="384"/>
      <c r="AO1049" s="381"/>
      <c r="AP1049" s="383"/>
      <c r="AQ1049" s="374"/>
      <c r="AR1049" s="384" t="str">
        <f/>
        <v/>
      </c>
      <c r="AS1049" s="381"/>
      <c r="AT1049" s="381" t="str">
        <f/>
        <v/>
      </c>
      <c r="AU1049" s="389"/>
      <c r="AV1049" s="390" t="str">
        <f/>
        <v/>
      </c>
      <c r="AW1049" s="57" t="str">
        <f/>
        <v/>
      </c>
      <c r="AX1049" s="381"/>
      <c r="AY1049" s="381" t="str">
        <f/>
        <v/>
      </c>
      <c r="AZ1049" s="381"/>
      <c r="BA1049" s="381" t="str">
        <f/>
        <v/>
      </c>
      <c r="BB1049" s="385"/>
      <c r="BC1049" s="390" t="str">
        <f/>
        <v/>
      </c>
      <c r="BD1049" s="381" t="str">
        <f/>
        <v/>
      </c>
      <c r="BE1049" s="381"/>
      <c r="BF1049" s="381" t="str">
        <f/>
        <v/>
      </c>
      <c r="BG1049" s="391"/>
      <c r="BH1049" s="425"/>
      <c r="BI1049" s="378"/>
    </row>
    <row r="1050" ht="15.75" customHeight="1">
      <c r="A1050" s="236"/>
      <c r="B1050" s="236"/>
      <c r="C1050" s="423"/>
      <c r="D1050" s="379"/>
      <c r="E1050" s="380"/>
      <c r="F1050" s="57"/>
      <c r="G1050" s="57"/>
      <c r="H1050" s="381"/>
      <c r="I1050" s="380"/>
      <c r="J1050" s="396"/>
      <c r="K1050" s="382" t="b">
        <v>0</v>
      </c>
      <c r="L1050" s="424"/>
      <c r="M1050" s="57"/>
      <c r="N1050" s="57" t="b">
        <v>0</v>
      </c>
      <c r="O1050" s="57" t="b">
        <v>0</v>
      </c>
      <c r="P1050" s="57"/>
      <c r="Q1050" s="383"/>
      <c r="R1050" s="367"/>
      <c r="S1050" s="384" t="str">
        <f/>
        <v/>
      </c>
      <c r="T1050" s="385"/>
      <c r="U1050" s="386" t="str">
        <f/>
        <v/>
      </c>
      <c r="V1050" s="385"/>
      <c r="W1050" s="387" t="str">
        <f/>
        <v/>
      </c>
      <c r="X1050" s="381" t="str">
        <f/>
        <v/>
      </c>
      <c r="Y1050" s="381"/>
      <c r="Z1050" s="381"/>
      <c r="AA1050" s="388"/>
      <c r="AB1050" s="381"/>
      <c r="AC1050" s="381"/>
      <c r="AD1050" s="381"/>
      <c r="AE1050" s="388"/>
      <c r="AF1050" s="381"/>
      <c r="AG1050" s="381"/>
      <c r="AH1050" s="389"/>
      <c r="AI1050" s="386"/>
      <c r="AJ1050" s="381"/>
      <c r="AK1050" s="381"/>
      <c r="AL1050" s="383"/>
      <c r="AM1050" s="374"/>
      <c r="AN1050" s="384"/>
      <c r="AO1050" s="381"/>
      <c r="AP1050" s="383"/>
      <c r="AQ1050" s="374"/>
      <c r="AR1050" s="384" t="str">
        <f/>
        <v/>
      </c>
      <c r="AS1050" s="381"/>
      <c r="AT1050" s="381" t="str">
        <f/>
        <v/>
      </c>
      <c r="AU1050" s="389"/>
      <c r="AV1050" s="390" t="str">
        <f/>
        <v/>
      </c>
      <c r="AW1050" s="57" t="str">
        <f/>
        <v/>
      </c>
      <c r="AX1050" s="381"/>
      <c r="AY1050" s="381" t="str">
        <f/>
        <v/>
      </c>
      <c r="AZ1050" s="381"/>
      <c r="BA1050" s="381" t="str">
        <f/>
        <v/>
      </c>
      <c r="BB1050" s="385"/>
      <c r="BC1050" s="390" t="str">
        <f/>
        <v/>
      </c>
      <c r="BD1050" s="381" t="str">
        <f/>
        <v/>
      </c>
      <c r="BE1050" s="381"/>
      <c r="BF1050" s="381" t="str">
        <f/>
        <v/>
      </c>
      <c r="BG1050" s="391"/>
      <c r="BH1050" s="425"/>
      <c r="BI1050" s="378"/>
    </row>
    <row r="1051" ht="15.75" customHeight="1">
      <c r="A1051" s="236"/>
      <c r="B1051" s="236"/>
      <c r="C1051" s="423"/>
      <c r="D1051" s="379"/>
      <c r="E1051" s="380"/>
      <c r="F1051" s="57"/>
      <c r="G1051" s="57"/>
      <c r="H1051" s="381"/>
      <c r="I1051" s="380"/>
      <c r="J1051" s="396"/>
      <c r="K1051" s="382" t="b">
        <v>0</v>
      </c>
      <c r="L1051" s="424"/>
      <c r="M1051" s="57"/>
      <c r="N1051" s="57" t="b">
        <v>0</v>
      </c>
      <c r="O1051" s="57" t="b">
        <v>0</v>
      </c>
      <c r="P1051" s="57"/>
      <c r="Q1051" s="383"/>
      <c r="R1051" s="367"/>
      <c r="S1051" s="384" t="str">
        <f/>
        <v/>
      </c>
      <c r="T1051" s="385"/>
      <c r="U1051" s="386" t="str">
        <f/>
        <v/>
      </c>
      <c r="V1051" s="385"/>
      <c r="W1051" s="387" t="str">
        <f/>
        <v/>
      </c>
      <c r="X1051" s="381" t="str">
        <f/>
        <v/>
      </c>
      <c r="Y1051" s="381"/>
      <c r="Z1051" s="381"/>
      <c r="AA1051" s="388"/>
      <c r="AB1051" s="381"/>
      <c r="AC1051" s="381"/>
      <c r="AD1051" s="381"/>
      <c r="AE1051" s="388"/>
      <c r="AF1051" s="381"/>
      <c r="AG1051" s="381"/>
      <c r="AH1051" s="389"/>
      <c r="AI1051" s="386"/>
      <c r="AJ1051" s="381"/>
      <c r="AK1051" s="381"/>
      <c r="AL1051" s="383"/>
      <c r="AM1051" s="374"/>
      <c r="AN1051" s="384"/>
      <c r="AO1051" s="381"/>
      <c r="AP1051" s="383"/>
      <c r="AQ1051" s="374"/>
      <c r="AR1051" s="384" t="str">
        <f/>
        <v/>
      </c>
      <c r="AS1051" s="381"/>
      <c r="AT1051" s="381" t="str">
        <f/>
        <v/>
      </c>
      <c r="AU1051" s="389"/>
      <c r="AV1051" s="390" t="str">
        <f/>
        <v/>
      </c>
      <c r="AW1051" s="57" t="str">
        <f/>
        <v/>
      </c>
      <c r="AX1051" s="381"/>
      <c r="AY1051" s="381" t="str">
        <f/>
        <v/>
      </c>
      <c r="AZ1051" s="381"/>
      <c r="BA1051" s="381" t="str">
        <f/>
        <v/>
      </c>
      <c r="BB1051" s="385"/>
      <c r="BC1051" s="390" t="str">
        <f/>
        <v/>
      </c>
      <c r="BD1051" s="381" t="str">
        <f/>
        <v/>
      </c>
      <c r="BE1051" s="381"/>
      <c r="BF1051" s="381" t="str">
        <f/>
        <v/>
      </c>
      <c r="BG1051" s="391"/>
      <c r="BH1051" s="425"/>
      <c r="BI1051" s="378"/>
    </row>
    <row r="1052" ht="15.75" customHeight="1">
      <c r="A1052" s="236"/>
      <c r="B1052" s="236"/>
      <c r="C1052" s="423"/>
      <c r="D1052" s="379"/>
      <c r="E1052" s="380"/>
      <c r="F1052" s="57"/>
      <c r="G1052" s="57"/>
      <c r="H1052" s="381"/>
      <c r="I1052" s="380"/>
      <c r="J1052" s="396"/>
      <c r="K1052" s="382" t="b">
        <v>0</v>
      </c>
      <c r="L1052" s="424"/>
      <c r="M1052" s="57"/>
      <c r="N1052" s="57" t="b">
        <v>0</v>
      </c>
      <c r="O1052" s="57" t="b">
        <v>0</v>
      </c>
      <c r="P1052" s="57"/>
      <c r="Q1052" s="383"/>
      <c r="R1052" s="367"/>
      <c r="S1052" s="384" t="str">
        <f/>
        <v/>
      </c>
      <c r="T1052" s="385"/>
      <c r="U1052" s="386" t="str">
        <f/>
        <v/>
      </c>
      <c r="V1052" s="385"/>
      <c r="W1052" s="387" t="str">
        <f/>
        <v/>
      </c>
      <c r="X1052" s="381" t="str">
        <f/>
        <v/>
      </c>
      <c r="Y1052" s="381"/>
      <c r="Z1052" s="381"/>
      <c r="AA1052" s="388"/>
      <c r="AB1052" s="381"/>
      <c r="AC1052" s="381"/>
      <c r="AD1052" s="381"/>
      <c r="AE1052" s="388"/>
      <c r="AF1052" s="381"/>
      <c r="AG1052" s="381"/>
      <c r="AH1052" s="389"/>
      <c r="AI1052" s="386"/>
      <c r="AJ1052" s="381"/>
      <c r="AK1052" s="381"/>
      <c r="AL1052" s="383"/>
      <c r="AM1052" s="374"/>
      <c r="AN1052" s="384"/>
      <c r="AO1052" s="381"/>
      <c r="AP1052" s="383"/>
      <c r="AQ1052" s="374"/>
      <c r="AR1052" s="384" t="str">
        <f/>
        <v/>
      </c>
      <c r="AS1052" s="381"/>
      <c r="AT1052" s="381" t="str">
        <f/>
        <v/>
      </c>
      <c r="AU1052" s="389"/>
      <c r="AV1052" s="390" t="str">
        <f/>
        <v/>
      </c>
      <c r="AW1052" s="57" t="str">
        <f/>
        <v/>
      </c>
      <c r="AX1052" s="381"/>
      <c r="AY1052" s="381" t="str">
        <f/>
        <v/>
      </c>
      <c r="AZ1052" s="381"/>
      <c r="BA1052" s="381" t="str">
        <f/>
        <v/>
      </c>
      <c r="BB1052" s="385"/>
      <c r="BC1052" s="390" t="str">
        <f/>
        <v/>
      </c>
      <c r="BD1052" s="381" t="str">
        <f/>
        <v/>
      </c>
      <c r="BE1052" s="381"/>
      <c r="BF1052" s="381" t="str">
        <f/>
        <v/>
      </c>
      <c r="BG1052" s="391"/>
      <c r="BH1052" s="425"/>
      <c r="BI1052" s="378"/>
    </row>
    <row r="1053" ht="15.75" customHeight="1">
      <c r="A1053" s="236"/>
      <c r="B1053" s="236"/>
      <c r="C1053" s="423"/>
      <c r="D1053" s="379"/>
      <c r="E1053" s="380"/>
      <c r="F1053" s="57"/>
      <c r="G1053" s="57"/>
      <c r="H1053" s="381"/>
      <c r="I1053" s="380"/>
      <c r="J1053" s="396"/>
      <c r="K1053" s="382" t="b">
        <v>0</v>
      </c>
      <c r="L1053" s="424"/>
      <c r="M1053" s="57"/>
      <c r="N1053" s="57" t="b">
        <v>0</v>
      </c>
      <c r="O1053" s="57" t="b">
        <v>0</v>
      </c>
      <c r="P1053" s="57"/>
      <c r="Q1053" s="383"/>
      <c r="R1053" s="367"/>
      <c r="S1053" s="384" t="str">
        <f/>
        <v/>
      </c>
      <c r="T1053" s="385"/>
      <c r="U1053" s="386" t="str">
        <f/>
        <v/>
      </c>
      <c r="V1053" s="385"/>
      <c r="W1053" s="387" t="str">
        <f/>
        <v/>
      </c>
      <c r="X1053" s="381" t="str">
        <f/>
        <v/>
      </c>
      <c r="Y1053" s="381"/>
      <c r="Z1053" s="381"/>
      <c r="AA1053" s="388"/>
      <c r="AB1053" s="381"/>
      <c r="AC1053" s="381"/>
      <c r="AD1053" s="381"/>
      <c r="AE1053" s="388"/>
      <c r="AF1053" s="381"/>
      <c r="AG1053" s="381"/>
      <c r="AH1053" s="389"/>
      <c r="AI1053" s="386"/>
      <c r="AJ1053" s="381"/>
      <c r="AK1053" s="381"/>
      <c r="AL1053" s="383"/>
      <c r="AM1053" s="374"/>
      <c r="AN1053" s="384"/>
      <c r="AO1053" s="381"/>
      <c r="AP1053" s="383"/>
      <c r="AQ1053" s="374"/>
      <c r="AR1053" s="384" t="str">
        <f/>
        <v/>
      </c>
      <c r="AS1053" s="381"/>
      <c r="AT1053" s="381" t="str">
        <f/>
        <v/>
      </c>
      <c r="AU1053" s="389"/>
      <c r="AV1053" s="390" t="str">
        <f/>
        <v/>
      </c>
      <c r="AW1053" s="57" t="str">
        <f/>
        <v/>
      </c>
      <c r="AX1053" s="381"/>
      <c r="AY1053" s="381" t="str">
        <f/>
        <v/>
      </c>
      <c r="AZ1053" s="381"/>
      <c r="BA1053" s="381" t="str">
        <f/>
        <v/>
      </c>
      <c r="BB1053" s="385"/>
      <c r="BC1053" s="390" t="str">
        <f/>
        <v/>
      </c>
      <c r="BD1053" s="381" t="str">
        <f/>
        <v/>
      </c>
      <c r="BE1053" s="381"/>
      <c r="BF1053" s="381" t="str">
        <f/>
        <v/>
      </c>
      <c r="BG1053" s="391"/>
      <c r="BH1053" s="425"/>
      <c r="BI1053" s="378"/>
    </row>
    <row r="1054" ht="15.75" customHeight="1">
      <c r="A1054" s="236"/>
      <c r="B1054" s="236"/>
      <c r="C1054" s="423"/>
      <c r="D1054" s="379"/>
      <c r="E1054" s="380"/>
      <c r="F1054" s="57"/>
      <c r="G1054" s="57"/>
      <c r="H1054" s="381"/>
      <c r="I1054" s="380"/>
      <c r="J1054" s="396"/>
      <c r="K1054" s="382" t="b">
        <v>0</v>
      </c>
      <c r="L1054" s="424"/>
      <c r="M1054" s="57"/>
      <c r="N1054" s="57" t="b">
        <v>0</v>
      </c>
      <c r="O1054" s="57" t="b">
        <v>0</v>
      </c>
      <c r="P1054" s="57"/>
      <c r="Q1054" s="383"/>
      <c r="R1054" s="367"/>
      <c r="S1054" s="384" t="str">
        <f/>
        <v/>
      </c>
      <c r="T1054" s="385"/>
      <c r="U1054" s="386" t="str">
        <f/>
        <v/>
      </c>
      <c r="V1054" s="385"/>
      <c r="W1054" s="387" t="str">
        <f/>
        <v/>
      </c>
      <c r="X1054" s="381" t="str">
        <f/>
        <v/>
      </c>
      <c r="Y1054" s="381"/>
      <c r="Z1054" s="381"/>
      <c r="AA1054" s="388"/>
      <c r="AB1054" s="381"/>
      <c r="AC1054" s="381"/>
      <c r="AD1054" s="381"/>
      <c r="AE1054" s="388"/>
      <c r="AF1054" s="381"/>
      <c r="AG1054" s="381"/>
      <c r="AH1054" s="389"/>
      <c r="AI1054" s="386"/>
      <c r="AJ1054" s="381"/>
      <c r="AK1054" s="381"/>
      <c r="AL1054" s="383"/>
      <c r="AM1054" s="374"/>
      <c r="AN1054" s="384"/>
      <c r="AO1054" s="381"/>
      <c r="AP1054" s="383"/>
      <c r="AQ1054" s="374"/>
      <c r="AR1054" s="384" t="str">
        <f/>
        <v/>
      </c>
      <c r="AS1054" s="381"/>
      <c r="AT1054" s="381" t="str">
        <f/>
        <v/>
      </c>
      <c r="AU1054" s="389"/>
      <c r="AV1054" s="390" t="str">
        <f/>
        <v/>
      </c>
      <c r="AW1054" s="57" t="str">
        <f/>
        <v/>
      </c>
      <c r="AX1054" s="381"/>
      <c r="AY1054" s="381" t="str">
        <f/>
        <v/>
      </c>
      <c r="AZ1054" s="381"/>
      <c r="BA1054" s="381" t="str">
        <f/>
        <v/>
      </c>
      <c r="BB1054" s="385"/>
      <c r="BC1054" s="390" t="str">
        <f/>
        <v/>
      </c>
      <c r="BD1054" s="381" t="str">
        <f/>
        <v/>
      </c>
      <c r="BE1054" s="381"/>
      <c r="BF1054" s="381" t="str">
        <f/>
        <v/>
      </c>
      <c r="BG1054" s="391"/>
      <c r="BH1054" s="425"/>
      <c r="BI1054" s="378"/>
    </row>
    <row r="1055" ht="15.75" customHeight="1">
      <c r="A1055" s="236"/>
      <c r="B1055" s="236"/>
      <c r="C1055" s="423"/>
      <c r="D1055" s="379"/>
      <c r="E1055" s="380"/>
      <c r="F1055" s="57"/>
      <c r="G1055" s="57"/>
      <c r="H1055" s="381"/>
      <c r="I1055" s="380"/>
      <c r="J1055" s="396"/>
      <c r="K1055" s="382" t="b">
        <v>0</v>
      </c>
      <c r="L1055" s="424"/>
      <c r="M1055" s="57"/>
      <c r="N1055" s="57" t="b">
        <v>0</v>
      </c>
      <c r="O1055" s="57" t="b">
        <v>0</v>
      </c>
      <c r="P1055" s="57"/>
      <c r="Q1055" s="383"/>
      <c r="R1055" s="367"/>
      <c r="S1055" s="384" t="str">
        <f/>
        <v/>
      </c>
      <c r="T1055" s="385"/>
      <c r="U1055" s="386" t="str">
        <f/>
        <v/>
      </c>
      <c r="V1055" s="385"/>
      <c r="W1055" s="387" t="str">
        <f/>
        <v/>
      </c>
      <c r="X1055" s="381" t="str">
        <f/>
        <v/>
      </c>
      <c r="Y1055" s="381"/>
      <c r="Z1055" s="381"/>
      <c r="AA1055" s="388"/>
      <c r="AB1055" s="381"/>
      <c r="AC1055" s="381"/>
      <c r="AD1055" s="381"/>
      <c r="AE1055" s="388"/>
      <c r="AF1055" s="381"/>
      <c r="AG1055" s="381"/>
      <c r="AH1055" s="389"/>
      <c r="AI1055" s="386"/>
      <c r="AJ1055" s="381"/>
      <c r="AK1055" s="381"/>
      <c r="AL1055" s="383"/>
      <c r="AM1055" s="374"/>
      <c r="AN1055" s="384"/>
      <c r="AO1055" s="381"/>
      <c r="AP1055" s="383"/>
      <c r="AQ1055" s="374"/>
      <c r="AR1055" s="384" t="str">
        <f/>
        <v/>
      </c>
      <c r="AS1055" s="381"/>
      <c r="AT1055" s="381" t="str">
        <f/>
        <v/>
      </c>
      <c r="AU1055" s="389"/>
      <c r="AV1055" s="390" t="str">
        <f/>
        <v/>
      </c>
      <c r="AW1055" s="57" t="str">
        <f/>
        <v/>
      </c>
      <c r="AX1055" s="381"/>
      <c r="AY1055" s="381" t="str">
        <f/>
        <v/>
      </c>
      <c r="AZ1055" s="381"/>
      <c r="BA1055" s="381" t="str">
        <f/>
        <v/>
      </c>
      <c r="BB1055" s="385"/>
      <c r="BC1055" s="390" t="str">
        <f/>
        <v/>
      </c>
      <c r="BD1055" s="381" t="str">
        <f/>
        <v/>
      </c>
      <c r="BE1055" s="381"/>
      <c r="BF1055" s="381" t="str">
        <f/>
        <v/>
      </c>
      <c r="BG1055" s="391"/>
      <c r="BH1055" s="425"/>
      <c r="BI1055" s="378"/>
    </row>
    <row r="1056" ht="15.75" customHeight="1">
      <c r="A1056" s="236"/>
      <c r="B1056" s="236"/>
      <c r="C1056" s="423"/>
      <c r="D1056" s="379"/>
      <c r="E1056" s="380"/>
      <c r="F1056" s="57"/>
      <c r="G1056" s="57"/>
      <c r="H1056" s="381"/>
      <c r="I1056" s="380"/>
      <c r="J1056" s="396"/>
      <c r="K1056" s="382" t="b">
        <v>0</v>
      </c>
      <c r="L1056" s="424"/>
      <c r="M1056" s="57"/>
      <c r="N1056" s="57" t="b">
        <v>0</v>
      </c>
      <c r="O1056" s="57" t="b">
        <v>0</v>
      </c>
      <c r="P1056" s="57"/>
      <c r="Q1056" s="383"/>
      <c r="R1056" s="367"/>
      <c r="S1056" s="384" t="str">
        <f/>
        <v/>
      </c>
      <c r="T1056" s="385"/>
      <c r="U1056" s="386" t="str">
        <f/>
        <v/>
      </c>
      <c r="V1056" s="385"/>
      <c r="W1056" s="387" t="str">
        <f/>
        <v/>
      </c>
      <c r="X1056" s="381" t="str">
        <f/>
        <v/>
      </c>
      <c r="Y1056" s="381"/>
      <c r="Z1056" s="381"/>
      <c r="AA1056" s="388"/>
      <c r="AB1056" s="381"/>
      <c r="AC1056" s="381"/>
      <c r="AD1056" s="381"/>
      <c r="AE1056" s="388"/>
      <c r="AF1056" s="381"/>
      <c r="AG1056" s="381"/>
      <c r="AH1056" s="389"/>
      <c r="AI1056" s="386"/>
      <c r="AJ1056" s="381"/>
      <c r="AK1056" s="381"/>
      <c r="AL1056" s="383"/>
      <c r="AM1056" s="374"/>
      <c r="AN1056" s="384"/>
      <c r="AO1056" s="381"/>
      <c r="AP1056" s="383"/>
      <c r="AQ1056" s="374"/>
      <c r="AR1056" s="384" t="str">
        <f/>
        <v/>
      </c>
      <c r="AS1056" s="381"/>
      <c r="AT1056" s="381" t="str">
        <f/>
        <v/>
      </c>
      <c r="AU1056" s="389"/>
      <c r="AV1056" s="390" t="str">
        <f/>
        <v/>
      </c>
      <c r="AW1056" s="57" t="str">
        <f/>
        <v/>
      </c>
      <c r="AX1056" s="381"/>
      <c r="AY1056" s="381" t="str">
        <f/>
        <v/>
      </c>
      <c r="AZ1056" s="381"/>
      <c r="BA1056" s="381" t="str">
        <f/>
        <v/>
      </c>
      <c r="BB1056" s="385"/>
      <c r="BC1056" s="390" t="str">
        <f/>
        <v/>
      </c>
      <c r="BD1056" s="381" t="str">
        <f/>
        <v/>
      </c>
      <c r="BE1056" s="381"/>
      <c r="BF1056" s="381" t="str">
        <f/>
        <v/>
      </c>
      <c r="BG1056" s="391"/>
      <c r="BH1056" s="425"/>
      <c r="BI1056" s="378"/>
    </row>
    <row r="1057" ht="15.75" customHeight="1">
      <c r="A1057" s="236"/>
      <c r="B1057" s="236"/>
      <c r="C1057" s="423"/>
      <c r="D1057" s="379"/>
      <c r="E1057" s="380"/>
      <c r="F1057" s="57"/>
      <c r="G1057" s="57"/>
      <c r="H1057" s="381"/>
      <c r="I1057" s="380"/>
      <c r="J1057" s="396"/>
      <c r="K1057" s="382" t="b">
        <v>0</v>
      </c>
      <c r="L1057" s="424"/>
      <c r="M1057" s="57"/>
      <c r="N1057" s="57" t="b">
        <v>0</v>
      </c>
      <c r="O1057" s="57" t="b">
        <v>0</v>
      </c>
      <c r="P1057" s="57"/>
      <c r="Q1057" s="383"/>
      <c r="R1057" s="367"/>
      <c r="S1057" s="384" t="str">
        <f/>
        <v/>
      </c>
      <c r="T1057" s="385"/>
      <c r="U1057" s="386" t="str">
        <f/>
        <v/>
      </c>
      <c r="V1057" s="385"/>
      <c r="W1057" s="387" t="str">
        <f/>
        <v/>
      </c>
      <c r="X1057" s="381" t="str">
        <f/>
        <v/>
      </c>
      <c r="Y1057" s="381"/>
      <c r="Z1057" s="381"/>
      <c r="AA1057" s="388"/>
      <c r="AB1057" s="381"/>
      <c r="AC1057" s="381"/>
      <c r="AD1057" s="381"/>
      <c r="AE1057" s="388"/>
      <c r="AF1057" s="381"/>
      <c r="AG1057" s="381"/>
      <c r="AH1057" s="389"/>
      <c r="AI1057" s="386"/>
      <c r="AJ1057" s="381"/>
      <c r="AK1057" s="381"/>
      <c r="AL1057" s="383"/>
      <c r="AM1057" s="374"/>
      <c r="AN1057" s="384"/>
      <c r="AO1057" s="381"/>
      <c r="AP1057" s="383"/>
      <c r="AQ1057" s="374"/>
      <c r="AR1057" s="384" t="str">
        <f/>
        <v/>
      </c>
      <c r="AS1057" s="381"/>
      <c r="AT1057" s="381" t="str">
        <f/>
        <v/>
      </c>
      <c r="AU1057" s="389"/>
      <c r="AV1057" s="390" t="str">
        <f/>
        <v/>
      </c>
      <c r="AW1057" s="57" t="str">
        <f/>
        <v/>
      </c>
      <c r="AX1057" s="381"/>
      <c r="AY1057" s="381" t="str">
        <f/>
        <v/>
      </c>
      <c r="AZ1057" s="381"/>
      <c r="BA1057" s="381" t="str">
        <f/>
        <v/>
      </c>
      <c r="BB1057" s="385"/>
      <c r="BC1057" s="390" t="str">
        <f/>
        <v/>
      </c>
      <c r="BD1057" s="381" t="str">
        <f/>
        <v/>
      </c>
      <c r="BE1057" s="381"/>
      <c r="BF1057" s="381" t="str">
        <f/>
        <v/>
      </c>
      <c r="BG1057" s="391"/>
      <c r="BH1057" s="425"/>
      <c r="BI1057" s="378"/>
    </row>
    <row r="1058" ht="15.75" customHeight="1">
      <c r="A1058" s="236"/>
      <c r="B1058" s="236"/>
      <c r="C1058" s="423"/>
      <c r="D1058" s="379"/>
      <c r="E1058" s="380"/>
      <c r="F1058" s="57"/>
      <c r="G1058" s="57"/>
      <c r="H1058" s="381"/>
      <c r="I1058" s="380"/>
      <c r="J1058" s="396"/>
      <c r="K1058" s="382" t="b">
        <v>0</v>
      </c>
      <c r="L1058" s="424"/>
      <c r="M1058" s="57"/>
      <c r="N1058" s="57" t="b">
        <v>0</v>
      </c>
      <c r="O1058" s="57" t="b">
        <v>0</v>
      </c>
      <c r="P1058" s="57"/>
      <c r="Q1058" s="383"/>
      <c r="R1058" s="367"/>
      <c r="S1058" s="384" t="str">
        <f/>
        <v/>
      </c>
      <c r="T1058" s="385"/>
      <c r="U1058" s="386" t="str">
        <f/>
        <v/>
      </c>
      <c r="V1058" s="385"/>
      <c r="W1058" s="387" t="str">
        <f/>
        <v/>
      </c>
      <c r="X1058" s="381" t="str">
        <f/>
        <v/>
      </c>
      <c r="Y1058" s="381"/>
      <c r="Z1058" s="381"/>
      <c r="AA1058" s="388"/>
      <c r="AB1058" s="381"/>
      <c r="AC1058" s="381"/>
      <c r="AD1058" s="381"/>
      <c r="AE1058" s="388"/>
      <c r="AF1058" s="381"/>
      <c r="AG1058" s="381"/>
      <c r="AH1058" s="389"/>
      <c r="AI1058" s="386"/>
      <c r="AJ1058" s="381"/>
      <c r="AK1058" s="381"/>
      <c r="AL1058" s="383"/>
      <c r="AM1058" s="374"/>
      <c r="AN1058" s="384"/>
      <c r="AO1058" s="381"/>
      <c r="AP1058" s="383"/>
      <c r="AQ1058" s="374"/>
      <c r="AR1058" s="384" t="str">
        <f/>
        <v/>
      </c>
      <c r="AS1058" s="381"/>
      <c r="AT1058" s="381" t="str">
        <f/>
        <v/>
      </c>
      <c r="AU1058" s="389"/>
      <c r="AV1058" s="390" t="str">
        <f/>
        <v/>
      </c>
      <c r="AW1058" s="57" t="str">
        <f/>
        <v/>
      </c>
      <c r="AX1058" s="381"/>
      <c r="AY1058" s="381" t="str">
        <f/>
        <v/>
      </c>
      <c r="AZ1058" s="381"/>
      <c r="BA1058" s="381" t="str">
        <f/>
        <v/>
      </c>
      <c r="BB1058" s="385"/>
      <c r="BC1058" s="390" t="str">
        <f/>
        <v/>
      </c>
      <c r="BD1058" s="381" t="str">
        <f/>
        <v/>
      </c>
      <c r="BE1058" s="381"/>
      <c r="BF1058" s="381" t="str">
        <f/>
        <v/>
      </c>
      <c r="BG1058" s="391"/>
      <c r="BH1058" s="425"/>
      <c r="BI1058" s="378"/>
    </row>
    <row r="1059" ht="15.75" customHeight="1">
      <c r="A1059" s="236"/>
      <c r="B1059" s="236"/>
      <c r="C1059" s="423"/>
      <c r="D1059" s="379"/>
      <c r="E1059" s="380"/>
      <c r="F1059" s="57"/>
      <c r="G1059" s="57"/>
      <c r="H1059" s="381"/>
      <c r="I1059" s="380"/>
      <c r="J1059" s="396"/>
      <c r="K1059" s="382" t="b">
        <v>0</v>
      </c>
      <c r="L1059" s="424"/>
      <c r="M1059" s="57"/>
      <c r="N1059" s="57" t="b">
        <v>0</v>
      </c>
      <c r="O1059" s="57" t="b">
        <v>0</v>
      </c>
      <c r="P1059" s="57"/>
      <c r="Q1059" s="383"/>
      <c r="R1059" s="367"/>
      <c r="S1059" s="384" t="str">
        <f/>
        <v/>
      </c>
      <c r="T1059" s="385"/>
      <c r="U1059" s="386" t="str">
        <f/>
        <v/>
      </c>
      <c r="V1059" s="385"/>
      <c r="W1059" s="387" t="str">
        <f/>
        <v/>
      </c>
      <c r="X1059" s="381" t="str">
        <f/>
        <v/>
      </c>
      <c r="Y1059" s="381"/>
      <c r="Z1059" s="381"/>
      <c r="AA1059" s="388"/>
      <c r="AB1059" s="381"/>
      <c r="AC1059" s="381"/>
      <c r="AD1059" s="381"/>
      <c r="AE1059" s="388"/>
      <c r="AF1059" s="381"/>
      <c r="AG1059" s="381"/>
      <c r="AH1059" s="389"/>
      <c r="AI1059" s="386"/>
      <c r="AJ1059" s="381"/>
      <c r="AK1059" s="381"/>
      <c r="AL1059" s="383"/>
      <c r="AM1059" s="374"/>
      <c r="AN1059" s="384"/>
      <c r="AO1059" s="381"/>
      <c r="AP1059" s="383"/>
      <c r="AQ1059" s="374"/>
      <c r="AR1059" s="384" t="str">
        <f/>
        <v/>
      </c>
      <c r="AS1059" s="381"/>
      <c r="AT1059" s="381" t="str">
        <f/>
        <v/>
      </c>
      <c r="AU1059" s="389"/>
      <c r="AV1059" s="390" t="str">
        <f/>
        <v/>
      </c>
      <c r="AW1059" s="57" t="str">
        <f/>
        <v/>
      </c>
      <c r="AX1059" s="381"/>
      <c r="AY1059" s="381" t="str">
        <f/>
        <v/>
      </c>
      <c r="AZ1059" s="381"/>
      <c r="BA1059" s="381" t="str">
        <f/>
        <v/>
      </c>
      <c r="BB1059" s="385"/>
      <c r="BC1059" s="390" t="str">
        <f/>
        <v/>
      </c>
      <c r="BD1059" s="381" t="str">
        <f/>
        <v/>
      </c>
      <c r="BE1059" s="381"/>
      <c r="BF1059" s="381" t="str">
        <f/>
        <v/>
      </c>
      <c r="BG1059" s="391"/>
      <c r="BH1059" s="425"/>
      <c r="BI1059" s="378"/>
    </row>
    <row r="1060" ht="15.75" customHeight="1">
      <c r="A1060" s="236"/>
      <c r="B1060" s="236"/>
      <c r="C1060" s="423"/>
      <c r="D1060" s="379"/>
      <c r="E1060" s="380"/>
      <c r="F1060" s="57"/>
      <c r="G1060" s="57"/>
      <c r="H1060" s="381"/>
      <c r="I1060" s="380"/>
      <c r="J1060" s="396"/>
      <c r="K1060" s="382" t="b">
        <v>0</v>
      </c>
      <c r="L1060" s="424"/>
      <c r="M1060" s="57"/>
      <c r="N1060" s="57" t="b">
        <v>0</v>
      </c>
      <c r="O1060" s="57" t="b">
        <v>0</v>
      </c>
      <c r="P1060" s="57"/>
      <c r="Q1060" s="383"/>
      <c r="R1060" s="367"/>
      <c r="S1060" s="384" t="str">
        <f/>
        <v/>
      </c>
      <c r="T1060" s="385"/>
      <c r="U1060" s="386" t="str">
        <f/>
        <v/>
      </c>
      <c r="V1060" s="385"/>
      <c r="W1060" s="387" t="str">
        <f/>
        <v/>
      </c>
      <c r="X1060" s="381" t="str">
        <f/>
        <v/>
      </c>
      <c r="Y1060" s="381"/>
      <c r="Z1060" s="381"/>
      <c r="AA1060" s="388"/>
      <c r="AB1060" s="381"/>
      <c r="AC1060" s="381"/>
      <c r="AD1060" s="381"/>
      <c r="AE1060" s="388"/>
      <c r="AF1060" s="381"/>
      <c r="AG1060" s="381"/>
      <c r="AH1060" s="389"/>
      <c r="AI1060" s="386"/>
      <c r="AJ1060" s="381"/>
      <c r="AK1060" s="381"/>
      <c r="AL1060" s="383"/>
      <c r="AM1060" s="374"/>
      <c r="AN1060" s="384"/>
      <c r="AO1060" s="381"/>
      <c r="AP1060" s="383"/>
      <c r="AQ1060" s="374"/>
      <c r="AR1060" s="384" t="str">
        <f/>
        <v/>
      </c>
      <c r="AS1060" s="381"/>
      <c r="AT1060" s="381" t="str">
        <f/>
        <v/>
      </c>
      <c r="AU1060" s="389"/>
      <c r="AV1060" s="390" t="str">
        <f/>
        <v/>
      </c>
      <c r="AW1060" s="57" t="str">
        <f/>
        <v/>
      </c>
      <c r="AX1060" s="381"/>
      <c r="AY1060" s="381" t="str">
        <f/>
        <v/>
      </c>
      <c r="AZ1060" s="381"/>
      <c r="BA1060" s="381" t="str">
        <f/>
        <v/>
      </c>
      <c r="BB1060" s="385"/>
      <c r="BC1060" s="390" t="str">
        <f/>
        <v/>
      </c>
      <c r="BD1060" s="381" t="str">
        <f/>
        <v/>
      </c>
      <c r="BE1060" s="381"/>
      <c r="BF1060" s="381" t="str">
        <f/>
        <v/>
      </c>
      <c r="BG1060" s="391"/>
      <c r="BH1060" s="425"/>
      <c r="BI1060" s="378"/>
    </row>
    <row r="1061" ht="15.75" customHeight="1">
      <c r="A1061" s="236"/>
      <c r="B1061" s="236"/>
      <c r="C1061" s="423"/>
      <c r="D1061" s="379"/>
      <c r="E1061" s="380"/>
      <c r="F1061" s="57"/>
      <c r="G1061" s="57"/>
      <c r="H1061" s="381"/>
      <c r="I1061" s="380"/>
      <c r="J1061" s="396"/>
      <c r="K1061" s="382" t="b">
        <v>0</v>
      </c>
      <c r="L1061" s="424"/>
      <c r="M1061" s="57"/>
      <c r="N1061" s="57" t="b">
        <v>0</v>
      </c>
      <c r="O1061" s="57" t="b">
        <v>0</v>
      </c>
      <c r="P1061" s="57"/>
      <c r="Q1061" s="383"/>
      <c r="R1061" s="367"/>
      <c r="S1061" s="384" t="str">
        <f/>
        <v/>
      </c>
      <c r="T1061" s="385"/>
      <c r="U1061" s="386" t="str">
        <f/>
        <v/>
      </c>
      <c r="V1061" s="385"/>
      <c r="W1061" s="387" t="str">
        <f/>
        <v/>
      </c>
      <c r="X1061" s="381" t="str">
        <f/>
        <v/>
      </c>
      <c r="Y1061" s="381"/>
      <c r="Z1061" s="381"/>
      <c r="AA1061" s="388"/>
      <c r="AB1061" s="381"/>
      <c r="AC1061" s="381"/>
      <c r="AD1061" s="381"/>
      <c r="AE1061" s="388"/>
      <c r="AF1061" s="381"/>
      <c r="AG1061" s="381"/>
      <c r="AH1061" s="389"/>
      <c r="AI1061" s="386"/>
      <c r="AJ1061" s="381"/>
      <c r="AK1061" s="381"/>
      <c r="AL1061" s="383"/>
      <c r="AM1061" s="374"/>
      <c r="AN1061" s="384"/>
      <c r="AO1061" s="381"/>
      <c r="AP1061" s="383"/>
      <c r="AQ1061" s="374"/>
      <c r="AR1061" s="384" t="str">
        <f/>
        <v/>
      </c>
      <c r="AS1061" s="381"/>
      <c r="AT1061" s="381" t="str">
        <f/>
        <v/>
      </c>
      <c r="AU1061" s="389"/>
      <c r="AV1061" s="390" t="str">
        <f/>
        <v/>
      </c>
      <c r="AW1061" s="57" t="str">
        <f/>
        <v/>
      </c>
      <c r="AX1061" s="381"/>
      <c r="AY1061" s="381" t="str">
        <f/>
        <v/>
      </c>
      <c r="AZ1061" s="381"/>
      <c r="BA1061" s="381" t="str">
        <f/>
        <v/>
      </c>
      <c r="BB1061" s="385"/>
      <c r="BC1061" s="390" t="str">
        <f/>
        <v/>
      </c>
      <c r="BD1061" s="381" t="str">
        <f/>
        <v/>
      </c>
      <c r="BE1061" s="381"/>
      <c r="BF1061" s="381" t="str">
        <f/>
        <v/>
      </c>
      <c r="BG1061" s="391"/>
      <c r="BH1061" s="425"/>
      <c r="BI1061" s="378"/>
    </row>
    <row r="1062" ht="15.75" customHeight="1">
      <c r="A1062" s="236"/>
      <c r="B1062" s="236"/>
      <c r="C1062" s="423"/>
      <c r="D1062" s="379"/>
      <c r="E1062" s="380"/>
      <c r="F1062" s="57"/>
      <c r="G1062" s="57"/>
      <c r="H1062" s="381"/>
      <c r="I1062" s="380"/>
      <c r="J1062" s="396"/>
      <c r="K1062" s="382" t="b">
        <v>0</v>
      </c>
      <c r="L1062" s="424"/>
      <c r="M1062" s="57"/>
      <c r="N1062" s="57" t="b">
        <v>0</v>
      </c>
      <c r="O1062" s="57" t="b">
        <v>0</v>
      </c>
      <c r="P1062" s="57"/>
      <c r="Q1062" s="383"/>
      <c r="R1062" s="367"/>
      <c r="S1062" s="384" t="str">
        <f/>
        <v/>
      </c>
      <c r="T1062" s="385"/>
      <c r="U1062" s="386" t="str">
        <f/>
        <v/>
      </c>
      <c r="V1062" s="385"/>
      <c r="W1062" s="387" t="str">
        <f/>
        <v/>
      </c>
      <c r="X1062" s="381" t="str">
        <f/>
        <v/>
      </c>
      <c r="Y1062" s="381"/>
      <c r="Z1062" s="381"/>
      <c r="AA1062" s="388"/>
      <c r="AB1062" s="381"/>
      <c r="AC1062" s="381"/>
      <c r="AD1062" s="381"/>
      <c r="AE1062" s="388"/>
      <c r="AF1062" s="381"/>
      <c r="AG1062" s="381"/>
      <c r="AH1062" s="389"/>
      <c r="AI1062" s="386"/>
      <c r="AJ1062" s="381"/>
      <c r="AK1062" s="381"/>
      <c r="AL1062" s="383"/>
      <c r="AM1062" s="374"/>
      <c r="AN1062" s="384"/>
      <c r="AO1062" s="381"/>
      <c r="AP1062" s="383"/>
      <c r="AQ1062" s="374"/>
      <c r="AR1062" s="384" t="str">
        <f/>
        <v/>
      </c>
      <c r="AS1062" s="381"/>
      <c r="AT1062" s="381" t="str">
        <f/>
        <v/>
      </c>
      <c r="AU1062" s="389"/>
      <c r="AV1062" s="390" t="str">
        <f/>
        <v/>
      </c>
      <c r="AW1062" s="57" t="str">
        <f/>
        <v/>
      </c>
      <c r="AX1062" s="381"/>
      <c r="AY1062" s="381" t="str">
        <f/>
        <v/>
      </c>
      <c r="AZ1062" s="381"/>
      <c r="BA1062" s="381" t="str">
        <f/>
        <v/>
      </c>
      <c r="BB1062" s="385"/>
      <c r="BC1062" s="390" t="str">
        <f/>
        <v/>
      </c>
      <c r="BD1062" s="381" t="str">
        <f/>
        <v/>
      </c>
      <c r="BE1062" s="381"/>
      <c r="BF1062" s="381" t="str">
        <f/>
        <v/>
      </c>
      <c r="BG1062" s="391"/>
      <c r="BH1062" s="425"/>
      <c r="BI1062" s="378"/>
    </row>
    <row r="1063" ht="15.75" customHeight="1">
      <c r="A1063" s="236"/>
      <c r="B1063" s="236"/>
      <c r="C1063" s="423"/>
      <c r="D1063" s="379"/>
      <c r="E1063" s="380"/>
      <c r="F1063" s="57"/>
      <c r="G1063" s="57"/>
      <c r="H1063" s="381"/>
      <c r="I1063" s="380"/>
      <c r="J1063" s="396"/>
      <c r="K1063" s="382" t="b">
        <v>0</v>
      </c>
      <c r="L1063" s="424"/>
      <c r="M1063" s="57"/>
      <c r="N1063" s="57" t="b">
        <v>0</v>
      </c>
      <c r="O1063" s="57" t="b">
        <v>0</v>
      </c>
      <c r="P1063" s="57"/>
      <c r="Q1063" s="383"/>
      <c r="R1063" s="367"/>
      <c r="S1063" s="384" t="str">
        <f/>
        <v/>
      </c>
      <c r="T1063" s="385"/>
      <c r="U1063" s="386" t="str">
        <f/>
        <v/>
      </c>
      <c r="V1063" s="385"/>
      <c r="W1063" s="387" t="str">
        <f/>
        <v/>
      </c>
      <c r="X1063" s="381" t="str">
        <f/>
        <v/>
      </c>
      <c r="Y1063" s="381"/>
      <c r="Z1063" s="381"/>
      <c r="AA1063" s="388"/>
      <c r="AB1063" s="381"/>
      <c r="AC1063" s="381"/>
      <c r="AD1063" s="381"/>
      <c r="AE1063" s="388"/>
      <c r="AF1063" s="381"/>
      <c r="AG1063" s="381"/>
      <c r="AH1063" s="389"/>
      <c r="AI1063" s="386"/>
      <c r="AJ1063" s="381"/>
      <c r="AK1063" s="381"/>
      <c r="AL1063" s="383"/>
      <c r="AM1063" s="374"/>
      <c r="AN1063" s="384"/>
      <c r="AO1063" s="381"/>
      <c r="AP1063" s="383"/>
      <c r="AQ1063" s="374"/>
      <c r="AR1063" s="384" t="str">
        <f/>
        <v/>
      </c>
      <c r="AS1063" s="381"/>
      <c r="AT1063" s="381" t="str">
        <f/>
        <v/>
      </c>
      <c r="AU1063" s="389"/>
      <c r="AV1063" s="390" t="str">
        <f/>
        <v/>
      </c>
      <c r="AW1063" s="57" t="str">
        <f/>
        <v/>
      </c>
      <c r="AX1063" s="381"/>
      <c r="AY1063" s="381" t="str">
        <f/>
        <v/>
      </c>
      <c r="AZ1063" s="381"/>
      <c r="BA1063" s="381" t="str">
        <f/>
        <v/>
      </c>
      <c r="BB1063" s="385"/>
      <c r="BC1063" s="390" t="str">
        <f/>
        <v/>
      </c>
      <c r="BD1063" s="381" t="str">
        <f/>
        <v/>
      </c>
      <c r="BE1063" s="381"/>
      <c r="BF1063" s="381" t="str">
        <f/>
        <v/>
      </c>
      <c r="BG1063" s="391"/>
      <c r="BH1063" s="425"/>
      <c r="BI1063" s="378"/>
    </row>
    <row r="1064" ht="15.75" customHeight="1">
      <c r="A1064" s="236"/>
      <c r="B1064" s="236"/>
      <c r="C1064" s="423"/>
      <c r="D1064" s="379"/>
      <c r="E1064" s="380"/>
      <c r="F1064" s="57"/>
      <c r="G1064" s="57"/>
      <c r="H1064" s="381"/>
      <c r="I1064" s="380"/>
      <c r="J1064" s="396"/>
      <c r="K1064" s="382" t="b">
        <v>0</v>
      </c>
      <c r="L1064" s="424"/>
      <c r="M1064" s="57"/>
      <c r="N1064" s="57" t="b">
        <v>0</v>
      </c>
      <c r="O1064" s="57" t="b">
        <v>0</v>
      </c>
      <c r="P1064" s="57"/>
      <c r="Q1064" s="383"/>
      <c r="R1064" s="367"/>
      <c r="S1064" s="384" t="str">
        <f/>
        <v/>
      </c>
      <c r="T1064" s="385"/>
      <c r="U1064" s="386" t="str">
        <f/>
        <v/>
      </c>
      <c r="V1064" s="385"/>
      <c r="W1064" s="387" t="str">
        <f/>
        <v/>
      </c>
      <c r="X1064" s="381" t="str">
        <f/>
        <v/>
      </c>
      <c r="Y1064" s="381"/>
      <c r="Z1064" s="381"/>
      <c r="AA1064" s="388"/>
      <c r="AB1064" s="381"/>
      <c r="AC1064" s="381"/>
      <c r="AD1064" s="381"/>
      <c r="AE1064" s="388"/>
      <c r="AF1064" s="381"/>
      <c r="AG1064" s="381"/>
      <c r="AH1064" s="389"/>
      <c r="AI1064" s="386"/>
      <c r="AJ1064" s="381"/>
      <c r="AK1064" s="381"/>
      <c r="AL1064" s="383"/>
      <c r="AM1064" s="374"/>
      <c r="AN1064" s="384"/>
      <c r="AO1064" s="381"/>
      <c r="AP1064" s="383"/>
      <c r="AQ1064" s="374"/>
      <c r="AR1064" s="384" t="str">
        <f/>
        <v/>
      </c>
      <c r="AS1064" s="381"/>
      <c r="AT1064" s="381" t="str">
        <f/>
        <v/>
      </c>
      <c r="AU1064" s="389"/>
      <c r="AV1064" s="390" t="str">
        <f/>
        <v/>
      </c>
      <c r="AW1064" s="57" t="str">
        <f/>
        <v/>
      </c>
      <c r="AX1064" s="381"/>
      <c r="AY1064" s="381" t="str">
        <f/>
        <v/>
      </c>
      <c r="AZ1064" s="381"/>
      <c r="BA1064" s="381" t="str">
        <f/>
        <v/>
      </c>
      <c r="BB1064" s="385"/>
      <c r="BC1064" s="390" t="str">
        <f/>
        <v/>
      </c>
      <c r="BD1064" s="381" t="str">
        <f/>
        <v/>
      </c>
      <c r="BE1064" s="381"/>
      <c r="BF1064" s="381" t="str">
        <f/>
        <v/>
      </c>
      <c r="BG1064" s="391"/>
      <c r="BH1064" s="425"/>
      <c r="BI1064" s="378"/>
    </row>
    <row r="1065" ht="15.75" customHeight="1">
      <c r="A1065" s="236"/>
      <c r="B1065" s="236"/>
      <c r="C1065" s="423"/>
      <c r="D1065" s="379"/>
      <c r="E1065" s="380"/>
      <c r="F1065" s="57"/>
      <c r="G1065" s="57"/>
      <c r="H1065" s="381"/>
      <c r="I1065" s="380"/>
      <c r="J1065" s="396"/>
      <c r="K1065" s="382" t="b">
        <v>0</v>
      </c>
      <c r="L1065" s="424"/>
      <c r="M1065" s="57"/>
      <c r="N1065" s="57" t="b">
        <v>0</v>
      </c>
      <c r="O1065" s="57" t="b">
        <v>0</v>
      </c>
      <c r="P1065" s="57"/>
      <c r="Q1065" s="383"/>
      <c r="R1065" s="367"/>
      <c r="S1065" s="384" t="str">
        <f/>
        <v/>
      </c>
      <c r="T1065" s="385"/>
      <c r="U1065" s="386" t="str">
        <f/>
        <v/>
      </c>
      <c r="V1065" s="385"/>
      <c r="W1065" s="387" t="str">
        <f/>
        <v/>
      </c>
      <c r="X1065" s="381" t="str">
        <f/>
        <v/>
      </c>
      <c r="Y1065" s="381"/>
      <c r="Z1065" s="381"/>
      <c r="AA1065" s="388"/>
      <c r="AB1065" s="381"/>
      <c r="AC1065" s="381"/>
      <c r="AD1065" s="381"/>
      <c r="AE1065" s="388"/>
      <c r="AF1065" s="381"/>
      <c r="AG1065" s="381"/>
      <c r="AH1065" s="389"/>
      <c r="AI1065" s="386"/>
      <c r="AJ1065" s="381"/>
      <c r="AK1065" s="381"/>
      <c r="AL1065" s="383"/>
      <c r="AM1065" s="374"/>
      <c r="AN1065" s="384"/>
      <c r="AO1065" s="381"/>
      <c r="AP1065" s="383"/>
      <c r="AQ1065" s="374"/>
      <c r="AR1065" s="384" t="str">
        <f/>
        <v/>
      </c>
      <c r="AS1065" s="381"/>
      <c r="AT1065" s="381" t="str">
        <f/>
        <v/>
      </c>
      <c r="AU1065" s="389"/>
      <c r="AV1065" s="390" t="str">
        <f/>
        <v/>
      </c>
      <c r="AW1065" s="57" t="str">
        <f/>
        <v/>
      </c>
      <c r="AX1065" s="381"/>
      <c r="AY1065" s="381" t="str">
        <f/>
        <v/>
      </c>
      <c r="AZ1065" s="381"/>
      <c r="BA1065" s="381" t="str">
        <f/>
        <v/>
      </c>
      <c r="BB1065" s="385"/>
      <c r="BC1065" s="390" t="str">
        <f/>
        <v/>
      </c>
      <c r="BD1065" s="381" t="str">
        <f/>
        <v/>
      </c>
      <c r="BE1065" s="381"/>
      <c r="BF1065" s="381" t="str">
        <f/>
        <v/>
      </c>
      <c r="BG1065" s="391"/>
      <c r="BH1065" s="425"/>
      <c r="BI1065" s="378"/>
    </row>
    <row r="1066" ht="15.75" customHeight="1">
      <c r="A1066" s="236"/>
      <c r="B1066" s="236"/>
      <c r="C1066" s="423"/>
      <c r="D1066" s="379"/>
      <c r="E1066" s="380"/>
      <c r="F1066" s="57"/>
      <c r="G1066" s="57"/>
      <c r="H1066" s="381"/>
      <c r="I1066" s="380"/>
      <c r="J1066" s="396"/>
      <c r="K1066" s="382" t="b">
        <v>0</v>
      </c>
      <c r="L1066" s="424"/>
      <c r="M1066" s="57"/>
      <c r="N1066" s="57" t="b">
        <v>0</v>
      </c>
      <c r="O1066" s="57" t="b">
        <v>0</v>
      </c>
      <c r="P1066" s="57"/>
      <c r="Q1066" s="383"/>
      <c r="R1066" s="367"/>
      <c r="S1066" s="384" t="str">
        <f/>
        <v/>
      </c>
      <c r="T1066" s="385"/>
      <c r="U1066" s="386" t="str">
        <f/>
        <v/>
      </c>
      <c r="V1066" s="385"/>
      <c r="W1066" s="387" t="str">
        <f/>
        <v/>
      </c>
      <c r="X1066" s="381" t="str">
        <f/>
        <v/>
      </c>
      <c r="Y1066" s="381"/>
      <c r="Z1066" s="381"/>
      <c r="AA1066" s="388"/>
      <c r="AB1066" s="381"/>
      <c r="AC1066" s="381"/>
      <c r="AD1066" s="381"/>
      <c r="AE1066" s="388"/>
      <c r="AF1066" s="381"/>
      <c r="AG1066" s="381"/>
      <c r="AH1066" s="389"/>
      <c r="AI1066" s="386"/>
      <c r="AJ1066" s="381"/>
      <c r="AK1066" s="381"/>
      <c r="AL1066" s="383"/>
      <c r="AM1066" s="374"/>
      <c r="AN1066" s="384"/>
      <c r="AO1066" s="381"/>
      <c r="AP1066" s="383"/>
      <c r="AQ1066" s="374"/>
      <c r="AR1066" s="384" t="str">
        <f/>
        <v/>
      </c>
      <c r="AS1066" s="381"/>
      <c r="AT1066" s="381" t="str">
        <f/>
        <v/>
      </c>
      <c r="AU1066" s="389"/>
      <c r="AV1066" s="390" t="str">
        <f/>
        <v/>
      </c>
      <c r="AW1066" s="57" t="str">
        <f/>
        <v/>
      </c>
      <c r="AX1066" s="381"/>
      <c r="AY1066" s="381" t="str">
        <f/>
        <v/>
      </c>
      <c r="AZ1066" s="381"/>
      <c r="BA1066" s="381" t="str">
        <f/>
        <v/>
      </c>
      <c r="BB1066" s="385"/>
      <c r="BC1066" s="390" t="str">
        <f/>
        <v/>
      </c>
      <c r="BD1066" s="381" t="str">
        <f/>
        <v/>
      </c>
      <c r="BE1066" s="381"/>
      <c r="BF1066" s="381" t="str">
        <f/>
        <v/>
      </c>
      <c r="BG1066" s="391"/>
      <c r="BH1066" s="425"/>
      <c r="BI1066" s="378"/>
    </row>
    <row r="1067" ht="15.75" customHeight="1">
      <c r="A1067" s="236"/>
      <c r="B1067" s="236"/>
      <c r="C1067" s="423"/>
      <c r="D1067" s="379"/>
      <c r="E1067" s="380"/>
      <c r="F1067" s="57"/>
      <c r="G1067" s="57"/>
      <c r="H1067" s="381"/>
      <c r="I1067" s="380"/>
      <c r="J1067" s="396"/>
      <c r="K1067" s="382" t="b">
        <v>0</v>
      </c>
      <c r="L1067" s="424"/>
      <c r="M1067" s="57"/>
      <c r="N1067" s="57" t="b">
        <v>0</v>
      </c>
      <c r="O1067" s="57" t="b">
        <v>0</v>
      </c>
      <c r="P1067" s="57"/>
      <c r="Q1067" s="383"/>
      <c r="R1067" s="367"/>
      <c r="S1067" s="384" t="str">
        <f/>
        <v/>
      </c>
      <c r="T1067" s="385"/>
      <c r="U1067" s="386" t="str">
        <f/>
        <v/>
      </c>
      <c r="V1067" s="385"/>
      <c r="W1067" s="387" t="str">
        <f/>
        <v/>
      </c>
      <c r="X1067" s="381" t="str">
        <f/>
        <v/>
      </c>
      <c r="Y1067" s="381"/>
      <c r="Z1067" s="381"/>
      <c r="AA1067" s="388"/>
      <c r="AB1067" s="381"/>
      <c r="AC1067" s="381"/>
      <c r="AD1067" s="381"/>
      <c r="AE1067" s="388"/>
      <c r="AF1067" s="381"/>
      <c r="AG1067" s="381"/>
      <c r="AH1067" s="389"/>
      <c r="AI1067" s="386"/>
      <c r="AJ1067" s="381"/>
      <c r="AK1067" s="381"/>
      <c r="AL1067" s="383"/>
      <c r="AM1067" s="374"/>
      <c r="AN1067" s="384"/>
      <c r="AO1067" s="381"/>
      <c r="AP1067" s="383"/>
      <c r="AQ1067" s="374"/>
      <c r="AR1067" s="384" t="str">
        <f/>
        <v/>
      </c>
      <c r="AS1067" s="381"/>
      <c r="AT1067" s="381" t="str">
        <f/>
        <v/>
      </c>
      <c r="AU1067" s="389"/>
      <c r="AV1067" s="390" t="str">
        <f/>
        <v/>
      </c>
      <c r="AW1067" s="57" t="str">
        <f/>
        <v/>
      </c>
      <c r="AX1067" s="381"/>
      <c r="AY1067" s="381" t="str">
        <f/>
        <v/>
      </c>
      <c r="AZ1067" s="381"/>
      <c r="BA1067" s="381" t="str">
        <f/>
        <v/>
      </c>
      <c r="BB1067" s="385"/>
      <c r="BC1067" s="390" t="str">
        <f/>
        <v/>
      </c>
      <c r="BD1067" s="381" t="str">
        <f/>
        <v/>
      </c>
      <c r="BE1067" s="381"/>
      <c r="BF1067" s="381" t="str">
        <f/>
        <v/>
      </c>
      <c r="BG1067" s="391"/>
      <c r="BH1067" s="425"/>
      <c r="BI1067" s="378"/>
    </row>
    <row r="1068" ht="15.75" customHeight="1">
      <c r="A1068" s="236"/>
      <c r="B1068" s="236"/>
      <c r="C1068" s="423"/>
      <c r="D1068" s="379"/>
      <c r="E1068" s="380"/>
      <c r="F1068" s="57"/>
      <c r="G1068" s="57"/>
      <c r="H1068" s="381"/>
      <c r="I1068" s="380"/>
      <c r="J1068" s="396"/>
      <c r="K1068" s="382" t="b">
        <v>0</v>
      </c>
      <c r="L1068" s="424"/>
      <c r="M1068" s="57"/>
      <c r="N1068" s="57" t="b">
        <v>0</v>
      </c>
      <c r="O1068" s="57" t="b">
        <v>0</v>
      </c>
      <c r="P1068" s="57"/>
      <c r="Q1068" s="383"/>
      <c r="R1068" s="367"/>
      <c r="S1068" s="384" t="str">
        <f/>
        <v/>
      </c>
      <c r="T1068" s="385"/>
      <c r="U1068" s="386" t="str">
        <f/>
        <v/>
      </c>
      <c r="V1068" s="385"/>
      <c r="W1068" s="387" t="str">
        <f/>
        <v/>
      </c>
      <c r="X1068" s="381" t="str">
        <f/>
        <v/>
      </c>
      <c r="Y1068" s="381"/>
      <c r="Z1068" s="381"/>
      <c r="AA1068" s="388"/>
      <c r="AB1068" s="381"/>
      <c r="AC1068" s="381"/>
      <c r="AD1068" s="381"/>
      <c r="AE1068" s="388"/>
      <c r="AF1068" s="381"/>
      <c r="AG1068" s="381"/>
      <c r="AH1068" s="389"/>
      <c r="AI1068" s="386"/>
      <c r="AJ1068" s="381"/>
      <c r="AK1068" s="381"/>
      <c r="AL1068" s="383"/>
      <c r="AM1068" s="374"/>
      <c r="AN1068" s="384"/>
      <c r="AO1068" s="381"/>
      <c r="AP1068" s="383"/>
      <c r="AQ1068" s="374"/>
      <c r="AR1068" s="384" t="str">
        <f/>
        <v/>
      </c>
      <c r="AS1068" s="381"/>
      <c r="AT1068" s="381" t="str">
        <f/>
        <v/>
      </c>
      <c r="AU1068" s="389"/>
      <c r="AV1068" s="390" t="str">
        <f/>
        <v/>
      </c>
      <c r="AW1068" s="57" t="str">
        <f/>
        <v/>
      </c>
      <c r="AX1068" s="381"/>
      <c r="AY1068" s="381" t="str">
        <f/>
        <v/>
      </c>
      <c r="AZ1068" s="381"/>
      <c r="BA1068" s="381" t="str">
        <f/>
        <v/>
      </c>
      <c r="BB1068" s="385"/>
      <c r="BC1068" s="390" t="str">
        <f/>
        <v/>
      </c>
      <c r="BD1068" s="381" t="str">
        <f/>
        <v/>
      </c>
      <c r="BE1068" s="381"/>
      <c r="BF1068" s="381" t="str">
        <f/>
        <v/>
      </c>
      <c r="BG1068" s="391"/>
      <c r="BH1068" s="425"/>
      <c r="BI1068" s="378"/>
    </row>
    <row r="1069" ht="15.75" customHeight="1">
      <c r="A1069" s="236"/>
      <c r="B1069" s="236"/>
      <c r="C1069" s="423"/>
      <c r="D1069" s="379"/>
      <c r="E1069" s="380"/>
      <c r="F1069" s="57"/>
      <c r="G1069" s="57"/>
      <c r="H1069" s="381"/>
      <c r="I1069" s="380"/>
      <c r="J1069" s="396"/>
      <c r="K1069" s="382" t="b">
        <v>0</v>
      </c>
      <c r="L1069" s="424"/>
      <c r="M1069" s="57"/>
      <c r="N1069" s="57" t="b">
        <v>0</v>
      </c>
      <c r="O1069" s="57" t="b">
        <v>0</v>
      </c>
      <c r="P1069" s="57"/>
      <c r="Q1069" s="383"/>
      <c r="R1069" s="367"/>
      <c r="S1069" s="384" t="str">
        <f/>
        <v/>
      </c>
      <c r="T1069" s="385"/>
      <c r="U1069" s="386" t="str">
        <f/>
        <v/>
      </c>
      <c r="V1069" s="385"/>
      <c r="W1069" s="387" t="str">
        <f/>
        <v/>
      </c>
      <c r="X1069" s="381" t="str">
        <f/>
        <v/>
      </c>
      <c r="Y1069" s="381"/>
      <c r="Z1069" s="381"/>
      <c r="AA1069" s="388"/>
      <c r="AB1069" s="381"/>
      <c r="AC1069" s="381"/>
      <c r="AD1069" s="381"/>
      <c r="AE1069" s="388"/>
      <c r="AF1069" s="381"/>
      <c r="AG1069" s="381"/>
      <c r="AH1069" s="389"/>
      <c r="AI1069" s="386"/>
      <c r="AJ1069" s="381"/>
      <c r="AK1069" s="381"/>
      <c r="AL1069" s="383"/>
      <c r="AM1069" s="374"/>
      <c r="AN1069" s="384"/>
      <c r="AO1069" s="381"/>
      <c r="AP1069" s="383"/>
      <c r="AQ1069" s="374"/>
      <c r="AR1069" s="384" t="str">
        <f/>
        <v/>
      </c>
      <c r="AS1069" s="381"/>
      <c r="AT1069" s="381" t="str">
        <f/>
        <v/>
      </c>
      <c r="AU1069" s="389"/>
      <c r="AV1069" s="390" t="str">
        <f/>
        <v/>
      </c>
      <c r="AW1069" s="57" t="str">
        <f/>
        <v/>
      </c>
      <c r="AX1069" s="381"/>
      <c r="AY1069" s="381" t="str">
        <f/>
        <v/>
      </c>
      <c r="AZ1069" s="381"/>
      <c r="BA1069" s="381" t="str">
        <f/>
        <v/>
      </c>
      <c r="BB1069" s="385"/>
      <c r="BC1069" s="390" t="str">
        <f/>
        <v/>
      </c>
      <c r="BD1069" s="381" t="str">
        <f/>
        <v/>
      </c>
      <c r="BE1069" s="381"/>
      <c r="BF1069" s="381" t="str">
        <f/>
        <v/>
      </c>
      <c r="BG1069" s="391"/>
      <c r="BH1069" s="425"/>
      <c r="BI1069" s="378"/>
    </row>
    <row r="1070" ht="15.75" customHeight="1">
      <c r="A1070" s="236"/>
      <c r="B1070" s="236"/>
      <c r="C1070" s="423"/>
      <c r="D1070" s="379"/>
      <c r="E1070" s="380"/>
      <c r="F1070" s="57"/>
      <c r="G1070" s="57"/>
      <c r="H1070" s="381"/>
      <c r="I1070" s="380"/>
      <c r="J1070" s="396"/>
      <c r="K1070" s="382" t="b">
        <v>0</v>
      </c>
      <c r="L1070" s="424"/>
      <c r="M1070" s="57"/>
      <c r="N1070" s="57" t="b">
        <v>0</v>
      </c>
      <c r="O1070" s="57" t="b">
        <v>0</v>
      </c>
      <c r="P1070" s="57"/>
      <c r="Q1070" s="383"/>
      <c r="R1070" s="367"/>
      <c r="S1070" s="384" t="str">
        <f/>
        <v/>
      </c>
      <c r="T1070" s="385"/>
      <c r="U1070" s="386" t="str">
        <f/>
        <v/>
      </c>
      <c r="V1070" s="385"/>
      <c r="W1070" s="387" t="str">
        <f/>
        <v/>
      </c>
      <c r="X1070" s="381" t="str">
        <f/>
        <v/>
      </c>
      <c r="Y1070" s="381"/>
      <c r="Z1070" s="381"/>
      <c r="AA1070" s="388"/>
      <c r="AB1070" s="381"/>
      <c r="AC1070" s="381"/>
      <c r="AD1070" s="381"/>
      <c r="AE1070" s="388"/>
      <c r="AF1070" s="381"/>
      <c r="AG1070" s="381"/>
      <c r="AH1070" s="389"/>
      <c r="AI1070" s="386"/>
      <c r="AJ1070" s="381"/>
      <c r="AK1070" s="381"/>
      <c r="AL1070" s="383"/>
      <c r="AM1070" s="374"/>
      <c r="AN1070" s="384"/>
      <c r="AO1070" s="381"/>
      <c r="AP1070" s="383"/>
      <c r="AQ1070" s="374"/>
      <c r="AR1070" s="384" t="str">
        <f/>
        <v/>
      </c>
      <c r="AS1070" s="381"/>
      <c r="AT1070" s="381" t="str">
        <f/>
        <v/>
      </c>
      <c r="AU1070" s="389"/>
      <c r="AV1070" s="390" t="str">
        <f/>
        <v/>
      </c>
      <c r="AW1070" s="57" t="str">
        <f/>
        <v/>
      </c>
      <c r="AX1070" s="381"/>
      <c r="AY1070" s="381" t="str">
        <f/>
        <v/>
      </c>
      <c r="AZ1070" s="381"/>
      <c r="BA1070" s="381" t="str">
        <f/>
        <v/>
      </c>
      <c r="BB1070" s="385"/>
      <c r="BC1070" s="390" t="str">
        <f/>
        <v/>
      </c>
      <c r="BD1070" s="381" t="str">
        <f/>
        <v/>
      </c>
      <c r="BE1070" s="381"/>
      <c r="BF1070" s="381" t="str">
        <f/>
        <v/>
      </c>
      <c r="BG1070" s="391"/>
      <c r="BH1070" s="425"/>
      <c r="BI1070" s="378"/>
    </row>
    <row r="1071" ht="15.75" customHeight="1">
      <c r="A1071" s="236"/>
      <c r="B1071" s="236"/>
      <c r="C1071" s="423"/>
      <c r="D1071" s="379"/>
      <c r="E1071" s="380"/>
      <c r="F1071" s="57"/>
      <c r="G1071" s="57"/>
      <c r="H1071" s="381"/>
      <c r="I1071" s="380"/>
      <c r="J1071" s="396"/>
      <c r="K1071" s="382" t="b">
        <v>0</v>
      </c>
      <c r="L1071" s="424"/>
      <c r="M1071" s="57"/>
      <c r="N1071" s="57" t="b">
        <v>0</v>
      </c>
      <c r="O1071" s="57" t="b">
        <v>0</v>
      </c>
      <c r="P1071" s="57"/>
      <c r="Q1071" s="383"/>
      <c r="R1071" s="367"/>
      <c r="S1071" s="384" t="str">
        <f/>
        <v/>
      </c>
      <c r="T1071" s="385"/>
      <c r="U1071" s="386" t="str">
        <f/>
        <v/>
      </c>
      <c r="V1071" s="385"/>
      <c r="W1071" s="387" t="str">
        <f/>
        <v/>
      </c>
      <c r="X1071" s="381" t="str">
        <f/>
        <v/>
      </c>
      <c r="Y1071" s="381"/>
      <c r="Z1071" s="381"/>
      <c r="AA1071" s="388"/>
      <c r="AB1071" s="381"/>
      <c r="AC1071" s="381"/>
      <c r="AD1071" s="381"/>
      <c r="AE1071" s="388"/>
      <c r="AF1071" s="381"/>
      <c r="AG1071" s="381"/>
      <c r="AH1071" s="389"/>
      <c r="AI1071" s="386"/>
      <c r="AJ1071" s="381"/>
      <c r="AK1071" s="381"/>
      <c r="AL1071" s="383"/>
      <c r="AM1071" s="374"/>
      <c r="AN1071" s="384"/>
      <c r="AO1071" s="381"/>
      <c r="AP1071" s="383"/>
      <c r="AQ1071" s="374"/>
      <c r="AR1071" s="384" t="str">
        <f/>
        <v/>
      </c>
      <c r="AS1071" s="381"/>
      <c r="AT1071" s="381" t="str">
        <f/>
        <v/>
      </c>
      <c r="AU1071" s="389"/>
      <c r="AV1071" s="390" t="str">
        <f/>
        <v/>
      </c>
      <c r="AW1071" s="57" t="str">
        <f/>
        <v/>
      </c>
      <c r="AX1071" s="381"/>
      <c r="AY1071" s="381" t="str">
        <f/>
        <v/>
      </c>
      <c r="AZ1071" s="381"/>
      <c r="BA1071" s="381" t="str">
        <f/>
        <v/>
      </c>
      <c r="BB1071" s="385"/>
      <c r="BC1071" s="390" t="str">
        <f/>
        <v/>
      </c>
      <c r="BD1071" s="381" t="str">
        <f/>
        <v/>
      </c>
      <c r="BE1071" s="381"/>
      <c r="BF1071" s="381" t="str">
        <f/>
        <v/>
      </c>
      <c r="BG1071" s="391"/>
      <c r="BH1071" s="425"/>
      <c r="BI1071" s="378"/>
    </row>
    <row r="1072" ht="15.75" customHeight="1">
      <c r="A1072" s="236"/>
      <c r="B1072" s="236"/>
      <c r="C1072" s="423"/>
      <c r="D1072" s="379"/>
      <c r="E1072" s="380"/>
      <c r="F1072" s="57"/>
      <c r="G1072" s="57"/>
      <c r="H1072" s="381"/>
      <c r="I1072" s="380"/>
      <c r="J1072" s="396"/>
      <c r="K1072" s="382" t="b">
        <v>0</v>
      </c>
      <c r="L1072" s="424"/>
      <c r="M1072" s="57"/>
      <c r="N1072" s="57" t="b">
        <v>0</v>
      </c>
      <c r="O1072" s="57" t="b">
        <v>0</v>
      </c>
      <c r="P1072" s="57"/>
      <c r="Q1072" s="383"/>
      <c r="R1072" s="367"/>
      <c r="S1072" s="384" t="str">
        <f/>
        <v/>
      </c>
      <c r="T1072" s="385"/>
      <c r="U1072" s="386" t="str">
        <f/>
        <v/>
      </c>
      <c r="V1072" s="385"/>
      <c r="W1072" s="387" t="str">
        <f/>
        <v/>
      </c>
      <c r="X1072" s="381" t="str">
        <f/>
        <v/>
      </c>
      <c r="Y1072" s="381"/>
      <c r="Z1072" s="381"/>
      <c r="AA1072" s="388"/>
      <c r="AB1072" s="381"/>
      <c r="AC1072" s="381"/>
      <c r="AD1072" s="381"/>
      <c r="AE1072" s="388"/>
      <c r="AF1072" s="381"/>
      <c r="AG1072" s="381"/>
      <c r="AH1072" s="389"/>
      <c r="AI1072" s="386"/>
      <c r="AJ1072" s="381"/>
      <c r="AK1072" s="381"/>
      <c r="AL1072" s="383"/>
      <c r="AM1072" s="374"/>
      <c r="AN1072" s="384"/>
      <c r="AO1072" s="381"/>
      <c r="AP1072" s="383"/>
      <c r="AQ1072" s="374"/>
      <c r="AR1072" s="384" t="str">
        <f/>
        <v/>
      </c>
      <c r="AS1072" s="381"/>
      <c r="AT1072" s="381" t="str">
        <f/>
        <v/>
      </c>
      <c r="AU1072" s="389"/>
      <c r="AV1072" s="390" t="str">
        <f/>
        <v/>
      </c>
      <c r="AW1072" s="57" t="str">
        <f/>
        <v/>
      </c>
      <c r="AX1072" s="381"/>
      <c r="AY1072" s="381" t="str">
        <f/>
        <v/>
      </c>
      <c r="AZ1072" s="381"/>
      <c r="BA1072" s="381" t="str">
        <f/>
        <v/>
      </c>
      <c r="BB1072" s="385"/>
      <c r="BC1072" s="390" t="str">
        <f/>
        <v/>
      </c>
      <c r="BD1072" s="381" t="str">
        <f/>
        <v/>
      </c>
      <c r="BE1072" s="381"/>
      <c r="BF1072" s="381" t="str">
        <f/>
        <v/>
      </c>
      <c r="BG1072" s="391"/>
      <c r="BH1072" s="425"/>
      <c r="BI1072" s="378"/>
    </row>
    <row r="1073" ht="15.75" customHeight="1">
      <c r="A1073" s="236"/>
      <c r="B1073" s="236"/>
      <c r="C1073" s="423"/>
      <c r="D1073" s="379"/>
      <c r="E1073" s="380"/>
      <c r="F1073" s="57"/>
      <c r="G1073" s="57"/>
      <c r="H1073" s="381"/>
      <c r="I1073" s="380"/>
      <c r="J1073" s="396"/>
      <c r="K1073" s="382" t="b">
        <v>0</v>
      </c>
      <c r="L1073" s="424"/>
      <c r="M1073" s="57"/>
      <c r="N1073" s="57" t="b">
        <v>0</v>
      </c>
      <c r="O1073" s="57" t="b">
        <v>0</v>
      </c>
      <c r="P1073" s="57"/>
      <c r="Q1073" s="383"/>
      <c r="R1073" s="367"/>
      <c r="S1073" s="384" t="str">
        <f/>
        <v/>
      </c>
      <c r="T1073" s="385"/>
      <c r="U1073" s="386" t="str">
        <f/>
        <v/>
      </c>
      <c r="V1073" s="385"/>
      <c r="W1073" s="387" t="str">
        <f/>
        <v/>
      </c>
      <c r="X1073" s="381" t="str">
        <f/>
        <v/>
      </c>
      <c r="Y1073" s="381"/>
      <c r="Z1073" s="381"/>
      <c r="AA1073" s="388"/>
      <c r="AB1073" s="381"/>
      <c r="AC1073" s="381"/>
      <c r="AD1073" s="381"/>
      <c r="AE1073" s="388"/>
      <c r="AF1073" s="381"/>
      <c r="AG1073" s="381"/>
      <c r="AH1073" s="389"/>
      <c r="AI1073" s="386"/>
      <c r="AJ1073" s="381"/>
      <c r="AK1073" s="381"/>
      <c r="AL1073" s="383"/>
      <c r="AM1073" s="374"/>
      <c r="AN1073" s="384"/>
      <c r="AO1073" s="381"/>
      <c r="AP1073" s="383"/>
      <c r="AQ1073" s="374"/>
      <c r="AR1073" s="384" t="str">
        <f/>
        <v/>
      </c>
      <c r="AS1073" s="381"/>
      <c r="AT1073" s="381" t="str">
        <f/>
        <v/>
      </c>
      <c r="AU1073" s="389"/>
      <c r="AV1073" s="390" t="str">
        <f/>
        <v/>
      </c>
      <c r="AW1073" s="57" t="str">
        <f/>
        <v/>
      </c>
      <c r="AX1073" s="381"/>
      <c r="AY1073" s="381" t="str">
        <f/>
        <v/>
      </c>
      <c r="AZ1073" s="381"/>
      <c r="BA1073" s="381" t="str">
        <f/>
        <v/>
      </c>
      <c r="BB1073" s="385"/>
      <c r="BC1073" s="390" t="str">
        <f/>
        <v/>
      </c>
      <c r="BD1073" s="381" t="str">
        <f/>
        <v/>
      </c>
      <c r="BE1073" s="381"/>
      <c r="BF1073" s="381" t="str">
        <f/>
        <v/>
      </c>
      <c r="BG1073" s="391"/>
      <c r="BH1073" s="425"/>
      <c r="BI1073" s="378"/>
    </row>
    <row r="1074" ht="15.75" customHeight="1">
      <c r="A1074" s="236"/>
      <c r="B1074" s="236"/>
      <c r="C1074" s="423"/>
      <c r="D1074" s="379"/>
      <c r="E1074" s="380"/>
      <c r="F1074" s="57"/>
      <c r="G1074" s="57"/>
      <c r="H1074" s="381"/>
      <c r="I1074" s="380"/>
      <c r="J1074" s="396"/>
      <c r="K1074" s="382" t="b">
        <v>0</v>
      </c>
      <c r="L1074" s="424"/>
      <c r="M1074" s="57"/>
      <c r="N1074" s="57" t="b">
        <v>0</v>
      </c>
      <c r="O1074" s="57" t="b">
        <v>0</v>
      </c>
      <c r="P1074" s="57"/>
      <c r="Q1074" s="383"/>
      <c r="R1074" s="367"/>
      <c r="S1074" s="384" t="str">
        <f/>
        <v/>
      </c>
      <c r="T1074" s="385"/>
      <c r="U1074" s="386" t="str">
        <f/>
        <v/>
      </c>
      <c r="V1074" s="385"/>
      <c r="W1074" s="387" t="str">
        <f/>
        <v/>
      </c>
      <c r="X1074" s="381" t="str">
        <f/>
        <v/>
      </c>
      <c r="Y1074" s="381"/>
      <c r="Z1074" s="381"/>
      <c r="AA1074" s="388"/>
      <c r="AB1074" s="381"/>
      <c r="AC1074" s="381"/>
      <c r="AD1074" s="381"/>
      <c r="AE1074" s="388"/>
      <c r="AF1074" s="381"/>
      <c r="AG1074" s="381"/>
      <c r="AH1074" s="389"/>
      <c r="AI1074" s="386"/>
      <c r="AJ1074" s="381"/>
      <c r="AK1074" s="381"/>
      <c r="AL1074" s="383"/>
      <c r="AM1074" s="374"/>
      <c r="AN1074" s="384"/>
      <c r="AO1074" s="381"/>
      <c r="AP1074" s="383"/>
      <c r="AQ1074" s="374"/>
      <c r="AR1074" s="384" t="str">
        <f/>
        <v/>
      </c>
      <c r="AS1074" s="381"/>
      <c r="AT1074" s="381" t="str">
        <f/>
        <v/>
      </c>
      <c r="AU1074" s="389"/>
      <c r="AV1074" s="390" t="str">
        <f/>
        <v/>
      </c>
      <c r="AW1074" s="57" t="str">
        <f/>
        <v/>
      </c>
      <c r="AX1074" s="381"/>
      <c r="AY1074" s="381" t="str">
        <f/>
        <v/>
      </c>
      <c r="AZ1074" s="381"/>
      <c r="BA1074" s="381" t="str">
        <f/>
        <v/>
      </c>
      <c r="BB1074" s="385"/>
      <c r="BC1074" s="390" t="str">
        <f/>
        <v/>
      </c>
      <c r="BD1074" s="381" t="str">
        <f/>
        <v/>
      </c>
      <c r="BE1074" s="381"/>
      <c r="BF1074" s="381" t="str">
        <f/>
        <v/>
      </c>
      <c r="BG1074" s="391"/>
      <c r="BH1074" s="425"/>
      <c r="BI1074" s="378"/>
    </row>
    <row r="1075" ht="15.75" customHeight="1">
      <c r="A1075" s="236"/>
      <c r="B1075" s="236"/>
      <c r="C1075" s="423"/>
      <c r="D1075" s="379"/>
      <c r="E1075" s="380"/>
      <c r="F1075" s="57"/>
      <c r="G1075" s="57"/>
      <c r="H1075" s="381"/>
      <c r="I1075" s="380"/>
      <c r="J1075" s="396"/>
      <c r="K1075" s="382" t="b">
        <v>0</v>
      </c>
      <c r="L1075" s="424"/>
      <c r="M1075" s="57"/>
      <c r="N1075" s="57" t="b">
        <v>0</v>
      </c>
      <c r="O1075" s="57" t="b">
        <v>0</v>
      </c>
      <c r="P1075" s="57"/>
      <c r="Q1075" s="383"/>
      <c r="R1075" s="367"/>
      <c r="S1075" s="384" t="str">
        <f/>
        <v/>
      </c>
      <c r="T1075" s="385"/>
      <c r="U1075" s="386" t="str">
        <f/>
        <v/>
      </c>
      <c r="V1075" s="385"/>
      <c r="W1075" s="387" t="str">
        <f/>
        <v/>
      </c>
      <c r="X1075" s="381" t="str">
        <f/>
        <v/>
      </c>
      <c r="Y1075" s="381"/>
      <c r="Z1075" s="381"/>
      <c r="AA1075" s="388"/>
      <c r="AB1075" s="381"/>
      <c r="AC1075" s="381"/>
      <c r="AD1075" s="381"/>
      <c r="AE1075" s="388"/>
      <c r="AF1075" s="381"/>
      <c r="AG1075" s="381"/>
      <c r="AH1075" s="389"/>
      <c r="AI1075" s="386"/>
      <c r="AJ1075" s="381"/>
      <c r="AK1075" s="381"/>
      <c r="AL1075" s="383"/>
      <c r="AM1075" s="374"/>
      <c r="AN1075" s="384"/>
      <c r="AO1075" s="381"/>
      <c r="AP1075" s="383"/>
      <c r="AQ1075" s="374"/>
      <c r="AR1075" s="384" t="str">
        <f/>
        <v/>
      </c>
      <c r="AS1075" s="381"/>
      <c r="AT1075" s="381" t="str">
        <f/>
        <v/>
      </c>
      <c r="AU1075" s="389"/>
      <c r="AV1075" s="390" t="str">
        <f/>
        <v/>
      </c>
      <c r="AW1075" s="57" t="str">
        <f/>
        <v/>
      </c>
      <c r="AX1075" s="381"/>
      <c r="AY1075" s="381" t="str">
        <f/>
        <v/>
      </c>
      <c r="AZ1075" s="381"/>
      <c r="BA1075" s="381" t="str">
        <f/>
        <v/>
      </c>
      <c r="BB1075" s="385"/>
      <c r="BC1075" s="390" t="str">
        <f/>
        <v/>
      </c>
      <c r="BD1075" s="381" t="str">
        <f/>
        <v/>
      </c>
      <c r="BE1075" s="381"/>
      <c r="BF1075" s="381" t="str">
        <f/>
        <v/>
      </c>
      <c r="BG1075" s="391"/>
      <c r="BH1075" s="425"/>
      <c r="BI1075" s="378"/>
    </row>
    <row r="1076" ht="15.75" customHeight="1">
      <c r="A1076" s="236"/>
      <c r="B1076" s="236"/>
      <c r="C1076" s="423"/>
      <c r="D1076" s="379"/>
      <c r="E1076" s="380"/>
      <c r="F1076" s="57"/>
      <c r="G1076" s="57"/>
      <c r="H1076" s="381"/>
      <c r="I1076" s="380"/>
      <c r="J1076" s="396"/>
      <c r="K1076" s="382" t="b">
        <v>0</v>
      </c>
      <c r="L1076" s="424"/>
      <c r="M1076" s="57"/>
      <c r="N1076" s="57" t="b">
        <v>0</v>
      </c>
      <c r="O1076" s="57" t="b">
        <v>0</v>
      </c>
      <c r="P1076" s="57"/>
      <c r="Q1076" s="383"/>
      <c r="R1076" s="367"/>
      <c r="S1076" s="384" t="str">
        <f/>
        <v/>
      </c>
      <c r="T1076" s="385"/>
      <c r="U1076" s="386" t="str">
        <f/>
        <v/>
      </c>
      <c r="V1076" s="385"/>
      <c r="W1076" s="387" t="str">
        <f/>
        <v/>
      </c>
      <c r="X1076" s="381" t="str">
        <f/>
        <v/>
      </c>
      <c r="Y1076" s="381"/>
      <c r="Z1076" s="381"/>
      <c r="AA1076" s="388"/>
      <c r="AB1076" s="381"/>
      <c r="AC1076" s="381"/>
      <c r="AD1076" s="381"/>
      <c r="AE1076" s="388"/>
      <c r="AF1076" s="381"/>
      <c r="AG1076" s="381"/>
      <c r="AH1076" s="389"/>
      <c r="AI1076" s="386"/>
      <c r="AJ1076" s="381"/>
      <c r="AK1076" s="381"/>
      <c r="AL1076" s="383"/>
      <c r="AM1076" s="374"/>
      <c r="AN1076" s="384"/>
      <c r="AO1076" s="381"/>
      <c r="AP1076" s="383"/>
      <c r="AQ1076" s="374"/>
      <c r="AR1076" s="384" t="str">
        <f/>
        <v/>
      </c>
      <c r="AS1076" s="381"/>
      <c r="AT1076" s="381" t="str">
        <f/>
        <v/>
      </c>
      <c r="AU1076" s="389"/>
      <c r="AV1076" s="390" t="str">
        <f/>
        <v/>
      </c>
      <c r="AW1076" s="57" t="str">
        <f/>
        <v/>
      </c>
      <c r="AX1076" s="381"/>
      <c r="AY1076" s="381" t="str">
        <f/>
        <v/>
      </c>
      <c r="AZ1076" s="381"/>
      <c r="BA1076" s="381" t="str">
        <f/>
        <v/>
      </c>
      <c r="BB1076" s="385"/>
      <c r="BC1076" s="390" t="str">
        <f/>
        <v/>
      </c>
      <c r="BD1076" s="381" t="str">
        <f/>
        <v/>
      </c>
      <c r="BE1076" s="381"/>
      <c r="BF1076" s="381" t="str">
        <f/>
        <v/>
      </c>
      <c r="BG1076" s="391"/>
      <c r="BH1076" s="425"/>
      <c r="BI1076" s="378"/>
    </row>
    <row r="1077" ht="15.75" customHeight="1">
      <c r="A1077" s="236"/>
      <c r="B1077" s="236"/>
      <c r="C1077" s="423"/>
      <c r="D1077" s="379"/>
      <c r="E1077" s="380"/>
      <c r="F1077" s="57"/>
      <c r="G1077" s="57"/>
      <c r="H1077" s="381"/>
      <c r="I1077" s="380"/>
      <c r="J1077" s="396"/>
      <c r="K1077" s="382" t="b">
        <v>0</v>
      </c>
      <c r="L1077" s="424"/>
      <c r="M1077" s="57"/>
      <c r="N1077" s="57" t="b">
        <v>0</v>
      </c>
      <c r="O1077" s="57" t="b">
        <v>0</v>
      </c>
      <c r="P1077" s="57"/>
      <c r="Q1077" s="383"/>
      <c r="R1077" s="367"/>
      <c r="S1077" s="384" t="str">
        <f/>
        <v/>
      </c>
      <c r="T1077" s="385"/>
      <c r="U1077" s="386" t="str">
        <f/>
        <v/>
      </c>
      <c r="V1077" s="385"/>
      <c r="W1077" s="387" t="str">
        <f/>
        <v/>
      </c>
      <c r="X1077" s="381" t="str">
        <f/>
        <v/>
      </c>
      <c r="Y1077" s="381"/>
      <c r="Z1077" s="381"/>
      <c r="AA1077" s="388"/>
      <c r="AB1077" s="381"/>
      <c r="AC1077" s="381"/>
      <c r="AD1077" s="381"/>
      <c r="AE1077" s="388"/>
      <c r="AF1077" s="381"/>
      <c r="AG1077" s="381"/>
      <c r="AH1077" s="389"/>
      <c r="AI1077" s="386"/>
      <c r="AJ1077" s="381"/>
      <c r="AK1077" s="381"/>
      <c r="AL1077" s="383"/>
      <c r="AM1077" s="374"/>
      <c r="AN1077" s="384"/>
      <c r="AO1077" s="381"/>
      <c r="AP1077" s="383"/>
      <c r="AQ1077" s="374"/>
      <c r="AR1077" s="384" t="str">
        <f/>
        <v/>
      </c>
      <c r="AS1077" s="381"/>
      <c r="AT1077" s="381" t="str">
        <f/>
        <v/>
      </c>
      <c r="AU1077" s="389"/>
      <c r="AV1077" s="390" t="str">
        <f/>
        <v/>
      </c>
      <c r="AW1077" s="57" t="str">
        <f/>
        <v/>
      </c>
      <c r="AX1077" s="381"/>
      <c r="AY1077" s="381" t="str">
        <f/>
        <v/>
      </c>
      <c r="AZ1077" s="381"/>
      <c r="BA1077" s="381" t="str">
        <f/>
        <v/>
      </c>
      <c r="BB1077" s="385"/>
      <c r="BC1077" s="390" t="str">
        <f/>
        <v/>
      </c>
      <c r="BD1077" s="381" t="str">
        <f/>
        <v/>
      </c>
      <c r="BE1077" s="381"/>
      <c r="BF1077" s="381" t="str">
        <f/>
        <v/>
      </c>
      <c r="BG1077" s="391"/>
      <c r="BH1077" s="425"/>
      <c r="BI1077" s="378"/>
    </row>
    <row r="1078" ht="15.75" customHeight="1">
      <c r="A1078" s="236"/>
      <c r="B1078" s="236"/>
      <c r="C1078" s="423"/>
      <c r="D1078" s="379"/>
      <c r="E1078" s="380"/>
      <c r="F1078" s="57"/>
      <c r="G1078" s="57"/>
      <c r="H1078" s="381"/>
      <c r="I1078" s="380"/>
      <c r="J1078" s="396"/>
      <c r="K1078" s="382" t="b">
        <v>0</v>
      </c>
      <c r="L1078" s="424"/>
      <c r="M1078" s="57"/>
      <c r="N1078" s="57" t="b">
        <v>0</v>
      </c>
      <c r="O1078" s="57" t="b">
        <v>0</v>
      </c>
      <c r="P1078" s="57"/>
      <c r="Q1078" s="383"/>
      <c r="R1078" s="367"/>
      <c r="S1078" s="384" t="str">
        <f/>
        <v/>
      </c>
      <c r="T1078" s="385"/>
      <c r="U1078" s="386" t="str">
        <f/>
        <v/>
      </c>
      <c r="V1078" s="385"/>
      <c r="W1078" s="387" t="str">
        <f/>
        <v/>
      </c>
      <c r="X1078" s="381" t="str">
        <f/>
        <v/>
      </c>
      <c r="Y1078" s="381"/>
      <c r="Z1078" s="381"/>
      <c r="AA1078" s="388"/>
      <c r="AB1078" s="381"/>
      <c r="AC1078" s="381"/>
      <c r="AD1078" s="381"/>
      <c r="AE1078" s="388"/>
      <c r="AF1078" s="381"/>
      <c r="AG1078" s="381"/>
      <c r="AH1078" s="389"/>
      <c r="AI1078" s="386"/>
      <c r="AJ1078" s="381"/>
      <c r="AK1078" s="381"/>
      <c r="AL1078" s="383"/>
      <c r="AM1078" s="374"/>
      <c r="AN1078" s="384"/>
      <c r="AO1078" s="381"/>
      <c r="AP1078" s="383"/>
      <c r="AQ1078" s="374"/>
      <c r="AR1078" s="384" t="str">
        <f/>
        <v/>
      </c>
      <c r="AS1078" s="381"/>
      <c r="AT1078" s="381" t="str">
        <f/>
        <v/>
      </c>
      <c r="AU1078" s="389"/>
      <c r="AV1078" s="390" t="str">
        <f/>
        <v/>
      </c>
      <c r="AW1078" s="57" t="str">
        <f/>
        <v/>
      </c>
      <c r="AX1078" s="381"/>
      <c r="AY1078" s="381" t="str">
        <f/>
        <v/>
      </c>
      <c r="AZ1078" s="381"/>
      <c r="BA1078" s="381" t="str">
        <f/>
        <v/>
      </c>
      <c r="BB1078" s="385"/>
      <c r="BC1078" s="390" t="str">
        <f/>
        <v/>
      </c>
      <c r="BD1078" s="381" t="str">
        <f/>
        <v/>
      </c>
      <c r="BE1078" s="381"/>
      <c r="BF1078" s="381" t="str">
        <f/>
        <v/>
      </c>
      <c r="BG1078" s="391"/>
      <c r="BH1078" s="425"/>
      <c r="BI1078" s="378"/>
    </row>
    <row r="1079" ht="15.75" customHeight="1">
      <c r="A1079" s="236"/>
      <c r="B1079" s="236"/>
      <c r="C1079" s="423"/>
      <c r="D1079" s="379"/>
      <c r="E1079" s="380"/>
      <c r="F1079" s="57"/>
      <c r="G1079" s="57"/>
      <c r="H1079" s="381"/>
      <c r="I1079" s="380"/>
      <c r="J1079" s="396"/>
      <c r="K1079" s="382" t="b">
        <v>0</v>
      </c>
      <c r="L1079" s="424"/>
      <c r="M1079" s="57"/>
      <c r="N1079" s="57" t="b">
        <v>0</v>
      </c>
      <c r="O1079" s="57" t="b">
        <v>0</v>
      </c>
      <c r="P1079" s="57"/>
      <c r="Q1079" s="383"/>
      <c r="R1079" s="367"/>
      <c r="S1079" s="384" t="str">
        <f/>
        <v/>
      </c>
      <c r="T1079" s="385"/>
      <c r="U1079" s="386" t="str">
        <f/>
        <v/>
      </c>
      <c r="V1079" s="385"/>
      <c r="W1079" s="387" t="str">
        <f/>
        <v/>
      </c>
      <c r="X1079" s="381" t="str">
        <f/>
        <v/>
      </c>
      <c r="Y1079" s="381"/>
      <c r="Z1079" s="381"/>
      <c r="AA1079" s="388"/>
      <c r="AB1079" s="381"/>
      <c r="AC1079" s="381"/>
      <c r="AD1079" s="381"/>
      <c r="AE1079" s="388"/>
      <c r="AF1079" s="381"/>
      <c r="AG1079" s="381"/>
      <c r="AH1079" s="389"/>
      <c r="AI1079" s="386"/>
      <c r="AJ1079" s="381"/>
      <c r="AK1079" s="381"/>
      <c r="AL1079" s="383"/>
      <c r="AM1079" s="374"/>
      <c r="AN1079" s="384"/>
      <c r="AO1079" s="381"/>
      <c r="AP1079" s="383"/>
      <c r="AQ1079" s="374"/>
      <c r="AR1079" s="384" t="str">
        <f/>
        <v/>
      </c>
      <c r="AS1079" s="381"/>
      <c r="AT1079" s="381" t="str">
        <f/>
        <v/>
      </c>
      <c r="AU1079" s="389"/>
      <c r="AV1079" s="390" t="str">
        <f/>
        <v/>
      </c>
      <c r="AW1079" s="57" t="str">
        <f/>
        <v/>
      </c>
      <c r="AX1079" s="381"/>
      <c r="AY1079" s="381" t="str">
        <f/>
        <v/>
      </c>
      <c r="AZ1079" s="381"/>
      <c r="BA1079" s="381" t="str">
        <f/>
        <v/>
      </c>
      <c r="BB1079" s="385"/>
      <c r="BC1079" s="390" t="str">
        <f/>
        <v/>
      </c>
      <c r="BD1079" s="381" t="str">
        <f/>
        <v/>
      </c>
      <c r="BE1079" s="381"/>
      <c r="BF1079" s="381" t="str">
        <f/>
        <v/>
      </c>
      <c r="BG1079" s="391"/>
      <c r="BH1079" s="425"/>
      <c r="BI1079" s="378"/>
    </row>
    <row r="1080" ht="15.75" customHeight="1">
      <c r="A1080" s="236"/>
      <c r="B1080" s="236"/>
      <c r="C1080" s="423"/>
      <c r="D1080" s="379"/>
      <c r="E1080" s="380"/>
      <c r="F1080" s="57"/>
      <c r="G1080" s="57"/>
      <c r="H1080" s="381"/>
      <c r="I1080" s="380"/>
      <c r="J1080" s="396"/>
      <c r="K1080" s="382" t="b">
        <v>0</v>
      </c>
      <c r="L1080" s="424"/>
      <c r="M1080" s="57"/>
      <c r="N1080" s="57" t="b">
        <v>0</v>
      </c>
      <c r="O1080" s="57" t="b">
        <v>0</v>
      </c>
      <c r="P1080" s="57"/>
      <c r="Q1080" s="383"/>
      <c r="R1080" s="367"/>
      <c r="S1080" s="384" t="str">
        <f/>
        <v/>
      </c>
      <c r="T1080" s="385"/>
      <c r="U1080" s="386" t="str">
        <f/>
        <v/>
      </c>
      <c r="V1080" s="385"/>
      <c r="W1080" s="387" t="str">
        <f/>
        <v/>
      </c>
      <c r="X1080" s="381" t="str">
        <f/>
        <v/>
      </c>
      <c r="Y1080" s="381"/>
      <c r="Z1080" s="381"/>
      <c r="AA1080" s="388"/>
      <c r="AB1080" s="381"/>
      <c r="AC1080" s="381"/>
      <c r="AD1080" s="381"/>
      <c r="AE1080" s="388"/>
      <c r="AF1080" s="381"/>
      <c r="AG1080" s="381"/>
      <c r="AH1080" s="389"/>
      <c r="AI1080" s="386"/>
      <c r="AJ1080" s="381"/>
      <c r="AK1080" s="381"/>
      <c r="AL1080" s="383"/>
      <c r="AM1080" s="374"/>
      <c r="AN1080" s="384"/>
      <c r="AO1080" s="381"/>
      <c r="AP1080" s="383"/>
      <c r="AQ1080" s="374"/>
      <c r="AR1080" s="384" t="str">
        <f/>
        <v/>
      </c>
      <c r="AS1080" s="381"/>
      <c r="AT1080" s="381" t="str">
        <f/>
        <v/>
      </c>
      <c r="AU1080" s="389"/>
      <c r="AV1080" s="390" t="str">
        <f/>
        <v/>
      </c>
      <c r="AW1080" s="57" t="str">
        <f/>
        <v/>
      </c>
      <c r="AX1080" s="381"/>
      <c r="AY1080" s="381" t="str">
        <f/>
        <v/>
      </c>
      <c r="AZ1080" s="381"/>
      <c r="BA1080" s="381" t="str">
        <f/>
        <v/>
      </c>
      <c r="BB1080" s="385"/>
      <c r="BC1080" s="390" t="str">
        <f/>
        <v/>
      </c>
      <c r="BD1080" s="381" t="str">
        <f/>
        <v/>
      </c>
      <c r="BE1080" s="381"/>
      <c r="BF1080" s="381" t="str">
        <f/>
        <v/>
      </c>
      <c r="BG1080" s="391"/>
      <c r="BH1080" s="425"/>
      <c r="BI1080" s="378"/>
    </row>
    <row r="1081" ht="15.75" customHeight="1">
      <c r="A1081" s="236"/>
      <c r="B1081" s="236"/>
      <c r="C1081" s="423"/>
      <c r="D1081" s="379"/>
      <c r="E1081" s="380"/>
      <c r="F1081" s="57"/>
      <c r="G1081" s="57"/>
      <c r="H1081" s="381"/>
      <c r="I1081" s="380"/>
      <c r="J1081" s="396"/>
      <c r="K1081" s="382" t="b">
        <v>0</v>
      </c>
      <c r="L1081" s="424"/>
      <c r="M1081" s="57"/>
      <c r="N1081" s="57" t="b">
        <v>0</v>
      </c>
      <c r="O1081" s="57" t="b">
        <v>0</v>
      </c>
      <c r="P1081" s="57"/>
      <c r="Q1081" s="383"/>
      <c r="R1081" s="367"/>
      <c r="S1081" s="384" t="str">
        <f/>
        <v/>
      </c>
      <c r="T1081" s="385"/>
      <c r="U1081" s="386" t="str">
        <f/>
        <v/>
      </c>
      <c r="V1081" s="385"/>
      <c r="W1081" s="387" t="str">
        <f/>
        <v/>
      </c>
      <c r="X1081" s="381" t="str">
        <f/>
        <v/>
      </c>
      <c r="Y1081" s="381"/>
      <c r="Z1081" s="381"/>
      <c r="AA1081" s="388"/>
      <c r="AB1081" s="381"/>
      <c r="AC1081" s="381"/>
      <c r="AD1081" s="381"/>
      <c r="AE1081" s="388"/>
      <c r="AF1081" s="381"/>
      <c r="AG1081" s="381"/>
      <c r="AH1081" s="389"/>
      <c r="AI1081" s="386"/>
      <c r="AJ1081" s="381"/>
      <c r="AK1081" s="381"/>
      <c r="AL1081" s="383"/>
      <c r="AM1081" s="374"/>
      <c r="AN1081" s="384"/>
      <c r="AO1081" s="381"/>
      <c r="AP1081" s="383"/>
      <c r="AQ1081" s="374"/>
      <c r="AR1081" s="384" t="str">
        <f/>
        <v/>
      </c>
      <c r="AS1081" s="381"/>
      <c r="AT1081" s="381" t="str">
        <f/>
        <v/>
      </c>
      <c r="AU1081" s="389"/>
      <c r="AV1081" s="390" t="str">
        <f/>
        <v/>
      </c>
      <c r="AW1081" s="57" t="str">
        <f/>
        <v/>
      </c>
      <c r="AX1081" s="381"/>
      <c r="AY1081" s="381" t="str">
        <f/>
        <v/>
      </c>
      <c r="AZ1081" s="381"/>
      <c r="BA1081" s="381" t="str">
        <f/>
        <v/>
      </c>
      <c r="BB1081" s="385"/>
      <c r="BC1081" s="390" t="str">
        <f/>
        <v/>
      </c>
      <c r="BD1081" s="381" t="str">
        <f/>
        <v/>
      </c>
      <c r="BE1081" s="381"/>
      <c r="BF1081" s="381" t="str">
        <f/>
        <v/>
      </c>
      <c r="BG1081" s="391"/>
      <c r="BH1081" s="425"/>
      <c r="BI1081" s="378"/>
    </row>
    <row r="1082" ht="15.75" customHeight="1">
      <c r="A1082" s="236"/>
      <c r="B1082" s="236"/>
      <c r="C1082" s="423"/>
      <c r="D1082" s="379"/>
      <c r="E1082" s="380"/>
      <c r="F1082" s="57"/>
      <c r="G1082" s="57"/>
      <c r="H1082" s="381"/>
      <c r="I1082" s="380"/>
      <c r="J1082" s="396"/>
      <c r="K1082" s="382" t="b">
        <v>0</v>
      </c>
      <c r="L1082" s="424"/>
      <c r="M1082" s="57"/>
      <c r="N1082" s="57" t="b">
        <v>0</v>
      </c>
      <c r="O1082" s="57" t="b">
        <v>0</v>
      </c>
      <c r="P1082" s="57"/>
      <c r="Q1082" s="383"/>
      <c r="R1082" s="367"/>
      <c r="S1082" s="384" t="str">
        <f/>
        <v/>
      </c>
      <c r="T1082" s="385"/>
      <c r="U1082" s="386" t="str">
        <f/>
        <v/>
      </c>
      <c r="V1082" s="385"/>
      <c r="W1082" s="387" t="str">
        <f/>
        <v/>
      </c>
      <c r="X1082" s="381" t="str">
        <f/>
        <v/>
      </c>
      <c r="Y1082" s="381"/>
      <c r="Z1082" s="381"/>
      <c r="AA1082" s="388"/>
      <c r="AB1082" s="381"/>
      <c r="AC1082" s="381"/>
      <c r="AD1082" s="381"/>
      <c r="AE1082" s="388"/>
      <c r="AF1082" s="381"/>
      <c r="AG1082" s="381"/>
      <c r="AH1082" s="389"/>
      <c r="AI1082" s="386"/>
      <c r="AJ1082" s="381"/>
      <c r="AK1082" s="381"/>
      <c r="AL1082" s="383"/>
      <c r="AM1082" s="374"/>
      <c r="AN1082" s="384"/>
      <c r="AO1082" s="381"/>
      <c r="AP1082" s="383"/>
      <c r="AQ1082" s="374"/>
      <c r="AR1082" s="384" t="str">
        <f/>
        <v/>
      </c>
      <c r="AS1082" s="381"/>
      <c r="AT1082" s="381" t="str">
        <f/>
        <v/>
      </c>
      <c r="AU1082" s="389"/>
      <c r="AV1082" s="390" t="str">
        <f/>
        <v/>
      </c>
      <c r="AW1082" s="57" t="str">
        <f/>
        <v/>
      </c>
      <c r="AX1082" s="381"/>
      <c r="AY1082" s="381" t="str">
        <f/>
        <v/>
      </c>
      <c r="AZ1082" s="381"/>
      <c r="BA1082" s="381" t="str">
        <f/>
        <v/>
      </c>
      <c r="BB1082" s="385"/>
      <c r="BC1082" s="390" t="str">
        <f/>
        <v/>
      </c>
      <c r="BD1082" s="381" t="str">
        <f/>
        <v/>
      </c>
      <c r="BE1082" s="381"/>
      <c r="BF1082" s="381" t="str">
        <f/>
        <v/>
      </c>
      <c r="BG1082" s="391"/>
      <c r="BH1082" s="425"/>
      <c r="BI1082" s="378"/>
    </row>
    <row r="1083" ht="15.75" customHeight="1">
      <c r="A1083" s="236"/>
      <c r="B1083" s="236"/>
      <c r="C1083" s="423"/>
      <c r="D1083" s="379"/>
      <c r="E1083" s="380"/>
      <c r="F1083" s="57"/>
      <c r="G1083" s="57"/>
      <c r="H1083" s="381"/>
      <c r="I1083" s="380"/>
      <c r="J1083" s="396"/>
      <c r="K1083" s="382" t="b">
        <v>0</v>
      </c>
      <c r="L1083" s="424"/>
      <c r="M1083" s="57"/>
      <c r="N1083" s="57" t="b">
        <v>0</v>
      </c>
      <c r="O1083" s="57" t="b">
        <v>0</v>
      </c>
      <c r="P1083" s="57"/>
      <c r="Q1083" s="383"/>
      <c r="R1083" s="367"/>
      <c r="S1083" s="384" t="str">
        <f/>
        <v/>
      </c>
      <c r="T1083" s="385"/>
      <c r="U1083" s="386" t="str">
        <f/>
        <v/>
      </c>
      <c r="V1083" s="385"/>
      <c r="W1083" s="387" t="str">
        <f/>
        <v/>
      </c>
      <c r="X1083" s="381" t="str">
        <f/>
        <v/>
      </c>
      <c r="Y1083" s="381"/>
      <c r="Z1083" s="381"/>
      <c r="AA1083" s="388"/>
      <c r="AB1083" s="381"/>
      <c r="AC1083" s="381"/>
      <c r="AD1083" s="381"/>
      <c r="AE1083" s="388"/>
      <c r="AF1083" s="381"/>
      <c r="AG1083" s="381"/>
      <c r="AH1083" s="389"/>
      <c r="AI1083" s="386"/>
      <c r="AJ1083" s="381"/>
      <c r="AK1083" s="381"/>
      <c r="AL1083" s="383"/>
      <c r="AM1083" s="374"/>
      <c r="AN1083" s="384"/>
      <c r="AO1083" s="381"/>
      <c r="AP1083" s="383"/>
      <c r="AQ1083" s="374"/>
      <c r="AR1083" s="384" t="str">
        <f/>
        <v/>
      </c>
      <c r="AS1083" s="381"/>
      <c r="AT1083" s="381" t="str">
        <f/>
        <v/>
      </c>
      <c r="AU1083" s="389"/>
      <c r="AV1083" s="390" t="str">
        <f/>
        <v/>
      </c>
      <c r="AW1083" s="57" t="str">
        <f/>
        <v/>
      </c>
      <c r="AX1083" s="381"/>
      <c r="AY1083" s="381" t="str">
        <f/>
        <v/>
      </c>
      <c r="AZ1083" s="381"/>
      <c r="BA1083" s="381" t="str">
        <f/>
        <v/>
      </c>
      <c r="BB1083" s="385"/>
      <c r="BC1083" s="390" t="str">
        <f/>
        <v/>
      </c>
      <c r="BD1083" s="381" t="str">
        <f/>
        <v/>
      </c>
      <c r="BE1083" s="381"/>
      <c r="BF1083" s="381" t="str">
        <f/>
        <v/>
      </c>
      <c r="BG1083" s="391"/>
      <c r="BH1083" s="425"/>
      <c r="BI1083" s="378"/>
    </row>
    <row r="1084" ht="15.75" customHeight="1">
      <c r="A1084" s="236"/>
      <c r="B1084" s="236"/>
      <c r="C1084" s="423"/>
      <c r="D1084" s="379"/>
      <c r="E1084" s="380"/>
      <c r="F1084" s="57"/>
      <c r="G1084" s="57"/>
      <c r="H1084" s="381"/>
      <c r="I1084" s="380"/>
      <c r="J1084" s="396"/>
      <c r="K1084" s="382" t="b">
        <v>0</v>
      </c>
      <c r="L1084" s="424"/>
      <c r="M1084" s="57"/>
      <c r="N1084" s="57" t="b">
        <v>0</v>
      </c>
      <c r="O1084" s="57" t="b">
        <v>0</v>
      </c>
      <c r="P1084" s="57"/>
      <c r="Q1084" s="383"/>
      <c r="R1084" s="367"/>
      <c r="S1084" s="384" t="str">
        <f/>
        <v/>
      </c>
      <c r="T1084" s="385"/>
      <c r="U1084" s="386" t="str">
        <f/>
        <v/>
      </c>
      <c r="V1084" s="385"/>
      <c r="W1084" s="387" t="str">
        <f/>
        <v/>
      </c>
      <c r="X1084" s="381" t="str">
        <f/>
        <v/>
      </c>
      <c r="Y1084" s="381"/>
      <c r="Z1084" s="381"/>
      <c r="AA1084" s="388"/>
      <c r="AB1084" s="381"/>
      <c r="AC1084" s="381"/>
      <c r="AD1084" s="381"/>
      <c r="AE1084" s="388"/>
      <c r="AF1084" s="381"/>
      <c r="AG1084" s="381"/>
      <c r="AH1084" s="389"/>
      <c r="AI1084" s="386"/>
      <c r="AJ1084" s="381"/>
      <c r="AK1084" s="381"/>
      <c r="AL1084" s="383"/>
      <c r="AM1084" s="374"/>
      <c r="AN1084" s="384"/>
      <c r="AO1084" s="381"/>
      <c r="AP1084" s="383"/>
      <c r="AQ1084" s="374"/>
      <c r="AR1084" s="384" t="str">
        <f/>
        <v/>
      </c>
      <c r="AS1084" s="381"/>
      <c r="AT1084" s="381" t="str">
        <f/>
        <v/>
      </c>
      <c r="AU1084" s="389"/>
      <c r="AV1084" s="390" t="str">
        <f/>
        <v/>
      </c>
      <c r="AW1084" s="57" t="str">
        <f/>
        <v/>
      </c>
      <c r="AX1084" s="381"/>
      <c r="AY1084" s="381" t="str">
        <f/>
        <v/>
      </c>
      <c r="AZ1084" s="381"/>
      <c r="BA1084" s="381" t="str">
        <f/>
        <v/>
      </c>
      <c r="BB1084" s="385"/>
      <c r="BC1084" s="390" t="str">
        <f/>
        <v/>
      </c>
      <c r="BD1084" s="381" t="str">
        <f/>
        <v/>
      </c>
      <c r="BE1084" s="381"/>
      <c r="BF1084" s="381" t="str">
        <f/>
        <v/>
      </c>
      <c r="BG1084" s="391"/>
      <c r="BH1084" s="425"/>
      <c r="BI1084" s="378"/>
    </row>
    <row r="1085" ht="15.75" customHeight="1">
      <c r="A1085" s="236"/>
      <c r="B1085" s="236"/>
      <c r="C1085" s="423"/>
      <c r="D1085" s="379"/>
      <c r="E1085" s="380"/>
      <c r="F1085" s="57"/>
      <c r="G1085" s="57"/>
      <c r="H1085" s="381"/>
      <c r="I1085" s="380"/>
      <c r="J1085" s="396"/>
      <c r="K1085" s="382" t="b">
        <v>0</v>
      </c>
      <c r="L1085" s="424"/>
      <c r="M1085" s="57"/>
      <c r="N1085" s="57" t="b">
        <v>0</v>
      </c>
      <c r="O1085" s="57" t="b">
        <v>0</v>
      </c>
      <c r="P1085" s="57"/>
      <c r="Q1085" s="383"/>
      <c r="R1085" s="367"/>
      <c r="S1085" s="384" t="str">
        <f/>
        <v/>
      </c>
      <c r="T1085" s="385"/>
      <c r="U1085" s="386" t="str">
        <f/>
        <v/>
      </c>
      <c r="V1085" s="385"/>
      <c r="W1085" s="387" t="str">
        <f/>
        <v/>
      </c>
      <c r="X1085" s="381" t="str">
        <f/>
        <v/>
      </c>
      <c r="Y1085" s="381"/>
      <c r="Z1085" s="381"/>
      <c r="AA1085" s="388"/>
      <c r="AB1085" s="381"/>
      <c r="AC1085" s="381"/>
      <c r="AD1085" s="381"/>
      <c r="AE1085" s="388"/>
      <c r="AF1085" s="381"/>
      <c r="AG1085" s="381"/>
      <c r="AH1085" s="389"/>
      <c r="AI1085" s="386"/>
      <c r="AJ1085" s="381"/>
      <c r="AK1085" s="381"/>
      <c r="AL1085" s="383"/>
      <c r="AM1085" s="374"/>
      <c r="AN1085" s="384"/>
      <c r="AO1085" s="381"/>
      <c r="AP1085" s="383"/>
      <c r="AQ1085" s="374"/>
      <c r="AR1085" s="384" t="str">
        <f/>
        <v/>
      </c>
      <c r="AS1085" s="381"/>
      <c r="AT1085" s="381" t="str">
        <f/>
        <v/>
      </c>
      <c r="AU1085" s="389"/>
      <c r="AV1085" s="390" t="str">
        <f/>
        <v/>
      </c>
      <c r="AW1085" s="57" t="str">
        <f/>
        <v/>
      </c>
      <c r="AX1085" s="381"/>
      <c r="AY1085" s="381" t="str">
        <f/>
        <v/>
      </c>
      <c r="AZ1085" s="381"/>
      <c r="BA1085" s="381" t="str">
        <f/>
        <v/>
      </c>
      <c r="BB1085" s="385"/>
      <c r="BC1085" s="390" t="str">
        <f/>
        <v/>
      </c>
      <c r="BD1085" s="381" t="str">
        <f/>
        <v/>
      </c>
      <c r="BE1085" s="381"/>
      <c r="BF1085" s="381" t="str">
        <f/>
        <v/>
      </c>
      <c r="BG1085" s="391"/>
      <c r="BH1085" s="425"/>
      <c r="BI1085" s="378"/>
    </row>
    <row r="1086" ht="15.75" customHeight="1">
      <c r="A1086" s="236"/>
      <c r="B1086" s="236"/>
      <c r="C1086" s="423"/>
      <c r="D1086" s="379"/>
      <c r="E1086" s="380"/>
      <c r="F1086" s="57"/>
      <c r="G1086" s="57"/>
      <c r="H1086" s="381"/>
      <c r="I1086" s="380"/>
      <c r="J1086" s="396"/>
      <c r="K1086" s="382" t="b">
        <v>0</v>
      </c>
      <c r="L1086" s="424"/>
      <c r="M1086" s="57"/>
      <c r="N1086" s="57" t="b">
        <v>0</v>
      </c>
      <c r="O1086" s="57" t="b">
        <v>0</v>
      </c>
      <c r="P1086" s="57"/>
      <c r="Q1086" s="383"/>
      <c r="R1086" s="367"/>
      <c r="S1086" s="384" t="str">
        <f/>
        <v/>
      </c>
      <c r="T1086" s="385"/>
      <c r="U1086" s="386" t="str">
        <f/>
        <v/>
      </c>
      <c r="V1086" s="385"/>
      <c r="W1086" s="387" t="str">
        <f/>
        <v/>
      </c>
      <c r="X1086" s="381" t="str">
        <f/>
        <v/>
      </c>
      <c r="Y1086" s="381"/>
      <c r="Z1086" s="381"/>
      <c r="AA1086" s="388"/>
      <c r="AB1086" s="381"/>
      <c r="AC1086" s="381"/>
      <c r="AD1086" s="381"/>
      <c r="AE1086" s="388"/>
      <c r="AF1086" s="381"/>
      <c r="AG1086" s="381"/>
      <c r="AH1086" s="389"/>
      <c r="AI1086" s="386"/>
      <c r="AJ1086" s="381"/>
      <c r="AK1086" s="381"/>
      <c r="AL1086" s="383"/>
      <c r="AM1086" s="374"/>
      <c r="AN1086" s="384"/>
      <c r="AO1086" s="381"/>
      <c r="AP1086" s="383"/>
      <c r="AQ1086" s="374"/>
      <c r="AR1086" s="384" t="str">
        <f/>
        <v/>
      </c>
      <c r="AS1086" s="381"/>
      <c r="AT1086" s="381" t="str">
        <f/>
        <v/>
      </c>
      <c r="AU1086" s="389"/>
      <c r="AV1086" s="390" t="str">
        <f/>
        <v/>
      </c>
      <c r="AW1086" s="57" t="str">
        <f/>
        <v/>
      </c>
      <c r="AX1086" s="381"/>
      <c r="AY1086" s="381" t="str">
        <f/>
        <v/>
      </c>
      <c r="AZ1086" s="381"/>
      <c r="BA1086" s="381" t="str">
        <f/>
        <v/>
      </c>
      <c r="BB1086" s="385"/>
      <c r="BC1086" s="390" t="str">
        <f/>
        <v/>
      </c>
      <c r="BD1086" s="381" t="str">
        <f/>
        <v/>
      </c>
      <c r="BE1086" s="381"/>
      <c r="BF1086" s="381" t="str">
        <f/>
        <v/>
      </c>
      <c r="BG1086" s="391"/>
      <c r="BH1086" s="425"/>
      <c r="BI1086" s="378"/>
    </row>
    <row r="1087" ht="15.75" customHeight="1">
      <c r="A1087" s="236"/>
      <c r="B1087" s="236"/>
      <c r="C1087" s="423"/>
      <c r="D1087" s="379"/>
      <c r="E1087" s="380"/>
      <c r="F1087" s="57"/>
      <c r="G1087" s="57"/>
      <c r="H1087" s="381"/>
      <c r="I1087" s="380"/>
      <c r="J1087" s="396"/>
      <c r="K1087" s="382" t="b">
        <v>0</v>
      </c>
      <c r="L1087" s="424"/>
      <c r="M1087" s="57"/>
      <c r="N1087" s="57" t="b">
        <v>0</v>
      </c>
      <c r="O1087" s="57" t="b">
        <v>0</v>
      </c>
      <c r="P1087" s="57"/>
      <c r="Q1087" s="383"/>
      <c r="R1087" s="367"/>
      <c r="S1087" s="384" t="str">
        <f/>
        <v/>
      </c>
      <c r="T1087" s="385"/>
      <c r="U1087" s="386" t="str">
        <f/>
        <v/>
      </c>
      <c r="V1087" s="385"/>
      <c r="W1087" s="387" t="str">
        <f/>
        <v/>
      </c>
      <c r="X1087" s="381" t="str">
        <f/>
        <v/>
      </c>
      <c r="Y1087" s="381"/>
      <c r="Z1087" s="381"/>
      <c r="AA1087" s="388"/>
      <c r="AB1087" s="381"/>
      <c r="AC1087" s="381"/>
      <c r="AD1087" s="381"/>
      <c r="AE1087" s="388"/>
      <c r="AF1087" s="381"/>
      <c r="AG1087" s="381"/>
      <c r="AH1087" s="389"/>
      <c r="AI1087" s="386"/>
      <c r="AJ1087" s="381"/>
      <c r="AK1087" s="381"/>
      <c r="AL1087" s="383"/>
      <c r="AM1087" s="374"/>
      <c r="AN1087" s="384"/>
      <c r="AO1087" s="381"/>
      <c r="AP1087" s="383"/>
      <c r="AQ1087" s="374"/>
      <c r="AR1087" s="384" t="str">
        <f/>
        <v/>
      </c>
      <c r="AS1087" s="381"/>
      <c r="AT1087" s="381" t="str">
        <f/>
        <v/>
      </c>
      <c r="AU1087" s="389"/>
      <c r="AV1087" s="390" t="str">
        <f/>
        <v/>
      </c>
      <c r="AW1087" s="57" t="str">
        <f/>
        <v/>
      </c>
      <c r="AX1087" s="381"/>
      <c r="AY1087" s="381" t="str">
        <f/>
        <v/>
      </c>
      <c r="AZ1087" s="381"/>
      <c r="BA1087" s="381" t="str">
        <f/>
        <v/>
      </c>
      <c r="BB1087" s="385"/>
      <c r="BC1087" s="390" t="str">
        <f/>
        <v/>
      </c>
      <c r="BD1087" s="381" t="str">
        <f/>
        <v/>
      </c>
      <c r="BE1087" s="381"/>
      <c r="BF1087" s="381" t="str">
        <f/>
        <v/>
      </c>
      <c r="BG1087" s="391"/>
      <c r="BH1087" s="425"/>
      <c r="BI1087" s="378"/>
    </row>
    <row r="1088" ht="15.75" customHeight="1">
      <c r="A1088" s="236"/>
      <c r="B1088" s="236"/>
      <c r="C1088" s="423"/>
      <c r="D1088" s="379"/>
      <c r="E1088" s="380"/>
      <c r="F1088" s="57"/>
      <c r="G1088" s="57"/>
      <c r="H1088" s="381"/>
      <c r="I1088" s="380"/>
      <c r="J1088" s="396"/>
      <c r="K1088" s="382" t="b">
        <v>0</v>
      </c>
      <c r="L1088" s="424"/>
      <c r="M1088" s="57"/>
      <c r="N1088" s="57" t="b">
        <v>0</v>
      </c>
      <c r="O1088" s="57" t="b">
        <v>0</v>
      </c>
      <c r="P1088" s="57"/>
      <c r="Q1088" s="383"/>
      <c r="R1088" s="367"/>
      <c r="S1088" s="384" t="str">
        <f/>
        <v/>
      </c>
      <c r="T1088" s="385"/>
      <c r="U1088" s="386" t="str">
        <f/>
        <v/>
      </c>
      <c r="V1088" s="385"/>
      <c r="W1088" s="387" t="str">
        <f/>
        <v/>
      </c>
      <c r="X1088" s="381" t="str">
        <f/>
        <v/>
      </c>
      <c r="Y1088" s="381"/>
      <c r="Z1088" s="381"/>
      <c r="AA1088" s="388"/>
      <c r="AB1088" s="381"/>
      <c r="AC1088" s="381"/>
      <c r="AD1088" s="381"/>
      <c r="AE1088" s="388"/>
      <c r="AF1088" s="381"/>
      <c r="AG1088" s="381"/>
      <c r="AH1088" s="389"/>
      <c r="AI1088" s="386"/>
      <c r="AJ1088" s="381"/>
      <c r="AK1088" s="381"/>
      <c r="AL1088" s="383"/>
      <c r="AM1088" s="374"/>
      <c r="AN1088" s="384"/>
      <c r="AO1088" s="381"/>
      <c r="AP1088" s="383"/>
      <c r="AQ1088" s="374"/>
      <c r="AR1088" s="384" t="str">
        <f/>
        <v/>
      </c>
      <c r="AS1088" s="381"/>
      <c r="AT1088" s="381" t="str">
        <f/>
        <v/>
      </c>
      <c r="AU1088" s="389"/>
      <c r="AV1088" s="390" t="str">
        <f/>
        <v/>
      </c>
      <c r="AW1088" s="57" t="str">
        <f/>
        <v/>
      </c>
      <c r="AX1088" s="381"/>
      <c r="AY1088" s="381" t="str">
        <f/>
        <v/>
      </c>
      <c r="AZ1088" s="381"/>
      <c r="BA1088" s="381" t="str">
        <f/>
        <v/>
      </c>
      <c r="BB1088" s="385"/>
      <c r="BC1088" s="390" t="str">
        <f/>
        <v/>
      </c>
      <c r="BD1088" s="381" t="str">
        <f/>
        <v/>
      </c>
      <c r="BE1088" s="381"/>
      <c r="BF1088" s="381" t="str">
        <f/>
        <v/>
      </c>
      <c r="BG1088" s="391"/>
      <c r="BH1088" s="425"/>
      <c r="BI1088" s="378"/>
    </row>
    <row r="1089" ht="15.75" customHeight="1">
      <c r="A1089" s="236"/>
      <c r="B1089" s="236"/>
      <c r="C1089" s="423"/>
      <c r="D1089" s="379"/>
      <c r="E1089" s="380"/>
      <c r="F1089" s="57"/>
      <c r="G1089" s="57"/>
      <c r="H1089" s="381"/>
      <c r="I1089" s="380"/>
      <c r="J1089" s="396"/>
      <c r="K1089" s="382" t="b">
        <v>0</v>
      </c>
      <c r="L1089" s="424"/>
      <c r="M1089" s="57"/>
      <c r="N1089" s="57" t="b">
        <v>0</v>
      </c>
      <c r="O1089" s="57" t="b">
        <v>0</v>
      </c>
      <c r="P1089" s="57"/>
      <c r="Q1089" s="383"/>
      <c r="R1089" s="367"/>
      <c r="S1089" s="384" t="str">
        <f/>
        <v/>
      </c>
      <c r="T1089" s="385"/>
      <c r="U1089" s="386" t="str">
        <f/>
        <v/>
      </c>
      <c r="V1089" s="385"/>
      <c r="W1089" s="387" t="str">
        <f/>
        <v/>
      </c>
      <c r="X1089" s="381" t="str">
        <f/>
        <v/>
      </c>
      <c r="Y1089" s="381"/>
      <c r="Z1089" s="381"/>
      <c r="AA1089" s="388"/>
      <c r="AB1089" s="381"/>
      <c r="AC1089" s="381"/>
      <c r="AD1089" s="381"/>
      <c r="AE1089" s="388"/>
      <c r="AF1089" s="381"/>
      <c r="AG1089" s="381"/>
      <c r="AH1089" s="389"/>
      <c r="AI1089" s="386"/>
      <c r="AJ1089" s="381"/>
      <c r="AK1089" s="381"/>
      <c r="AL1089" s="383"/>
      <c r="AM1089" s="374"/>
      <c r="AN1089" s="384"/>
      <c r="AO1089" s="381"/>
      <c r="AP1089" s="383"/>
      <c r="AQ1089" s="374"/>
      <c r="AR1089" s="384" t="str">
        <f/>
        <v/>
      </c>
      <c r="AS1089" s="381"/>
      <c r="AT1089" s="381" t="str">
        <f/>
        <v/>
      </c>
      <c r="AU1089" s="389"/>
      <c r="AV1089" s="390" t="str">
        <f/>
        <v/>
      </c>
      <c r="AW1089" s="57" t="str">
        <f/>
        <v/>
      </c>
      <c r="AX1089" s="381"/>
      <c r="AY1089" s="381" t="str">
        <f/>
        <v/>
      </c>
      <c r="AZ1089" s="381"/>
      <c r="BA1089" s="381" t="str">
        <f/>
        <v/>
      </c>
      <c r="BB1089" s="385"/>
      <c r="BC1089" s="390" t="str">
        <f/>
        <v/>
      </c>
      <c r="BD1089" s="381" t="str">
        <f/>
        <v/>
      </c>
      <c r="BE1089" s="381"/>
      <c r="BF1089" s="381" t="str">
        <f/>
        <v/>
      </c>
      <c r="BG1089" s="391"/>
      <c r="BH1089" s="425"/>
      <c r="BI1089" s="378"/>
    </row>
    <row r="1090" ht="15.75" customHeight="1">
      <c r="A1090" s="236"/>
      <c r="B1090" s="236"/>
      <c r="C1090" s="423"/>
      <c r="D1090" s="379"/>
      <c r="E1090" s="380"/>
      <c r="F1090" s="57"/>
      <c r="G1090" s="57"/>
      <c r="H1090" s="381"/>
      <c r="I1090" s="380"/>
      <c r="J1090" s="396"/>
      <c r="K1090" s="382" t="b">
        <v>0</v>
      </c>
      <c r="L1090" s="424"/>
      <c r="M1090" s="57"/>
      <c r="N1090" s="57" t="b">
        <v>0</v>
      </c>
      <c r="O1090" s="57" t="b">
        <v>0</v>
      </c>
      <c r="P1090" s="57"/>
      <c r="Q1090" s="383"/>
      <c r="R1090" s="367"/>
      <c r="S1090" s="384" t="str">
        <f/>
        <v/>
      </c>
      <c r="T1090" s="385"/>
      <c r="U1090" s="386" t="str">
        <f/>
        <v/>
      </c>
      <c r="V1090" s="385"/>
      <c r="W1090" s="387" t="str">
        <f/>
        <v/>
      </c>
      <c r="X1090" s="381" t="str">
        <f/>
        <v/>
      </c>
      <c r="Y1090" s="381"/>
      <c r="Z1090" s="381"/>
      <c r="AA1090" s="388"/>
      <c r="AB1090" s="381"/>
      <c r="AC1090" s="381"/>
      <c r="AD1090" s="381"/>
      <c r="AE1090" s="388"/>
      <c r="AF1090" s="381"/>
      <c r="AG1090" s="381"/>
      <c r="AH1090" s="389"/>
      <c r="AI1090" s="386"/>
      <c r="AJ1090" s="381"/>
      <c r="AK1090" s="381"/>
      <c r="AL1090" s="383"/>
      <c r="AM1090" s="374"/>
      <c r="AN1090" s="384"/>
      <c r="AO1090" s="381"/>
      <c r="AP1090" s="383"/>
      <c r="AQ1090" s="374"/>
      <c r="AR1090" s="384" t="str">
        <f/>
        <v/>
      </c>
      <c r="AS1090" s="381"/>
      <c r="AT1090" s="381" t="str">
        <f/>
        <v/>
      </c>
      <c r="AU1090" s="389"/>
      <c r="AV1090" s="390" t="str">
        <f/>
        <v/>
      </c>
      <c r="AW1090" s="57" t="str">
        <f/>
        <v/>
      </c>
      <c r="AX1090" s="381"/>
      <c r="AY1090" s="381" t="str">
        <f/>
        <v/>
      </c>
      <c r="AZ1090" s="381"/>
      <c r="BA1090" s="381" t="str">
        <f/>
        <v/>
      </c>
      <c r="BB1090" s="385"/>
      <c r="BC1090" s="390" t="str">
        <f/>
        <v/>
      </c>
      <c r="BD1090" s="381" t="str">
        <f/>
        <v/>
      </c>
      <c r="BE1090" s="381"/>
      <c r="BF1090" s="381" t="str">
        <f/>
        <v/>
      </c>
      <c r="BG1090" s="391"/>
      <c r="BH1090" s="425"/>
      <c r="BI1090" s="378"/>
    </row>
    <row r="1091" ht="15.75" customHeight="1">
      <c r="A1091" s="236"/>
      <c r="B1091" s="236"/>
      <c r="C1091" s="423"/>
      <c r="D1091" s="379"/>
      <c r="E1091" s="380"/>
      <c r="F1091" s="57"/>
      <c r="G1091" s="57"/>
      <c r="H1091" s="381"/>
      <c r="I1091" s="380"/>
      <c r="J1091" s="396"/>
      <c r="K1091" s="382" t="b">
        <v>0</v>
      </c>
      <c r="L1091" s="424"/>
      <c r="M1091" s="57"/>
      <c r="N1091" s="57" t="b">
        <v>0</v>
      </c>
      <c r="O1091" s="57" t="b">
        <v>0</v>
      </c>
      <c r="P1091" s="57"/>
      <c r="Q1091" s="383"/>
      <c r="R1091" s="367"/>
      <c r="S1091" s="384" t="str">
        <f/>
        <v/>
      </c>
      <c r="T1091" s="385"/>
      <c r="U1091" s="386" t="str">
        <f/>
        <v/>
      </c>
      <c r="V1091" s="385"/>
      <c r="W1091" s="387" t="str">
        <f/>
        <v/>
      </c>
      <c r="X1091" s="381" t="str">
        <f/>
        <v/>
      </c>
      <c r="Y1091" s="381"/>
      <c r="Z1091" s="381"/>
      <c r="AA1091" s="388"/>
      <c r="AB1091" s="381"/>
      <c r="AC1091" s="381"/>
      <c r="AD1091" s="381"/>
      <c r="AE1091" s="388"/>
      <c r="AF1091" s="381"/>
      <c r="AG1091" s="381"/>
      <c r="AH1091" s="389"/>
      <c r="AI1091" s="386"/>
      <c r="AJ1091" s="381"/>
      <c r="AK1091" s="381"/>
      <c r="AL1091" s="383"/>
      <c r="AM1091" s="374"/>
      <c r="AN1091" s="384"/>
      <c r="AO1091" s="381"/>
      <c r="AP1091" s="383"/>
      <c r="AQ1091" s="374"/>
      <c r="AR1091" s="384" t="str">
        <f/>
        <v/>
      </c>
      <c r="AS1091" s="381"/>
      <c r="AT1091" s="381" t="str">
        <f/>
        <v/>
      </c>
      <c r="AU1091" s="389"/>
      <c r="AV1091" s="390" t="str">
        <f/>
        <v/>
      </c>
      <c r="AW1091" s="57" t="str">
        <f/>
        <v/>
      </c>
      <c r="AX1091" s="381"/>
      <c r="AY1091" s="381" t="str">
        <f/>
        <v/>
      </c>
      <c r="AZ1091" s="381"/>
      <c r="BA1091" s="381" t="str">
        <f/>
        <v/>
      </c>
      <c r="BB1091" s="385"/>
      <c r="BC1091" s="390" t="str">
        <f/>
        <v/>
      </c>
      <c r="BD1091" s="381" t="str">
        <f/>
        <v/>
      </c>
      <c r="BE1091" s="381"/>
      <c r="BF1091" s="381" t="str">
        <f/>
        <v/>
      </c>
      <c r="BG1091" s="391"/>
      <c r="BH1091" s="425"/>
      <c r="BI1091" s="378"/>
    </row>
    <row r="1092" ht="15.75" customHeight="1">
      <c r="A1092" s="236"/>
      <c r="B1092" s="236"/>
      <c r="C1092" s="423"/>
      <c r="D1092" s="379"/>
      <c r="E1092" s="380"/>
      <c r="F1092" s="57"/>
      <c r="G1092" s="57"/>
      <c r="H1092" s="381"/>
      <c r="I1092" s="380"/>
      <c r="J1092" s="396"/>
      <c r="K1092" s="382" t="b">
        <v>0</v>
      </c>
      <c r="L1092" s="424"/>
      <c r="M1092" s="57"/>
      <c r="N1092" s="57" t="b">
        <v>0</v>
      </c>
      <c r="O1092" s="57" t="b">
        <v>0</v>
      </c>
      <c r="P1092" s="57"/>
      <c r="Q1092" s="383"/>
      <c r="R1092" s="367"/>
      <c r="S1092" s="384" t="str">
        <f/>
        <v/>
      </c>
      <c r="T1092" s="385"/>
      <c r="U1092" s="386" t="str">
        <f/>
        <v/>
      </c>
      <c r="V1092" s="385"/>
      <c r="W1092" s="387" t="str">
        <f/>
        <v/>
      </c>
      <c r="X1092" s="381" t="str">
        <f/>
        <v/>
      </c>
      <c r="Y1092" s="381"/>
      <c r="Z1092" s="381"/>
      <c r="AA1092" s="388"/>
      <c r="AB1092" s="381"/>
      <c r="AC1092" s="381"/>
      <c r="AD1092" s="381"/>
      <c r="AE1092" s="388"/>
      <c r="AF1092" s="381"/>
      <c r="AG1092" s="381"/>
      <c r="AH1092" s="389"/>
      <c r="AI1092" s="386"/>
      <c r="AJ1092" s="381"/>
      <c r="AK1092" s="381"/>
      <c r="AL1092" s="383"/>
      <c r="AM1092" s="374"/>
      <c r="AN1092" s="384"/>
      <c r="AO1092" s="381"/>
      <c r="AP1092" s="383"/>
      <c r="AQ1092" s="374"/>
      <c r="AR1092" s="384" t="str">
        <f/>
        <v/>
      </c>
      <c r="AS1092" s="381"/>
      <c r="AT1092" s="381" t="str">
        <f/>
        <v/>
      </c>
      <c r="AU1092" s="389"/>
      <c r="AV1092" s="390" t="str">
        <f/>
        <v/>
      </c>
      <c r="AW1092" s="57" t="str">
        <f/>
        <v/>
      </c>
      <c r="AX1092" s="381"/>
      <c r="AY1092" s="381" t="str">
        <f/>
        <v/>
      </c>
      <c r="AZ1092" s="381"/>
      <c r="BA1092" s="381" t="str">
        <f/>
        <v/>
      </c>
      <c r="BB1092" s="385"/>
      <c r="BC1092" s="390" t="str">
        <f/>
        <v/>
      </c>
      <c r="BD1092" s="381" t="str">
        <f/>
        <v/>
      </c>
      <c r="BE1092" s="381"/>
      <c r="BF1092" s="381" t="str">
        <f/>
        <v/>
      </c>
      <c r="BG1092" s="391"/>
      <c r="BH1092" s="425"/>
      <c r="BI1092" s="378"/>
    </row>
    <row r="1093" ht="15.75" customHeight="1">
      <c r="A1093" s="236"/>
      <c r="B1093" s="236"/>
      <c r="C1093" s="423"/>
      <c r="D1093" s="379"/>
      <c r="E1093" s="380"/>
      <c r="F1093" s="57"/>
      <c r="G1093" s="57"/>
      <c r="H1093" s="381"/>
      <c r="I1093" s="380"/>
      <c r="J1093" s="396"/>
      <c r="K1093" s="382" t="b">
        <v>0</v>
      </c>
      <c r="L1093" s="424"/>
      <c r="M1093" s="57"/>
      <c r="N1093" s="57" t="b">
        <v>0</v>
      </c>
      <c r="O1093" s="57" t="b">
        <v>0</v>
      </c>
      <c r="P1093" s="57"/>
      <c r="Q1093" s="383"/>
      <c r="R1093" s="367"/>
      <c r="S1093" s="384" t="str">
        <f/>
        <v/>
      </c>
      <c r="T1093" s="385"/>
      <c r="U1093" s="386" t="str">
        <f/>
        <v/>
      </c>
      <c r="V1093" s="385"/>
      <c r="W1093" s="387" t="str">
        <f/>
        <v/>
      </c>
      <c r="X1093" s="381" t="str">
        <f/>
        <v/>
      </c>
      <c r="Y1093" s="381"/>
      <c r="Z1093" s="381"/>
      <c r="AA1093" s="388"/>
      <c r="AB1093" s="381"/>
      <c r="AC1093" s="381"/>
      <c r="AD1093" s="381"/>
      <c r="AE1093" s="388"/>
      <c r="AF1093" s="381"/>
      <c r="AG1093" s="381"/>
      <c r="AH1093" s="389"/>
      <c r="AI1093" s="386"/>
      <c r="AJ1093" s="381"/>
      <c r="AK1093" s="381"/>
      <c r="AL1093" s="383"/>
      <c r="AM1093" s="374"/>
      <c r="AN1093" s="384"/>
      <c r="AO1093" s="381"/>
      <c r="AP1093" s="383"/>
      <c r="AQ1093" s="374"/>
      <c r="AR1093" s="384" t="str">
        <f/>
        <v/>
      </c>
      <c r="AS1093" s="381"/>
      <c r="AT1093" s="381" t="str">
        <f/>
        <v/>
      </c>
      <c r="AU1093" s="389"/>
      <c r="AV1093" s="390" t="str">
        <f/>
        <v/>
      </c>
      <c r="AW1093" s="57" t="str">
        <f/>
        <v/>
      </c>
      <c r="AX1093" s="381"/>
      <c r="AY1093" s="381" t="str">
        <f/>
        <v/>
      </c>
      <c r="AZ1093" s="381"/>
      <c r="BA1093" s="381" t="str">
        <f/>
        <v/>
      </c>
      <c r="BB1093" s="385"/>
      <c r="BC1093" s="390" t="str">
        <f/>
        <v/>
      </c>
      <c r="BD1093" s="381" t="str">
        <f/>
        <v/>
      </c>
      <c r="BE1093" s="381"/>
      <c r="BF1093" s="381" t="str">
        <f/>
        <v/>
      </c>
      <c r="BG1093" s="391"/>
      <c r="BH1093" s="425"/>
      <c r="BI1093" s="378"/>
    </row>
    <row r="1094" ht="15.75" customHeight="1">
      <c r="A1094" s="236"/>
      <c r="B1094" s="236"/>
      <c r="C1094" s="423"/>
      <c r="D1094" s="379"/>
      <c r="E1094" s="380"/>
      <c r="F1094" s="57"/>
      <c r="G1094" s="57"/>
      <c r="H1094" s="381"/>
      <c r="I1094" s="380"/>
      <c r="J1094" s="396"/>
      <c r="K1094" s="382" t="b">
        <v>0</v>
      </c>
      <c r="L1094" s="424"/>
      <c r="M1094" s="57"/>
      <c r="N1094" s="57" t="b">
        <v>0</v>
      </c>
      <c r="O1094" s="57" t="b">
        <v>0</v>
      </c>
      <c r="P1094" s="57"/>
      <c r="Q1094" s="383"/>
      <c r="R1094" s="367"/>
      <c r="S1094" s="384" t="str">
        <f/>
        <v/>
      </c>
      <c r="T1094" s="385"/>
      <c r="U1094" s="386" t="str">
        <f/>
        <v/>
      </c>
      <c r="V1094" s="385"/>
      <c r="W1094" s="387" t="str">
        <f/>
        <v/>
      </c>
      <c r="X1094" s="381" t="str">
        <f/>
        <v/>
      </c>
      <c r="Y1094" s="381"/>
      <c r="Z1094" s="381"/>
      <c r="AA1094" s="388"/>
      <c r="AB1094" s="381"/>
      <c r="AC1094" s="381"/>
      <c r="AD1094" s="381"/>
      <c r="AE1094" s="388"/>
      <c r="AF1094" s="381"/>
      <c r="AG1094" s="381"/>
      <c r="AH1094" s="389"/>
      <c r="AI1094" s="386"/>
      <c r="AJ1094" s="381"/>
      <c r="AK1094" s="381"/>
      <c r="AL1094" s="383"/>
      <c r="AM1094" s="374"/>
      <c r="AN1094" s="384"/>
      <c r="AO1094" s="381"/>
      <c r="AP1094" s="383"/>
      <c r="AQ1094" s="374"/>
      <c r="AR1094" s="384" t="str">
        <f/>
        <v/>
      </c>
      <c r="AS1094" s="381"/>
      <c r="AT1094" s="381" t="str">
        <f/>
        <v/>
      </c>
      <c r="AU1094" s="389"/>
      <c r="AV1094" s="390" t="str">
        <f/>
        <v/>
      </c>
      <c r="AW1094" s="57" t="str">
        <f/>
        <v/>
      </c>
      <c r="AX1094" s="381"/>
      <c r="AY1094" s="381" t="str">
        <f/>
        <v/>
      </c>
      <c r="AZ1094" s="381"/>
      <c r="BA1094" s="381" t="str">
        <f/>
        <v/>
      </c>
      <c r="BB1094" s="385"/>
      <c r="BC1094" s="390" t="str">
        <f/>
        <v/>
      </c>
      <c r="BD1094" s="381" t="str">
        <f/>
        <v/>
      </c>
      <c r="BE1094" s="381"/>
      <c r="BF1094" s="381" t="str">
        <f/>
        <v/>
      </c>
      <c r="BG1094" s="391"/>
      <c r="BH1094" s="425"/>
      <c r="BI1094" s="378"/>
    </row>
    <row r="1095" ht="15.75" customHeight="1">
      <c r="A1095" s="236"/>
      <c r="B1095" s="236"/>
      <c r="C1095" s="423"/>
      <c r="D1095" s="379"/>
      <c r="E1095" s="380"/>
      <c r="F1095" s="57"/>
      <c r="G1095" s="57"/>
      <c r="H1095" s="381"/>
      <c r="I1095" s="380"/>
      <c r="J1095" s="396"/>
      <c r="K1095" s="382" t="b">
        <v>0</v>
      </c>
      <c r="L1095" s="424"/>
      <c r="M1095" s="57"/>
      <c r="N1095" s="57" t="b">
        <v>0</v>
      </c>
      <c r="O1095" s="57" t="b">
        <v>0</v>
      </c>
      <c r="P1095" s="57"/>
      <c r="Q1095" s="383"/>
      <c r="R1095" s="367"/>
      <c r="S1095" s="384" t="str">
        <f/>
        <v/>
      </c>
      <c r="T1095" s="385"/>
      <c r="U1095" s="386" t="str">
        <f/>
        <v/>
      </c>
      <c r="V1095" s="385"/>
      <c r="W1095" s="387" t="str">
        <f/>
        <v/>
      </c>
      <c r="X1095" s="381" t="str">
        <f/>
        <v/>
      </c>
      <c r="Y1095" s="381"/>
      <c r="Z1095" s="381"/>
      <c r="AA1095" s="388"/>
      <c r="AB1095" s="381"/>
      <c r="AC1095" s="381"/>
      <c r="AD1095" s="381"/>
      <c r="AE1095" s="388"/>
      <c r="AF1095" s="381"/>
      <c r="AG1095" s="381"/>
      <c r="AH1095" s="389"/>
      <c r="AI1095" s="386"/>
      <c r="AJ1095" s="381"/>
      <c r="AK1095" s="381"/>
      <c r="AL1095" s="383"/>
      <c r="AM1095" s="374"/>
      <c r="AN1095" s="384"/>
      <c r="AO1095" s="381"/>
      <c r="AP1095" s="383"/>
      <c r="AQ1095" s="374"/>
      <c r="AR1095" s="384" t="str">
        <f/>
        <v/>
      </c>
      <c r="AS1095" s="381"/>
      <c r="AT1095" s="381" t="str">
        <f/>
        <v/>
      </c>
      <c r="AU1095" s="389"/>
      <c r="AV1095" s="390" t="str">
        <f/>
        <v/>
      </c>
      <c r="AW1095" s="57" t="str">
        <f/>
        <v/>
      </c>
      <c r="AX1095" s="381"/>
      <c r="AY1095" s="381" t="str">
        <f/>
        <v/>
      </c>
      <c r="AZ1095" s="381"/>
      <c r="BA1095" s="381" t="str">
        <f/>
        <v/>
      </c>
      <c r="BB1095" s="385"/>
      <c r="BC1095" s="390" t="str">
        <f/>
        <v/>
      </c>
      <c r="BD1095" s="381" t="str">
        <f/>
        <v/>
      </c>
      <c r="BE1095" s="381"/>
      <c r="BF1095" s="381" t="str">
        <f/>
        <v/>
      </c>
      <c r="BG1095" s="391"/>
      <c r="BH1095" s="425"/>
      <c r="BI1095" s="378"/>
    </row>
    <row r="1096" ht="15.75" customHeight="1">
      <c r="A1096" s="236"/>
      <c r="B1096" s="236"/>
      <c r="C1096" s="423"/>
      <c r="D1096" s="379"/>
      <c r="E1096" s="380"/>
      <c r="F1096" s="57"/>
      <c r="G1096" s="57"/>
      <c r="H1096" s="381"/>
      <c r="I1096" s="380"/>
      <c r="J1096" s="396"/>
      <c r="K1096" s="382" t="b">
        <v>0</v>
      </c>
      <c r="L1096" s="424"/>
      <c r="M1096" s="57"/>
      <c r="N1096" s="57" t="b">
        <v>0</v>
      </c>
      <c r="O1096" s="57" t="b">
        <v>0</v>
      </c>
      <c r="P1096" s="57"/>
      <c r="Q1096" s="383"/>
      <c r="R1096" s="367"/>
      <c r="S1096" s="384" t="str">
        <f/>
        <v/>
      </c>
      <c r="T1096" s="385"/>
      <c r="U1096" s="386" t="str">
        <f/>
        <v/>
      </c>
      <c r="V1096" s="385"/>
      <c r="W1096" s="387" t="str">
        <f/>
        <v/>
      </c>
      <c r="X1096" s="381" t="str">
        <f/>
        <v/>
      </c>
      <c r="Y1096" s="381"/>
      <c r="Z1096" s="381"/>
      <c r="AA1096" s="388"/>
      <c r="AB1096" s="381"/>
      <c r="AC1096" s="381"/>
      <c r="AD1096" s="381"/>
      <c r="AE1096" s="388"/>
      <c r="AF1096" s="381"/>
      <c r="AG1096" s="381"/>
      <c r="AH1096" s="389"/>
      <c r="AI1096" s="386"/>
      <c r="AJ1096" s="381"/>
      <c r="AK1096" s="381"/>
      <c r="AL1096" s="383"/>
      <c r="AM1096" s="374"/>
      <c r="AN1096" s="384"/>
      <c r="AO1096" s="381"/>
      <c r="AP1096" s="383"/>
      <c r="AQ1096" s="374"/>
      <c r="AR1096" s="384" t="str">
        <f/>
        <v/>
      </c>
      <c r="AS1096" s="381"/>
      <c r="AT1096" s="381" t="str">
        <f/>
        <v/>
      </c>
      <c r="AU1096" s="389"/>
      <c r="AV1096" s="390" t="str">
        <f/>
        <v/>
      </c>
      <c r="AW1096" s="57" t="str">
        <f/>
        <v/>
      </c>
      <c r="AX1096" s="381"/>
      <c r="AY1096" s="381" t="str">
        <f/>
        <v/>
      </c>
      <c r="AZ1096" s="381"/>
      <c r="BA1096" s="381" t="str">
        <f/>
        <v/>
      </c>
      <c r="BB1096" s="385"/>
      <c r="BC1096" s="390" t="str">
        <f/>
        <v/>
      </c>
      <c r="BD1096" s="381" t="str">
        <f/>
        <v/>
      </c>
      <c r="BE1096" s="381"/>
      <c r="BF1096" s="381" t="str">
        <f/>
        <v/>
      </c>
      <c r="BG1096" s="391"/>
      <c r="BH1096" s="425"/>
      <c r="BI1096" s="378"/>
    </row>
    <row r="1097" ht="15.75" customHeight="1">
      <c r="A1097" s="236"/>
      <c r="B1097" s="236"/>
      <c r="C1097" s="423"/>
      <c r="D1097" s="379"/>
      <c r="E1097" s="380"/>
      <c r="F1097" s="57"/>
      <c r="G1097" s="57"/>
      <c r="H1097" s="381"/>
      <c r="I1097" s="380"/>
      <c r="J1097" s="396"/>
      <c r="K1097" s="382" t="b">
        <v>0</v>
      </c>
      <c r="L1097" s="424"/>
      <c r="M1097" s="57"/>
      <c r="N1097" s="57" t="b">
        <v>0</v>
      </c>
      <c r="O1097" s="57" t="b">
        <v>0</v>
      </c>
      <c r="P1097" s="57"/>
      <c r="Q1097" s="383"/>
      <c r="R1097" s="367"/>
      <c r="S1097" s="384" t="str">
        <f/>
        <v/>
      </c>
      <c r="T1097" s="385"/>
      <c r="U1097" s="386" t="str">
        <f/>
        <v/>
      </c>
      <c r="V1097" s="385"/>
      <c r="W1097" s="387" t="str">
        <f/>
        <v/>
      </c>
      <c r="X1097" s="381" t="str">
        <f/>
        <v/>
      </c>
      <c r="Y1097" s="381"/>
      <c r="Z1097" s="381"/>
      <c r="AA1097" s="388"/>
      <c r="AB1097" s="381"/>
      <c r="AC1097" s="381"/>
      <c r="AD1097" s="381"/>
      <c r="AE1097" s="388"/>
      <c r="AF1097" s="381"/>
      <c r="AG1097" s="381"/>
      <c r="AH1097" s="389"/>
      <c r="AI1097" s="386"/>
      <c r="AJ1097" s="381"/>
      <c r="AK1097" s="381"/>
      <c r="AL1097" s="383"/>
      <c r="AM1097" s="374"/>
      <c r="AN1097" s="384"/>
      <c r="AO1097" s="381"/>
      <c r="AP1097" s="383"/>
      <c r="AQ1097" s="374"/>
      <c r="AR1097" s="384" t="str">
        <f/>
        <v/>
      </c>
      <c r="AS1097" s="381"/>
      <c r="AT1097" s="381" t="str">
        <f/>
        <v/>
      </c>
      <c r="AU1097" s="389"/>
      <c r="AV1097" s="390" t="str">
        <f/>
        <v/>
      </c>
      <c r="AW1097" s="57" t="str">
        <f/>
        <v/>
      </c>
      <c r="AX1097" s="381"/>
      <c r="AY1097" s="381" t="str">
        <f/>
        <v/>
      </c>
      <c r="AZ1097" s="381"/>
      <c r="BA1097" s="381" t="str">
        <f/>
        <v/>
      </c>
      <c r="BB1097" s="385"/>
      <c r="BC1097" s="390" t="str">
        <f/>
        <v/>
      </c>
      <c r="BD1097" s="381" t="str">
        <f/>
        <v/>
      </c>
      <c r="BE1097" s="381"/>
      <c r="BF1097" s="381" t="str">
        <f/>
        <v/>
      </c>
      <c r="BG1097" s="391"/>
      <c r="BH1097" s="425"/>
      <c r="BI1097" s="378"/>
    </row>
    <row r="1098" ht="15.75" customHeight="1">
      <c r="A1098" s="236"/>
      <c r="B1098" s="236"/>
      <c r="C1098" s="423"/>
      <c r="D1098" s="379"/>
      <c r="E1098" s="380"/>
      <c r="F1098" s="57"/>
      <c r="G1098" s="57"/>
      <c r="H1098" s="381"/>
      <c r="I1098" s="380"/>
      <c r="J1098" s="396"/>
      <c r="K1098" s="382" t="b">
        <v>0</v>
      </c>
      <c r="L1098" s="424"/>
      <c r="M1098" s="57"/>
      <c r="N1098" s="57" t="b">
        <v>0</v>
      </c>
      <c r="O1098" s="57" t="b">
        <v>0</v>
      </c>
      <c r="P1098" s="57"/>
      <c r="Q1098" s="383"/>
      <c r="R1098" s="367"/>
      <c r="S1098" s="384" t="str">
        <f/>
        <v/>
      </c>
      <c r="T1098" s="385"/>
      <c r="U1098" s="386" t="str">
        <f/>
        <v/>
      </c>
      <c r="V1098" s="385"/>
      <c r="W1098" s="387" t="str">
        <f/>
        <v/>
      </c>
      <c r="X1098" s="381" t="str">
        <f/>
        <v/>
      </c>
      <c r="Y1098" s="381"/>
      <c r="Z1098" s="381"/>
      <c r="AA1098" s="388"/>
      <c r="AB1098" s="381"/>
      <c r="AC1098" s="381"/>
      <c r="AD1098" s="381"/>
      <c r="AE1098" s="388"/>
      <c r="AF1098" s="381"/>
      <c r="AG1098" s="381"/>
      <c r="AH1098" s="389"/>
      <c r="AI1098" s="386"/>
      <c r="AJ1098" s="381"/>
      <c r="AK1098" s="381"/>
      <c r="AL1098" s="383"/>
      <c r="AM1098" s="374"/>
      <c r="AN1098" s="384"/>
      <c r="AO1098" s="381"/>
      <c r="AP1098" s="383"/>
      <c r="AQ1098" s="374"/>
      <c r="AR1098" s="384" t="str">
        <f/>
        <v/>
      </c>
      <c r="AS1098" s="381"/>
      <c r="AT1098" s="381" t="str">
        <f/>
        <v/>
      </c>
      <c r="AU1098" s="389"/>
      <c r="AV1098" s="390" t="str">
        <f/>
        <v/>
      </c>
      <c r="AW1098" s="57" t="str">
        <f/>
        <v/>
      </c>
      <c r="AX1098" s="381"/>
      <c r="AY1098" s="381" t="str">
        <f/>
        <v/>
      </c>
      <c r="AZ1098" s="381"/>
      <c r="BA1098" s="381" t="str">
        <f/>
        <v/>
      </c>
      <c r="BB1098" s="385"/>
      <c r="BC1098" s="390" t="str">
        <f/>
        <v/>
      </c>
      <c r="BD1098" s="381" t="str">
        <f/>
        <v/>
      </c>
      <c r="BE1098" s="381"/>
      <c r="BF1098" s="381" t="str">
        <f/>
        <v/>
      </c>
      <c r="BG1098" s="391"/>
      <c r="BH1098" s="425"/>
      <c r="BI1098" s="378"/>
    </row>
    <row r="1099" ht="15.75" customHeight="1">
      <c r="A1099" s="236"/>
      <c r="B1099" s="236"/>
      <c r="C1099" s="423"/>
      <c r="D1099" s="379"/>
      <c r="E1099" s="380"/>
      <c r="F1099" s="57"/>
      <c r="G1099" s="57"/>
      <c r="H1099" s="381"/>
      <c r="I1099" s="380"/>
      <c r="J1099" s="396"/>
      <c r="K1099" s="382" t="b">
        <v>0</v>
      </c>
      <c r="L1099" s="424"/>
      <c r="M1099" s="57"/>
      <c r="N1099" s="57" t="b">
        <v>0</v>
      </c>
      <c r="O1099" s="57" t="b">
        <v>0</v>
      </c>
      <c r="P1099" s="57"/>
      <c r="Q1099" s="383"/>
      <c r="R1099" s="367"/>
      <c r="S1099" s="384" t="str">
        <f/>
        <v/>
      </c>
      <c r="T1099" s="385"/>
      <c r="U1099" s="386" t="str">
        <f/>
        <v/>
      </c>
      <c r="V1099" s="385"/>
      <c r="W1099" s="387" t="str">
        <f/>
        <v/>
      </c>
      <c r="X1099" s="381" t="str">
        <f/>
        <v/>
      </c>
      <c r="Y1099" s="381"/>
      <c r="Z1099" s="381"/>
      <c r="AA1099" s="388"/>
      <c r="AB1099" s="381"/>
      <c r="AC1099" s="381"/>
      <c r="AD1099" s="381"/>
      <c r="AE1099" s="388"/>
      <c r="AF1099" s="381"/>
      <c r="AG1099" s="381"/>
      <c r="AH1099" s="389"/>
      <c r="AI1099" s="386"/>
      <c r="AJ1099" s="381"/>
      <c r="AK1099" s="381"/>
      <c r="AL1099" s="383"/>
      <c r="AM1099" s="374"/>
      <c r="AN1099" s="384"/>
      <c r="AO1099" s="381"/>
      <c r="AP1099" s="383"/>
      <c r="AQ1099" s="374"/>
      <c r="AR1099" s="384" t="str">
        <f/>
        <v/>
      </c>
      <c r="AS1099" s="381"/>
      <c r="AT1099" s="381" t="str">
        <f/>
        <v/>
      </c>
      <c r="AU1099" s="389"/>
      <c r="AV1099" s="390" t="str">
        <f/>
        <v/>
      </c>
      <c r="AW1099" s="57" t="str">
        <f/>
        <v/>
      </c>
      <c r="AX1099" s="381"/>
      <c r="AY1099" s="381" t="str">
        <f/>
        <v/>
      </c>
      <c r="AZ1099" s="381"/>
      <c r="BA1099" s="381" t="str">
        <f/>
        <v/>
      </c>
      <c r="BB1099" s="385"/>
      <c r="BC1099" s="390" t="str">
        <f/>
        <v/>
      </c>
      <c r="BD1099" s="381" t="str">
        <f/>
        <v/>
      </c>
      <c r="BE1099" s="381"/>
      <c r="BF1099" s="381" t="str">
        <f/>
        <v/>
      </c>
      <c r="BG1099" s="391"/>
      <c r="BH1099" s="425"/>
      <c r="BI1099" s="378"/>
    </row>
    <row r="1100" ht="15.75" customHeight="1">
      <c r="A1100" s="236"/>
      <c r="B1100" s="236"/>
      <c r="C1100" s="423"/>
      <c r="D1100" s="379"/>
      <c r="E1100" s="380"/>
      <c r="F1100" s="57"/>
      <c r="G1100" s="57"/>
      <c r="H1100" s="381"/>
      <c r="I1100" s="380"/>
      <c r="J1100" s="396"/>
      <c r="K1100" s="382" t="b">
        <v>0</v>
      </c>
      <c r="L1100" s="424"/>
      <c r="M1100" s="57"/>
      <c r="N1100" s="57" t="b">
        <v>0</v>
      </c>
      <c r="O1100" s="57" t="b">
        <v>0</v>
      </c>
      <c r="P1100" s="57"/>
      <c r="Q1100" s="383"/>
      <c r="R1100" s="367"/>
      <c r="S1100" s="384" t="str">
        <f/>
        <v/>
      </c>
      <c r="T1100" s="385"/>
      <c r="U1100" s="386" t="str">
        <f/>
        <v/>
      </c>
      <c r="V1100" s="385"/>
      <c r="W1100" s="387" t="str">
        <f/>
        <v/>
      </c>
      <c r="X1100" s="381" t="str">
        <f/>
        <v/>
      </c>
      <c r="Y1100" s="381"/>
      <c r="Z1100" s="381"/>
      <c r="AA1100" s="388"/>
      <c r="AB1100" s="381"/>
      <c r="AC1100" s="381"/>
      <c r="AD1100" s="381"/>
      <c r="AE1100" s="388"/>
      <c r="AF1100" s="381"/>
      <c r="AG1100" s="381"/>
      <c r="AH1100" s="389"/>
      <c r="AI1100" s="386"/>
      <c r="AJ1100" s="381"/>
      <c r="AK1100" s="381"/>
      <c r="AL1100" s="383"/>
      <c r="AM1100" s="374"/>
      <c r="AN1100" s="384"/>
      <c r="AO1100" s="381"/>
      <c r="AP1100" s="383"/>
      <c r="AQ1100" s="374"/>
      <c r="AR1100" s="384" t="str">
        <f/>
        <v/>
      </c>
      <c r="AS1100" s="381"/>
      <c r="AT1100" s="381" t="str">
        <f/>
        <v/>
      </c>
      <c r="AU1100" s="389"/>
      <c r="AV1100" s="390" t="str">
        <f/>
        <v/>
      </c>
      <c r="AW1100" s="57" t="str">
        <f/>
        <v/>
      </c>
      <c r="AX1100" s="381"/>
      <c r="AY1100" s="381" t="str">
        <f/>
        <v/>
      </c>
      <c r="AZ1100" s="381"/>
      <c r="BA1100" s="381" t="str">
        <f/>
        <v/>
      </c>
      <c r="BB1100" s="385"/>
      <c r="BC1100" s="390" t="str">
        <f/>
        <v/>
      </c>
      <c r="BD1100" s="381" t="str">
        <f/>
        <v/>
      </c>
      <c r="BE1100" s="381"/>
      <c r="BF1100" s="381" t="str">
        <f/>
        <v/>
      </c>
      <c r="BG1100" s="391"/>
      <c r="BH1100" s="425"/>
      <c r="BI1100" s="378"/>
    </row>
    <row r="1101" ht="15.75" customHeight="1">
      <c r="A1101" s="236"/>
      <c r="B1101" s="236"/>
      <c r="C1101" s="423"/>
      <c r="D1101" s="426"/>
      <c r="E1101" s="427"/>
      <c r="F1101" s="428"/>
      <c r="G1101" s="428"/>
      <c r="H1101" s="429"/>
      <c r="I1101" s="427"/>
      <c r="J1101" s="430"/>
      <c r="K1101" s="431" t="b">
        <v>0</v>
      </c>
      <c r="L1101" s="432"/>
      <c r="M1101" s="428"/>
      <c r="N1101" s="428" t="b">
        <v>0</v>
      </c>
      <c r="O1101" s="428" t="b">
        <v>0</v>
      </c>
      <c r="P1101" s="428"/>
      <c r="Q1101" s="433"/>
      <c r="R1101" s="434"/>
      <c r="S1101" s="435" t="str">
        <f/>
        <v/>
      </c>
      <c r="T1101" s="436"/>
      <c r="U1101" s="437" t="str">
        <f/>
        <v/>
      </c>
      <c r="V1101" s="436"/>
      <c r="W1101" s="438" t="str">
        <f/>
        <v/>
      </c>
      <c r="X1101" s="429" t="str">
        <f/>
        <v/>
      </c>
      <c r="Y1101" s="429"/>
      <c r="Z1101" s="429"/>
      <c r="AA1101" s="439"/>
      <c r="AB1101" s="429"/>
      <c r="AC1101" s="429"/>
      <c r="AD1101" s="429"/>
      <c r="AE1101" s="439"/>
      <c r="AF1101" s="429"/>
      <c r="AG1101" s="429"/>
      <c r="AH1101" s="389"/>
      <c r="AI1101" s="386"/>
      <c r="AJ1101" s="381"/>
      <c r="AK1101" s="381"/>
      <c r="AL1101" s="383"/>
      <c r="AM1101" s="374"/>
      <c r="AN1101" s="384"/>
      <c r="AO1101" s="381"/>
      <c r="AP1101" s="383"/>
      <c r="AQ1101" s="374"/>
      <c r="AR1101" s="384" t="str">
        <f/>
        <v/>
      </c>
      <c r="AS1101" s="381"/>
      <c r="AT1101" s="381" t="str">
        <f/>
        <v/>
      </c>
      <c r="AU1101" s="389"/>
      <c r="AV1101" s="390" t="str">
        <f/>
        <v/>
      </c>
      <c r="AW1101" s="57" t="str">
        <f/>
        <v/>
      </c>
      <c r="AX1101" s="381"/>
      <c r="AY1101" s="381" t="str">
        <f/>
        <v/>
      </c>
      <c r="AZ1101" s="381"/>
      <c r="BA1101" s="381" t="str">
        <f/>
        <v/>
      </c>
      <c r="BB1101" s="385"/>
      <c r="BC1101" s="390" t="str">
        <f/>
        <v/>
      </c>
      <c r="BD1101" s="381" t="str">
        <f/>
        <v/>
      </c>
      <c r="BE1101" s="381"/>
      <c r="BF1101" s="381" t="str">
        <f/>
        <v/>
      </c>
      <c r="BG1101" s="391"/>
      <c r="BH1101" s="425"/>
      <c r="BI1101" s="378"/>
    </row>
  </sheetData>
  <mergeCells count="58">
    <mergeCell ref="D2:H5"/>
    <mergeCell ref="S2:AL2"/>
    <mergeCell ref="AN2:AP2"/>
    <mergeCell ref="AR2:BH2"/>
    <mergeCell ref="S3:T3"/>
    <mergeCell ref="U3:V3"/>
    <mergeCell ref="W3:AH3"/>
    <mergeCell ref="AI3:AL3"/>
    <mergeCell ref="AR3:AU3"/>
    <mergeCell ref="AV3:BB3"/>
    <mergeCell ref="BC3:BG3"/>
    <mergeCell ref="K4:K5"/>
    <mergeCell ref="L4:L5"/>
    <mergeCell ref="M4:M5"/>
    <mergeCell ref="N4:N5"/>
    <mergeCell ref="O4:O5"/>
    <mergeCell ref="P4:P5"/>
    <mergeCell ref="Q4:Q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N4:AN5"/>
    <mergeCell ref="AO4:AO5"/>
    <mergeCell ref="AP4:AP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  <mergeCell ref="BH4:BH5"/>
  </mergeCells>
  <hyperlinks>
    <hyperlink r:id="rId1" location="gid=1022515577" ref="S6"/>
    <hyperlink r:id="rId1" location="gid=1022515577" ref="U6"/>
    <hyperlink r:id="rId1" location="gid=1022515577" ref="W6"/>
    <hyperlink r:id="rId1" location="gid=1022515577" ref="X6"/>
    <hyperlink r:id="rId1" location="gid=1022515577" ref="AR6"/>
    <hyperlink r:id="rId1" location="gid=1022515577" ref="AT6"/>
    <hyperlink r:id="rId1" location="gid=1022515577" ref="AV6"/>
    <hyperlink r:id="rId1" location="gid=1022515577" ref="AW6"/>
    <hyperlink r:id="rId1" location="gid=1022515577" ref="AY6"/>
    <hyperlink r:id="rId1" location="gid=1022515577" ref="BA6"/>
    <hyperlink r:id="rId1" location="gid=1022515577" ref="BC6"/>
    <hyperlink r:id="rId1" location="gid=1022515577" ref="BD6"/>
    <hyperlink r:id="rId1" location="gid=1022515577" ref="BF6"/>
    <hyperlink r:id="rId2" ref="BB24"/>
    <hyperlink r:id="rId3" ref="BG29"/>
    <hyperlink r:id="rId4" ref="BG33"/>
    <hyperlink r:id="rId5" ref="BB44"/>
    <hyperlink r:id="rId5" ref="BG44"/>
    <hyperlink r:id="rId6" ref="AH73"/>
    <hyperlink r:id="rId6" ref="AL73"/>
    <hyperlink r:id="rId6" ref="BB73"/>
    <hyperlink r:id="rId6" ref="BG73"/>
    <hyperlink r:id="rId7" ref="AH74"/>
    <hyperlink r:id="rId8" ref="AU75"/>
    <hyperlink r:id="rId9" ref="AU76"/>
    <hyperlink r:id="rId10" ref="AH77"/>
    <hyperlink r:id="rId11" ref="AU86"/>
    <hyperlink r:id="rId12" ref="AU87"/>
    <hyperlink r:id="rId13" ref="AF95"/>
    <hyperlink r:id="rId14" ref="AG95"/>
    <hyperlink r:id="rId15" ref="AH120"/>
    <hyperlink r:id="rId16" ref="AH121"/>
    <hyperlink r:id="rId17" ref="AF178"/>
    <hyperlink r:id="rId17" ref="AF179"/>
    <hyperlink r:id="rId18" ref="AF184"/>
    <hyperlink r:id="rId19" ref="AH793"/>
  </hyperlinks>
  <printOptions headings="0" gridLines="1"/>
  <pageMargins left="0.25" right="0.31017306536553568" top="0.096260606492752462" bottom="0.48130303246376221" header="0" footer="0"/>
  <pageSetup paperSize="9" scale="100" fitToWidth="1" fitToHeight="0" pageOrder="overThenDown" orientation="portrait" usePrinterDefaults="1" blackAndWhite="0" draft="0" cellComments="atEnd" useFirstPageNumber="0" errors="displayed" horizontalDpi="600" verticalDpi="600" copies="1"/>
  <headerFooter/>
  <legacyDrawing r:id="rId21"/>
  <tableParts count="1">
    <tablePart r:id="rId2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8" operator="equal" id="{00F00018-00D0-453F-86EB-009200AD0003}">
            <xm:f>"TRUE"</xm:f>
            <x14:dxf>
              <font/>
              <fill>
                <patternFill patternType="solid">
                  <fgColor rgb="FFADC88E"/>
                  <bgColor rgb="FFADC88E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O2:O1101</xm:sqref>
        </x14:conditionalFormatting>
        <x14:conditionalFormatting xmlns:xm="http://schemas.microsoft.com/office/excel/2006/main">
          <x14:cfRule type="cellIs" priority="27" operator="equal" id="{00E20095-0038-43AF-9471-004200DC0000}">
            <xm:f>"TRUE"</xm:f>
            <x14:dxf>
              <font/>
              <fill>
                <patternFill patternType="solid">
                  <fgColor rgb="FFADC88E"/>
                  <bgColor rgb="FFADC88E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N2:N1101</xm:sqref>
        </x14:conditionalFormatting>
        <x14:conditionalFormatting xmlns:xm="http://schemas.microsoft.com/office/excel/2006/main">
          <x14:cfRule type="expression" priority="26" id="{00390010-0000-421F-AC43-0039005E009C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expression" priority="25" id="{00F300A6-0097-43EF-B7D2-00C600890093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expression" priority="24" id="{00080074-0071-4B08-BC17-005900380045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expression" priority="23" id="{008B00DE-004E-4BEF-985C-00B800B6004D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expression" priority="22" id="{00AB0004-00F1-4F18-BF4B-00E1001800AC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expression" priority="21" id="{00A7005D-006B-4E62-AA6F-00C500CB007B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expression" priority="20" id="{007500B3-00A0-4C28-A238-002B00B600A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expression" priority="19" id="{006600D0-0050-4CBA-8C87-0072006C005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cellIs" priority="18" operator="equal" id="{001E002C-0035-45A3-8CAE-003100B10068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cellIs" priority="17" operator="equal" id="{00FF000A-00E6-4E5C-A90E-008800F10000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cellIs" priority="16" operator="equal" id="{002C003A-005E-41D6-82A6-00AA0036009C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I2:I1101</xm:sqref>
        </x14:conditionalFormatting>
        <x14:conditionalFormatting xmlns:xm="http://schemas.microsoft.com/office/excel/2006/main">
          <x14:cfRule type="cellIs" priority="15" operator="equal" id="{006500EA-0042-44FC-BC00-007200AC00CA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14" operator="equal" id="{005100B5-0012-4C50-B576-00E6001B00F4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13" operator="equal" id="{00C00060-00BE-4223-8253-00B4003D0004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12" operator="equal" id="{003200F7-00BE-4468-9153-0084000A00F4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11" operator="equal" id="{009F00CC-00A0-42AB-9859-00B60069006A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10" operator="equal" id="{00C8005D-00EB-4FC4-A2BE-003600B200BB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9" operator="equal" id="{00C4000C-0089-42CF-A35B-00290011002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8" operator="equal" id="{00BA002E-0085-4E4F-818A-008E00910093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expression" priority="7" id="{00410039-00ED-4685-9427-002100E500EE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expression" priority="6" id="{0084002C-00AA-485B-8CBB-004D0070009F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expression" priority="5" id="{0071004E-00DD-43DE-98B5-00D1005500BB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H2:H1101</xm:sqref>
        </x14:conditionalFormatting>
        <x14:conditionalFormatting xmlns:xm="http://schemas.microsoft.com/office/excel/2006/main">
          <x14:cfRule type="cellIs" priority="4" operator="equal" id="{00510078-009C-4F62-8C25-006D00DD006E}">
            <xm:f>"TRUE"</xm:f>
            <x14:dxf>
              <font/>
              <fill>
                <patternFill patternType="solid">
                  <fgColor rgb="FFF5959C"/>
                  <bgColor rgb="FFF595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K2:K1101</xm:sqref>
        </x14:conditionalFormatting>
        <x14:conditionalFormatting xmlns:xm="http://schemas.microsoft.com/office/excel/2006/main">
          <x14:cfRule type="expression" priority="3" id="{00250047-0024-4A86-8A34-00EB00990081}">
            <xm:f>IF(AND(N:N=TRUE,O:O=TRUE),TRUE,FALSE)</xm:f>
            <x14:dxf>
              <font/>
              <fill>
                <patternFill patternType="solid">
                  <fgColor rgb="FFADC88E"/>
                  <bgColor rgb="FFADC88E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K2:K1101</xm:sqref>
        </x14:conditionalFormatting>
        <x14:conditionalFormatting xmlns:xm="http://schemas.microsoft.com/office/excel/2006/main">
          <x14:cfRule type="expression" priority="2" id="{00F90074-00B4-493E-B772-008800940094}">
            <xm:f>K:K=TRUE</xm:f>
            <x14:dxf>
              <font/>
              <fill>
                <patternFill patternType="solid">
                  <fgColor rgb="FFF5959C"/>
                  <bgColor rgb="FFF595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J2:J1101</xm:sqref>
        </x14:conditionalFormatting>
        <x14:conditionalFormatting xmlns:xm="http://schemas.microsoft.com/office/excel/2006/main">
          <x14:cfRule type="expression" priority="1" id="{00910059-00D2-4523-A8A2-008400450009}">
            <xm:f>IF(AND(N:N=TRUE,O:O=TRUE),TRUE,FALSE)</xm:f>
            <x14:dxf>
              <font/>
              <fill>
                <patternFill patternType="solid">
                  <fgColor rgb="FFADC88E"/>
                  <bgColor rgb="FFADC88E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J2:J1101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 disablePrompts="0">
        <x14:dataValidation xr:uid="{00E30063-00C7-4E62-AD75-004F00C600AF}" type="custom" allowBlank="1" errorStyle="stop" imeMode="noControl" operator="between" showDropDown="1" showErrorMessage="1" showInputMessage="0">
          <x14:formula1>
            <xm:f>OR(NOT(ISERROR(DATEVALUE(S7))), AND(ISNUMBER(S7), LEFT(CELL("format", S7))="D"))</xm:f>
          </x14:formula1>
          <xm:sqref>AF7:AG65 AG66 AX7:BB72 BD7:BG72 AX73:BA73 BD73:BF73 BD74:BG88 BD89:BH89 AF67:AG183 AF184 AX74:BB519 AF185:AG523 AI7:AJ523 AX520:BA523 AF524:AJ526 AX524:BB526 AF527:AG529 AI527:AJ529 AX527:BA529 AF530:AJ531 S7:V1101 X7:Z1101 AF532:AG1101 AI532:AJ1101 AN7:AO1101 AR7:AT1101 AX530:BB1101 BD90:BG1101</xm:sqref>
        </x14:dataValidation>
        <x14:dataValidation xr:uid="{0007000B-0031-4272-B9A8-00EA004E0060}" type="list" allowBlank="1" errorStyle="stop" imeMode="noControl" operator="between" showDropDown="0" showErrorMessage="1" showInputMessage="0">
          <x14:formula1>
            <xm:f>"На согл. в ФР,На согл. В ДС,На подпис. в ФР"</xm:f>
          </x14:formula1>
          <xm:sqref>AA7:AA1101 AK7:AK1101</xm:sqref>
        </x14:dataValidation>
        <x14:dataValidation xr:uid="{005200FE-006B-4848-9166-00F7009400C6}" type="decimal" allowBlank="1" errorStyle="stop" imeMode="noControl" operator="between" showDropDown="1" showErrorMessage="1" showInputMessage="0">
          <x14:formula1>
            <xm:f>0.0</xm:f>
          </x14:formula1>
          <x14:formula2>
            <xm:f>1000.0</xm:f>
          </x14:formula2>
          <xm:sqref>AB7:AC1101</xm:sqref>
        </x14:dataValidation>
        <x14:dataValidation xr:uid="{00040065-0092-4A54-910B-0039008200B1}" type="decimal" allowBlank="1" errorStyle="stop" imeMode="noControl" operator="between" showDropDown="1" showErrorMessage="1" showInputMessage="0">
          <x14:formula1>
            <xm:f>0.0</xm:f>
          </x14:formula1>
          <x14:formula2>
            <xm:f>100.0</xm:f>
          </x14:formula2>
          <xm:sqref>AF66 AD7:AD1101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9999"/>
    <outlinePr applyStyles="0" summaryBelow="0" summaryRight="0" showOutlineSymbols="1"/>
    <pageSetUpPr autoPageBreaks="1" fitToPage="1"/>
  </sheetPr>
  <sheetViews>
    <sheetView zoomScale="100" workbookViewId="0">
      <pane ySplit="1" topLeftCell="A2" activePane="bottomLeft" state="frozen"/>
      <selection activeCell="B3" activeCellId="0" sqref="B3"/>
    </sheetView>
  </sheetViews>
  <sheetFormatPr defaultColWidth="12.630000000000001" defaultRowHeight="15" customHeight="1"/>
  <cols>
    <col customWidth="1" min="1" max="1" width="3.8799999999999999"/>
    <col customWidth="1" hidden="1" min="2" max="2" width="5.1299999999999999"/>
    <col customWidth="1" min="3" max="3" width="7.6299999999999999"/>
    <col customWidth="1" min="4" max="4" width="12.630000000000001"/>
    <col customWidth="1" min="5" max="5" width="7.6299999999999999"/>
    <col customWidth="1" min="6" max="6" width="11.380000000000001"/>
    <col customWidth="1" hidden="1" min="7" max="9" width="4.5"/>
    <col customWidth="1" min="10" max="10" width="37.630000000000003"/>
    <col customWidth="1" min="11" max="11" width="11.380000000000001"/>
    <col customWidth="1" min="12" max="15" width="10.130000000000001"/>
    <col customWidth="1" min="16" max="16" width="20.129999999999999"/>
    <col customWidth="1" hidden="1" min="17" max="17" width="12.630000000000001"/>
  </cols>
  <sheetData>
    <row r="1" ht="15.75" customHeight="1">
      <c r="A1" s="9" t="s">
        <v>1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92" t="s">
        <v>324</v>
      </c>
      <c r="H1" s="192" t="s">
        <v>343</v>
      </c>
      <c r="I1" s="9" t="s">
        <v>325</v>
      </c>
      <c r="J1" s="9" t="s">
        <v>6</v>
      </c>
      <c r="K1" s="9" t="s">
        <v>7</v>
      </c>
      <c r="L1" s="145" t="s">
        <v>344</v>
      </c>
      <c r="M1" s="9" t="s">
        <v>8</v>
      </c>
      <c r="N1" s="9" t="s">
        <v>9</v>
      </c>
      <c r="O1" s="9" t="s">
        <v>347</v>
      </c>
      <c r="P1" s="9" t="s">
        <v>543</v>
      </c>
      <c r="Q1" s="9" t="s">
        <v>544</v>
      </c>
    </row>
    <row r="2" ht="15.75" customHeight="1">
      <c r="A2" s="440" t="s">
        <v>545</v>
      </c>
      <c r="B2" s="441"/>
      <c r="C2" s="441"/>
      <c r="D2" s="442"/>
      <c r="E2" s="441"/>
      <c r="F2" s="442"/>
      <c r="G2" s="443"/>
      <c r="H2" s="443"/>
      <c r="I2" s="443"/>
      <c r="J2" s="444"/>
      <c r="K2" s="34"/>
      <c r="L2" s="441"/>
      <c r="M2" s="445"/>
      <c r="N2" s="441"/>
      <c r="O2" s="441"/>
      <c r="P2" s="446"/>
      <c r="Q2" s="447"/>
    </row>
    <row r="3" ht="15.75" customHeight="1">
      <c r="A3" s="26">
        <v>1</v>
      </c>
      <c r="B3" s="26">
        <v>83</v>
      </c>
      <c r="C3" s="12" t="str">
        <f t="shared" ref="C3:C18" si="190">VLOOKUP($B$3:$B789,'Свод объектов'!$D$3:$V789, 2,0)</f>
        <v>#REF!</v>
      </c>
      <c r="D3" s="13" t="str">
        <f t="shared" ref="D3:D18" si="191">VLOOKUP($B$3:$B789,'Свод объектов'!$D$3:$V789, 3,0)</f>
        <v>#REF!</v>
      </c>
      <c r="E3" s="12" t="str">
        <f t="shared" ref="E3:E18" si="192">VLOOKUP($B$3:$B789,'Свод объектов'!$D$3:$V789, 4,0)</f>
        <v>#REF!</v>
      </c>
      <c r="F3" s="13" t="str">
        <f t="shared" ref="F3:F18" si="193">VLOOKUP($B$3:$B789,'Свод объектов'!$D$3:$V789, 5,0)</f>
        <v>#REF!</v>
      </c>
      <c r="G3" s="448" t="str">
        <f t="shared" ref="G3:G18" si="194">VLOOKUP($B$3:$B789,'Свод объектов'!$D$3:$V789, 6,0)</f>
        <v>#REF!</v>
      </c>
      <c r="H3" s="448" t="str">
        <f t="shared" ref="H3:H18" si="195">VLOOKUP($B$3:$B789,'Свод объектов'!$D$3:$V789, 7,0)</f>
        <v>#REF!</v>
      </c>
      <c r="I3" s="448" t="str">
        <f t="shared" ref="I3:I18" si="196">VLOOKUP($B$3:$B789,'Свод объектов'!$D$3:$V789, 8,0)</f>
        <v>#REF!</v>
      </c>
      <c r="J3" s="14" t="str">
        <f t="shared" ref="J3:J18" si="197">VLOOKUP($B$3:$B789,'Свод объектов'!$D$3:$V789, 9,0)</f>
        <v>#REF!</v>
      </c>
      <c r="K3" s="21" t="str">
        <f t="shared" ref="K3:K18" si="198">VLOOKUP($B$3:$B789,'Свод объектов'!$D$3:$V789, 11,0)</f>
        <v>#REF!</v>
      </c>
      <c r="L3" s="12" t="str">
        <f t="shared" ref="L3:L18" si="199">VLOOKUP($B$3:$B789,'Свод объектов'!$D$3:$V789, 12,0)</f>
        <v>#REF!</v>
      </c>
      <c r="M3" s="449" t="str">
        <f t="shared" ref="M3:M18" si="200">VLOOKUP($B$3:$B789,'Свод объектов'!$D$3:$V789, 14,0)</f>
        <v>#REF!</v>
      </c>
      <c r="N3" s="450">
        <v>45016</v>
      </c>
      <c r="O3" s="450">
        <v>45046</v>
      </c>
      <c r="P3" s="451" t="s">
        <v>546</v>
      </c>
      <c r="Q3" s="12" t="str">
        <f t="shared" ref="Q3:Q18" si="201">VLOOKUP(B3,'Свод объектов'!D2:AW789,46,0)</f>
        <v>#REF!</v>
      </c>
    </row>
    <row r="4" ht="15.75" customHeight="1">
      <c r="A4" s="26">
        <v>2</v>
      </c>
      <c r="B4" s="26">
        <v>514</v>
      </c>
      <c r="C4" s="12" t="str">
        <f t="shared" si="190"/>
        <v>#REF!</v>
      </c>
      <c r="D4" s="13" t="str">
        <f t="shared" si="191"/>
        <v>#REF!</v>
      </c>
      <c r="E4" s="12" t="str">
        <f t="shared" si="192"/>
        <v>#REF!</v>
      </c>
      <c r="F4" s="13" t="str">
        <f t="shared" si="193"/>
        <v>#REF!</v>
      </c>
      <c r="G4" s="448" t="str">
        <f t="shared" si="194"/>
        <v>#REF!</v>
      </c>
      <c r="H4" s="448" t="str">
        <f t="shared" si="195"/>
        <v>#REF!</v>
      </c>
      <c r="I4" s="448" t="str">
        <f t="shared" si="196"/>
        <v>#REF!</v>
      </c>
      <c r="J4" s="14" t="str">
        <f t="shared" si="197"/>
        <v>#REF!</v>
      </c>
      <c r="K4" s="21" t="str">
        <f t="shared" si="198"/>
        <v>#REF!</v>
      </c>
      <c r="L4" s="12" t="str">
        <f t="shared" si="199"/>
        <v>#REF!</v>
      </c>
      <c r="M4" s="449" t="str">
        <f t="shared" si="200"/>
        <v>#REF!</v>
      </c>
      <c r="N4" s="12" t="str">
        <f t="shared" ref="N4:N18" si="202">VLOOKUP($B$3:$B789,'Свод объектов'!$D$3:$V789, 15,0)</f>
        <v>#REF!</v>
      </c>
      <c r="O4" s="12" t="str">
        <f t="shared" ref="O4:O18" si="203">VLOOKUP($B$3:$B789,'Свод объектов'!$D$3:$V789,16,0)</f>
        <v>#REF!</v>
      </c>
      <c r="P4" s="451" t="s">
        <v>547</v>
      </c>
      <c r="Q4" s="12" t="str">
        <f t="shared" si="201"/>
        <v>#REF!</v>
      </c>
    </row>
    <row r="5" ht="15.75" customHeight="1">
      <c r="A5" s="26">
        <v>3</v>
      </c>
      <c r="B5" s="26">
        <v>515</v>
      </c>
      <c r="C5" s="12" t="str">
        <f t="shared" si="190"/>
        <v>#REF!</v>
      </c>
      <c r="D5" s="13" t="str">
        <f t="shared" si="191"/>
        <v>#REF!</v>
      </c>
      <c r="E5" s="12" t="str">
        <f t="shared" si="192"/>
        <v>#REF!</v>
      </c>
      <c r="F5" s="13" t="str">
        <f t="shared" si="193"/>
        <v>#REF!</v>
      </c>
      <c r="G5" s="448" t="str">
        <f t="shared" si="194"/>
        <v>#REF!</v>
      </c>
      <c r="H5" s="448" t="str">
        <f t="shared" si="195"/>
        <v>#REF!</v>
      </c>
      <c r="I5" s="448" t="str">
        <f t="shared" si="196"/>
        <v>#REF!</v>
      </c>
      <c r="J5" s="14" t="str">
        <f t="shared" si="197"/>
        <v>#REF!</v>
      </c>
      <c r="K5" s="21" t="str">
        <f t="shared" si="198"/>
        <v>#REF!</v>
      </c>
      <c r="L5" s="12" t="str">
        <f t="shared" si="199"/>
        <v>#REF!</v>
      </c>
      <c r="M5" s="449" t="str">
        <f t="shared" si="200"/>
        <v>#REF!</v>
      </c>
      <c r="N5" s="12" t="str">
        <f t="shared" si="202"/>
        <v>#REF!</v>
      </c>
      <c r="O5" s="12" t="str">
        <f t="shared" si="203"/>
        <v>#REF!</v>
      </c>
      <c r="P5" s="451" t="s">
        <v>548</v>
      </c>
      <c r="Q5" s="12" t="str">
        <f t="shared" si="201"/>
        <v>#REF!</v>
      </c>
    </row>
    <row r="6" ht="15.75" customHeight="1">
      <c r="A6" s="26">
        <v>4</v>
      </c>
      <c r="B6" s="26">
        <v>516</v>
      </c>
      <c r="C6" s="12" t="str">
        <f t="shared" si="190"/>
        <v>#REF!</v>
      </c>
      <c r="D6" s="13" t="str">
        <f t="shared" si="191"/>
        <v>#REF!</v>
      </c>
      <c r="E6" s="12" t="str">
        <f t="shared" si="192"/>
        <v>#REF!</v>
      </c>
      <c r="F6" s="13" t="str">
        <f t="shared" si="193"/>
        <v>#REF!</v>
      </c>
      <c r="G6" s="448" t="str">
        <f t="shared" si="194"/>
        <v>#REF!</v>
      </c>
      <c r="H6" s="448" t="str">
        <f t="shared" si="195"/>
        <v>#REF!</v>
      </c>
      <c r="I6" s="448" t="str">
        <f t="shared" si="196"/>
        <v>#REF!</v>
      </c>
      <c r="J6" s="14" t="str">
        <f t="shared" si="197"/>
        <v>#REF!</v>
      </c>
      <c r="K6" s="21" t="str">
        <f t="shared" si="198"/>
        <v>#REF!</v>
      </c>
      <c r="L6" s="12" t="str">
        <f t="shared" si="199"/>
        <v>#REF!</v>
      </c>
      <c r="M6" s="449" t="str">
        <f t="shared" si="200"/>
        <v>#REF!</v>
      </c>
      <c r="N6" s="12" t="str">
        <f t="shared" si="202"/>
        <v>#REF!</v>
      </c>
      <c r="O6" s="12" t="str">
        <f t="shared" si="203"/>
        <v>#REF!</v>
      </c>
      <c r="P6" s="452" t="s">
        <v>549</v>
      </c>
      <c r="Q6" s="12" t="str">
        <f t="shared" si="201"/>
        <v>#REF!</v>
      </c>
    </row>
    <row r="7" ht="15.75" customHeight="1">
      <c r="A7" s="26">
        <v>5</v>
      </c>
      <c r="B7" s="26">
        <v>517</v>
      </c>
      <c r="C7" s="12" t="str">
        <f t="shared" si="190"/>
        <v>#REF!</v>
      </c>
      <c r="D7" s="13" t="str">
        <f t="shared" si="191"/>
        <v>#REF!</v>
      </c>
      <c r="E7" s="12" t="str">
        <f t="shared" si="192"/>
        <v>#REF!</v>
      </c>
      <c r="F7" s="13" t="str">
        <f t="shared" si="193"/>
        <v>#REF!</v>
      </c>
      <c r="G7" s="448" t="str">
        <f t="shared" si="194"/>
        <v>#REF!</v>
      </c>
      <c r="H7" s="448" t="str">
        <f t="shared" si="195"/>
        <v>#REF!</v>
      </c>
      <c r="I7" s="448" t="str">
        <f t="shared" si="196"/>
        <v>#REF!</v>
      </c>
      <c r="J7" s="14" t="str">
        <f t="shared" si="197"/>
        <v>#REF!</v>
      </c>
      <c r="K7" s="21" t="str">
        <f t="shared" si="198"/>
        <v>#REF!</v>
      </c>
      <c r="L7" s="12" t="str">
        <f t="shared" si="199"/>
        <v>#REF!</v>
      </c>
      <c r="M7" s="449" t="str">
        <f t="shared" si="200"/>
        <v>#REF!</v>
      </c>
      <c r="N7" s="12" t="str">
        <f t="shared" si="202"/>
        <v>#REF!</v>
      </c>
      <c r="O7" s="12" t="str">
        <f t="shared" si="203"/>
        <v>#REF!</v>
      </c>
      <c r="P7" s="451" t="s">
        <v>550</v>
      </c>
      <c r="Q7" s="12" t="str">
        <f t="shared" si="201"/>
        <v>#REF!</v>
      </c>
    </row>
    <row r="8" ht="15.75" customHeight="1">
      <c r="A8" s="26">
        <v>6</v>
      </c>
      <c r="B8" s="26">
        <v>107</v>
      </c>
      <c r="C8" s="12" t="str">
        <f t="shared" si="190"/>
        <v>#REF!</v>
      </c>
      <c r="D8" s="13" t="str">
        <f t="shared" si="191"/>
        <v>#REF!</v>
      </c>
      <c r="E8" s="12" t="str">
        <f t="shared" si="192"/>
        <v>#REF!</v>
      </c>
      <c r="F8" s="13" t="str">
        <f t="shared" si="193"/>
        <v>#REF!</v>
      </c>
      <c r="G8" s="448" t="str">
        <f t="shared" si="194"/>
        <v>#REF!</v>
      </c>
      <c r="H8" s="448" t="str">
        <f t="shared" si="195"/>
        <v>#REF!</v>
      </c>
      <c r="I8" s="448" t="str">
        <f t="shared" si="196"/>
        <v>#REF!</v>
      </c>
      <c r="J8" s="14" t="str">
        <f t="shared" si="197"/>
        <v>#REF!</v>
      </c>
      <c r="K8" s="21" t="str">
        <f t="shared" si="198"/>
        <v>#REF!</v>
      </c>
      <c r="L8" s="12" t="str">
        <f t="shared" si="199"/>
        <v>#REF!</v>
      </c>
      <c r="M8" s="449" t="str">
        <f t="shared" si="200"/>
        <v>#REF!</v>
      </c>
      <c r="N8" s="12" t="str">
        <f t="shared" si="202"/>
        <v>#REF!</v>
      </c>
      <c r="O8" s="12" t="str">
        <f t="shared" si="203"/>
        <v>#REF!</v>
      </c>
      <c r="P8" s="453" t="s">
        <v>551</v>
      </c>
      <c r="Q8" s="12" t="str">
        <f t="shared" si="201"/>
        <v>#REF!</v>
      </c>
    </row>
    <row r="9" ht="15.75" customHeight="1">
      <c r="A9" s="26">
        <v>7</v>
      </c>
      <c r="B9" s="26">
        <v>749</v>
      </c>
      <c r="C9" s="12" t="str">
        <f t="shared" si="190"/>
        <v>#REF!</v>
      </c>
      <c r="D9" s="13" t="str">
        <f t="shared" si="191"/>
        <v>#REF!</v>
      </c>
      <c r="E9" s="12" t="str">
        <f t="shared" si="192"/>
        <v>#REF!</v>
      </c>
      <c r="F9" s="13" t="str">
        <f t="shared" si="193"/>
        <v>#REF!</v>
      </c>
      <c r="G9" s="448" t="str">
        <f t="shared" si="194"/>
        <v>#REF!</v>
      </c>
      <c r="H9" s="448" t="str">
        <f t="shared" si="195"/>
        <v>#REF!</v>
      </c>
      <c r="I9" s="448" t="str">
        <f t="shared" si="196"/>
        <v>#REF!</v>
      </c>
      <c r="J9" s="14" t="str">
        <f t="shared" si="197"/>
        <v>#REF!</v>
      </c>
      <c r="K9" s="21" t="str">
        <f t="shared" si="198"/>
        <v>#REF!</v>
      </c>
      <c r="L9" s="12" t="str">
        <f t="shared" si="199"/>
        <v>#REF!</v>
      </c>
      <c r="M9" s="449" t="str">
        <f t="shared" si="200"/>
        <v>#REF!</v>
      </c>
      <c r="N9" s="12" t="str">
        <f t="shared" si="202"/>
        <v>#REF!</v>
      </c>
      <c r="O9" s="12" t="str">
        <f t="shared" si="203"/>
        <v>#REF!</v>
      </c>
      <c r="P9" s="454">
        <v>11361491669</v>
      </c>
      <c r="Q9" s="12" t="str">
        <f t="shared" si="201"/>
        <v>#REF!</v>
      </c>
    </row>
    <row r="10" ht="15.75" customHeight="1">
      <c r="A10" s="26">
        <v>8</v>
      </c>
      <c r="B10" s="26">
        <v>91</v>
      </c>
      <c r="C10" s="12" t="str">
        <f t="shared" si="190"/>
        <v>#REF!</v>
      </c>
      <c r="D10" s="13" t="str">
        <f t="shared" si="191"/>
        <v>#REF!</v>
      </c>
      <c r="E10" s="12" t="str">
        <f t="shared" si="192"/>
        <v>#REF!</v>
      </c>
      <c r="F10" s="13" t="str">
        <f t="shared" si="193"/>
        <v>#REF!</v>
      </c>
      <c r="G10" s="448" t="str">
        <f t="shared" si="194"/>
        <v>#REF!</v>
      </c>
      <c r="H10" s="448" t="str">
        <f t="shared" si="195"/>
        <v>#REF!</v>
      </c>
      <c r="I10" s="448" t="str">
        <f t="shared" si="196"/>
        <v>#REF!</v>
      </c>
      <c r="J10" s="14" t="str">
        <f t="shared" si="197"/>
        <v>#REF!</v>
      </c>
      <c r="K10" s="21" t="str">
        <f t="shared" si="198"/>
        <v>#REF!</v>
      </c>
      <c r="L10" s="12" t="str">
        <f t="shared" si="199"/>
        <v>#REF!</v>
      </c>
      <c r="M10" s="449" t="str">
        <f t="shared" si="200"/>
        <v>#REF!</v>
      </c>
      <c r="N10" s="12" t="str">
        <f t="shared" si="202"/>
        <v>#REF!</v>
      </c>
      <c r="O10" s="12" t="str">
        <f t="shared" si="203"/>
        <v>#REF!</v>
      </c>
      <c r="P10" s="453" t="s">
        <v>552</v>
      </c>
      <c r="Q10" s="12" t="str">
        <f t="shared" si="201"/>
        <v>#REF!</v>
      </c>
    </row>
    <row r="11" ht="15.75" customHeight="1">
      <c r="A11" s="26">
        <v>9</v>
      </c>
      <c r="B11" s="26">
        <v>92</v>
      </c>
      <c r="C11" s="12" t="str">
        <f t="shared" si="190"/>
        <v>#REF!</v>
      </c>
      <c r="D11" s="13" t="str">
        <f t="shared" si="191"/>
        <v>#REF!</v>
      </c>
      <c r="E11" s="12" t="str">
        <f t="shared" si="192"/>
        <v>#REF!</v>
      </c>
      <c r="F11" s="13" t="str">
        <f t="shared" si="193"/>
        <v>#REF!</v>
      </c>
      <c r="G11" s="448" t="str">
        <f t="shared" si="194"/>
        <v>#REF!</v>
      </c>
      <c r="H11" s="448" t="str">
        <f t="shared" si="195"/>
        <v>#REF!</v>
      </c>
      <c r="I11" s="448" t="str">
        <f t="shared" si="196"/>
        <v>#REF!</v>
      </c>
      <c r="J11" s="14" t="str">
        <f t="shared" si="197"/>
        <v>#REF!</v>
      </c>
      <c r="K11" s="21" t="str">
        <f t="shared" si="198"/>
        <v>#REF!</v>
      </c>
      <c r="L11" s="12" t="str">
        <f t="shared" si="199"/>
        <v>#REF!</v>
      </c>
      <c r="M11" s="449" t="str">
        <f t="shared" si="200"/>
        <v>#REF!</v>
      </c>
      <c r="N11" s="12" t="str">
        <f t="shared" si="202"/>
        <v>#REF!</v>
      </c>
      <c r="O11" s="12" t="str">
        <f t="shared" si="203"/>
        <v>#REF!</v>
      </c>
      <c r="P11" s="453" t="s">
        <v>553</v>
      </c>
      <c r="Q11" s="12" t="str">
        <f t="shared" si="201"/>
        <v>#REF!</v>
      </c>
    </row>
    <row r="12" ht="15.75" customHeight="1">
      <c r="A12" s="26">
        <v>10</v>
      </c>
      <c r="B12" s="26">
        <v>93</v>
      </c>
      <c r="C12" s="12" t="str">
        <f t="shared" si="190"/>
        <v>#REF!</v>
      </c>
      <c r="D12" s="13" t="str">
        <f t="shared" si="191"/>
        <v>#REF!</v>
      </c>
      <c r="E12" s="12" t="str">
        <f t="shared" si="192"/>
        <v>#REF!</v>
      </c>
      <c r="F12" s="13" t="str">
        <f t="shared" si="193"/>
        <v>#REF!</v>
      </c>
      <c r="G12" s="448" t="str">
        <f t="shared" si="194"/>
        <v>#REF!</v>
      </c>
      <c r="H12" s="448" t="str">
        <f t="shared" si="195"/>
        <v>#REF!</v>
      </c>
      <c r="I12" s="448" t="str">
        <f t="shared" si="196"/>
        <v>#REF!</v>
      </c>
      <c r="J12" s="14" t="str">
        <f t="shared" si="197"/>
        <v>#REF!</v>
      </c>
      <c r="K12" s="21" t="str">
        <f t="shared" si="198"/>
        <v>#REF!</v>
      </c>
      <c r="L12" s="12" t="str">
        <f t="shared" si="199"/>
        <v>#REF!</v>
      </c>
      <c r="M12" s="449" t="str">
        <f t="shared" si="200"/>
        <v>#REF!</v>
      </c>
      <c r="N12" s="12" t="str">
        <f t="shared" si="202"/>
        <v>#REF!</v>
      </c>
      <c r="O12" s="12" t="str">
        <f t="shared" si="203"/>
        <v>#REF!</v>
      </c>
      <c r="P12" s="453" t="s">
        <v>554</v>
      </c>
      <c r="Q12" s="12" t="str">
        <f t="shared" si="201"/>
        <v>#REF!</v>
      </c>
    </row>
    <row r="13" ht="15.75" customHeight="1">
      <c r="A13" s="26">
        <v>11</v>
      </c>
      <c r="B13" s="26">
        <v>94</v>
      </c>
      <c r="C13" s="12" t="str">
        <f t="shared" si="190"/>
        <v>#REF!</v>
      </c>
      <c r="D13" s="13" t="str">
        <f t="shared" si="191"/>
        <v>#REF!</v>
      </c>
      <c r="E13" s="12" t="str">
        <f t="shared" si="192"/>
        <v>#REF!</v>
      </c>
      <c r="F13" s="13" t="str">
        <f t="shared" si="193"/>
        <v>#REF!</v>
      </c>
      <c r="G13" s="448" t="str">
        <f t="shared" si="194"/>
        <v>#REF!</v>
      </c>
      <c r="H13" s="448" t="str">
        <f t="shared" si="195"/>
        <v>#REF!</v>
      </c>
      <c r="I13" s="448" t="str">
        <f t="shared" si="196"/>
        <v>#REF!</v>
      </c>
      <c r="J13" s="14" t="str">
        <f t="shared" si="197"/>
        <v>#REF!</v>
      </c>
      <c r="K13" s="21" t="str">
        <f t="shared" si="198"/>
        <v>#REF!</v>
      </c>
      <c r="L13" s="12" t="str">
        <f t="shared" si="199"/>
        <v>#REF!</v>
      </c>
      <c r="M13" s="449" t="str">
        <f t="shared" si="200"/>
        <v>#REF!</v>
      </c>
      <c r="N13" s="12" t="str">
        <f t="shared" si="202"/>
        <v>#REF!</v>
      </c>
      <c r="O13" s="12" t="str">
        <f t="shared" si="203"/>
        <v>#REF!</v>
      </c>
      <c r="P13" s="453" t="s">
        <v>555</v>
      </c>
      <c r="Q13" s="12" t="str">
        <f t="shared" si="201"/>
        <v>#REF!</v>
      </c>
    </row>
    <row r="14" ht="15.75" customHeight="1">
      <c r="A14" s="26">
        <v>12</v>
      </c>
      <c r="B14" s="26">
        <v>95</v>
      </c>
      <c r="C14" s="12" t="str">
        <f t="shared" si="190"/>
        <v>#REF!</v>
      </c>
      <c r="D14" s="13" t="str">
        <f t="shared" si="191"/>
        <v>#REF!</v>
      </c>
      <c r="E14" s="12" t="str">
        <f t="shared" si="192"/>
        <v>#REF!</v>
      </c>
      <c r="F14" s="13" t="str">
        <f t="shared" si="193"/>
        <v>#REF!</v>
      </c>
      <c r="G14" s="448" t="str">
        <f t="shared" si="194"/>
        <v>#REF!</v>
      </c>
      <c r="H14" s="448" t="str">
        <f t="shared" si="195"/>
        <v>#REF!</v>
      </c>
      <c r="I14" s="448" t="str">
        <f t="shared" si="196"/>
        <v>#REF!</v>
      </c>
      <c r="J14" s="14" t="str">
        <f t="shared" si="197"/>
        <v>#REF!</v>
      </c>
      <c r="K14" s="21" t="str">
        <f t="shared" si="198"/>
        <v>#REF!</v>
      </c>
      <c r="L14" s="12" t="str">
        <f t="shared" si="199"/>
        <v>#REF!</v>
      </c>
      <c r="M14" s="449" t="str">
        <f t="shared" si="200"/>
        <v>#REF!</v>
      </c>
      <c r="N14" s="12" t="str">
        <f t="shared" si="202"/>
        <v>#REF!</v>
      </c>
      <c r="O14" s="12" t="str">
        <f t="shared" si="203"/>
        <v>#REF!</v>
      </c>
      <c r="P14" s="453" t="s">
        <v>556</v>
      </c>
      <c r="Q14" s="12" t="str">
        <f t="shared" si="201"/>
        <v>#REF!</v>
      </c>
    </row>
    <row r="15" ht="15.75" customHeight="1">
      <c r="A15" s="26">
        <v>13</v>
      </c>
      <c r="B15" s="26">
        <v>96</v>
      </c>
      <c r="C15" s="12" t="str">
        <f t="shared" si="190"/>
        <v>#REF!</v>
      </c>
      <c r="D15" s="13" t="str">
        <f t="shared" si="191"/>
        <v>#REF!</v>
      </c>
      <c r="E15" s="12" t="str">
        <f t="shared" si="192"/>
        <v>#REF!</v>
      </c>
      <c r="F15" s="13" t="str">
        <f t="shared" si="193"/>
        <v>#REF!</v>
      </c>
      <c r="G15" s="448" t="str">
        <f t="shared" si="194"/>
        <v>#REF!</v>
      </c>
      <c r="H15" s="448" t="str">
        <f t="shared" si="195"/>
        <v>#REF!</v>
      </c>
      <c r="I15" s="448" t="str">
        <f t="shared" si="196"/>
        <v>#REF!</v>
      </c>
      <c r="J15" s="14" t="str">
        <f t="shared" si="197"/>
        <v>#REF!</v>
      </c>
      <c r="K15" s="21" t="str">
        <f t="shared" si="198"/>
        <v>#REF!</v>
      </c>
      <c r="L15" s="12" t="str">
        <f t="shared" si="199"/>
        <v>#REF!</v>
      </c>
      <c r="M15" s="449" t="str">
        <f t="shared" si="200"/>
        <v>#REF!</v>
      </c>
      <c r="N15" s="12" t="str">
        <f t="shared" si="202"/>
        <v>#REF!</v>
      </c>
      <c r="O15" s="12" t="str">
        <f t="shared" si="203"/>
        <v>#REF!</v>
      </c>
      <c r="P15" s="453" t="s">
        <v>557</v>
      </c>
      <c r="Q15" s="12" t="str">
        <f t="shared" si="201"/>
        <v>#REF!</v>
      </c>
    </row>
    <row r="16" ht="15.75" customHeight="1">
      <c r="A16" s="26">
        <v>14</v>
      </c>
      <c r="B16" s="26">
        <v>97</v>
      </c>
      <c r="C16" s="12" t="str">
        <f t="shared" si="190"/>
        <v>#REF!</v>
      </c>
      <c r="D16" s="13" t="str">
        <f t="shared" si="191"/>
        <v>#REF!</v>
      </c>
      <c r="E16" s="12" t="str">
        <f t="shared" si="192"/>
        <v>#REF!</v>
      </c>
      <c r="F16" s="13" t="str">
        <f t="shared" si="193"/>
        <v>#REF!</v>
      </c>
      <c r="G16" s="448" t="str">
        <f t="shared" si="194"/>
        <v>#REF!</v>
      </c>
      <c r="H16" s="448" t="str">
        <f t="shared" si="195"/>
        <v>#REF!</v>
      </c>
      <c r="I16" s="448" t="str">
        <f t="shared" si="196"/>
        <v>#REF!</v>
      </c>
      <c r="J16" s="14" t="str">
        <f t="shared" si="197"/>
        <v>#REF!</v>
      </c>
      <c r="K16" s="21" t="str">
        <f t="shared" si="198"/>
        <v>#REF!</v>
      </c>
      <c r="L16" s="12" t="str">
        <f t="shared" si="199"/>
        <v>#REF!</v>
      </c>
      <c r="M16" s="449" t="str">
        <f t="shared" si="200"/>
        <v>#REF!</v>
      </c>
      <c r="N16" s="12" t="str">
        <f t="shared" si="202"/>
        <v>#REF!</v>
      </c>
      <c r="O16" s="12" t="str">
        <f t="shared" si="203"/>
        <v>#REF!</v>
      </c>
      <c r="P16" s="453" t="s">
        <v>558</v>
      </c>
      <c r="Q16" s="12" t="str">
        <f t="shared" si="201"/>
        <v>#REF!</v>
      </c>
    </row>
    <row r="17" ht="15.75" customHeight="1">
      <c r="A17" s="26">
        <v>15</v>
      </c>
      <c r="B17" s="26">
        <v>785</v>
      </c>
      <c r="C17" s="12" t="str">
        <f t="shared" si="190"/>
        <v>#REF!</v>
      </c>
      <c r="D17" s="13" t="str">
        <f t="shared" si="191"/>
        <v>#REF!</v>
      </c>
      <c r="E17" s="12" t="str">
        <f t="shared" si="192"/>
        <v>#REF!</v>
      </c>
      <c r="F17" s="13" t="str">
        <f t="shared" si="193"/>
        <v>#REF!</v>
      </c>
      <c r="G17" s="448" t="str">
        <f t="shared" si="194"/>
        <v>#REF!</v>
      </c>
      <c r="H17" s="448" t="str">
        <f t="shared" si="195"/>
        <v>#REF!</v>
      </c>
      <c r="I17" s="448" t="str">
        <f t="shared" si="196"/>
        <v>#REF!</v>
      </c>
      <c r="J17" s="14" t="str">
        <f t="shared" si="197"/>
        <v>#REF!</v>
      </c>
      <c r="K17" s="21" t="str">
        <f t="shared" si="198"/>
        <v>#REF!</v>
      </c>
      <c r="L17" s="12" t="str">
        <f t="shared" si="199"/>
        <v>#REF!</v>
      </c>
      <c r="M17" s="449" t="str">
        <f t="shared" si="200"/>
        <v>#REF!</v>
      </c>
      <c r="N17" s="12" t="str">
        <f t="shared" si="202"/>
        <v>#REF!</v>
      </c>
      <c r="O17" s="12" t="str">
        <f t="shared" si="203"/>
        <v>#REF!</v>
      </c>
      <c r="P17" s="453" t="s">
        <v>559</v>
      </c>
      <c r="Q17" s="12" t="str">
        <f t="shared" si="201"/>
        <v>#REF!</v>
      </c>
    </row>
    <row r="18" ht="15.75" customHeight="1">
      <c r="A18" s="26">
        <v>16</v>
      </c>
      <c r="B18" s="26">
        <v>786</v>
      </c>
      <c r="C18" s="12" t="str">
        <f t="shared" si="190"/>
        <v>#REF!</v>
      </c>
      <c r="D18" s="13" t="str">
        <f t="shared" si="191"/>
        <v>#REF!</v>
      </c>
      <c r="E18" s="12" t="str">
        <f t="shared" si="192"/>
        <v>#REF!</v>
      </c>
      <c r="F18" s="13" t="str">
        <f t="shared" si="193"/>
        <v>#REF!</v>
      </c>
      <c r="G18" s="448" t="str">
        <f t="shared" si="194"/>
        <v>#REF!</v>
      </c>
      <c r="H18" s="448" t="str">
        <f t="shared" si="195"/>
        <v>#REF!</v>
      </c>
      <c r="I18" s="448" t="str">
        <f t="shared" si="196"/>
        <v>#REF!</v>
      </c>
      <c r="J18" s="14" t="str">
        <f t="shared" si="197"/>
        <v>#REF!</v>
      </c>
      <c r="K18" s="21" t="str">
        <f t="shared" si="198"/>
        <v>#REF!</v>
      </c>
      <c r="L18" s="12" t="str">
        <f t="shared" si="199"/>
        <v>#REF!</v>
      </c>
      <c r="M18" s="449" t="str">
        <f t="shared" si="200"/>
        <v>#REF!</v>
      </c>
      <c r="N18" s="12" t="str">
        <f t="shared" si="202"/>
        <v>#REF!</v>
      </c>
      <c r="O18" s="12" t="str">
        <f t="shared" si="203"/>
        <v>#REF!</v>
      </c>
      <c r="P18" s="453" t="s">
        <v>560</v>
      </c>
      <c r="Q18" s="12" t="str">
        <f t="shared" si="201"/>
        <v>#REF!</v>
      </c>
    </row>
    <row r="19" ht="15.75" customHeight="1">
      <c r="A19" s="440" t="s">
        <v>561</v>
      </c>
      <c r="B19" s="441"/>
      <c r="C19" s="441"/>
      <c r="D19" s="442"/>
      <c r="E19" s="441"/>
      <c r="F19" s="442"/>
      <c r="G19" s="443"/>
      <c r="H19" s="443"/>
      <c r="I19" s="443"/>
      <c r="J19" s="444"/>
      <c r="K19" s="34"/>
      <c r="L19" s="441"/>
      <c r="M19" s="445"/>
      <c r="N19" s="441"/>
      <c r="O19" s="441"/>
      <c r="P19" s="446"/>
      <c r="Q19" s="455"/>
    </row>
    <row r="20" ht="15.75" customHeight="1">
      <c r="A20" s="26">
        <v>1</v>
      </c>
      <c r="B20" s="26">
        <v>173</v>
      </c>
      <c r="C20" s="12" t="str">
        <f t="shared" ref="C20:C32" si="204">VLOOKUP($B$3:$B789,'Свод объектов'!$D$3:$V789, 2,0)</f>
        <v>#REF!</v>
      </c>
      <c r="D20" s="13" t="str">
        <f t="shared" ref="D20:D32" si="205">VLOOKUP($B$3:$B789,'Свод объектов'!$D$3:$V789, 3,0)</f>
        <v>#REF!</v>
      </c>
      <c r="E20" s="12" t="str">
        <f t="shared" ref="E20:E32" si="206">VLOOKUP($B$3:$B789,'Свод объектов'!$D$3:$V789, 4,0)</f>
        <v>#REF!</v>
      </c>
      <c r="F20" s="13" t="str">
        <f t="shared" ref="F20:F32" si="207">VLOOKUP($B$3:$B789,'Свод объектов'!$D$3:$V789, 5,0)</f>
        <v>#REF!</v>
      </c>
      <c r="G20" s="448" t="str">
        <f t="shared" ref="G20:G32" si="208">VLOOKUP($B$3:$B789,'Свод объектов'!$D$3:$V789, 6,0)</f>
        <v>#REF!</v>
      </c>
      <c r="H20" s="448" t="str">
        <f t="shared" ref="H20:H32" si="209">VLOOKUP($B$3:$B789,'Свод объектов'!$D$3:$V789, 7,0)</f>
        <v>#REF!</v>
      </c>
      <c r="I20" s="448" t="str">
        <f t="shared" ref="I20:I32" si="210">VLOOKUP($B$3:$B789,'Свод объектов'!$D$3:$V789, 8,0)</f>
        <v>#REF!</v>
      </c>
      <c r="J20" s="14" t="str">
        <f t="shared" ref="J20:J21" si="211">VLOOKUP($B$3:$B789,'Свод объектов'!$D$3:$V789, 9,0)</f>
        <v>#REF!</v>
      </c>
      <c r="K20" s="21" t="str">
        <f t="shared" ref="K20:K32" si="212">VLOOKUP($B$3:$B789,'Свод объектов'!$D$3:$V789, 11,0)</f>
        <v>#REF!</v>
      </c>
      <c r="L20" s="12" t="str">
        <f t="shared" ref="L20:L32" si="213">VLOOKUP($B$3:$B789,'Свод объектов'!$D$3:$V789, 12,0)</f>
        <v>#REF!</v>
      </c>
      <c r="M20" s="449" t="str">
        <f t="shared" ref="M20:M32" si="214">VLOOKUP($B$3:$B789,'Свод объектов'!$D$3:$V789, 14,0)</f>
        <v>#REF!</v>
      </c>
      <c r="N20" s="93" t="str">
        <f t="shared" ref="N20:N32" si="215">VLOOKUP($B$3:$B789,'Свод объектов'!$D$3:$V789, 15,0)</f>
        <v>#REF!</v>
      </c>
      <c r="O20" s="93" t="str">
        <f t="shared" ref="O20:O32" si="216">VLOOKUP($B$3:$B789,'Свод объектов'!$D$3:$V789,16,0)</f>
        <v>#REF!</v>
      </c>
      <c r="P20" s="456">
        <f>3152159740*1.2</f>
        <v>3782591688</v>
      </c>
      <c r="Q20" s="12" t="str">
        <f>VLOOKUP(B20,'Свод объектов'!D18:AW789,46,0)</f>
        <v>#REF!</v>
      </c>
      <c r="R20" s="34" t="s">
        <v>562</v>
      </c>
    </row>
    <row r="21" ht="15.75" customHeight="1">
      <c r="A21" s="26">
        <v>2</v>
      </c>
      <c r="B21" s="26">
        <v>174</v>
      </c>
      <c r="C21" s="12" t="str">
        <f t="shared" si="204"/>
        <v>#REF!</v>
      </c>
      <c r="D21" s="13" t="str">
        <f t="shared" si="205"/>
        <v>#REF!</v>
      </c>
      <c r="E21" s="12" t="str">
        <f t="shared" si="206"/>
        <v>#REF!</v>
      </c>
      <c r="F21" s="13" t="str">
        <f t="shared" si="207"/>
        <v>#REF!</v>
      </c>
      <c r="G21" s="448" t="str">
        <f t="shared" si="208"/>
        <v>#REF!</v>
      </c>
      <c r="H21" s="448" t="str">
        <f t="shared" si="209"/>
        <v>#REF!</v>
      </c>
      <c r="I21" s="448" t="str">
        <f t="shared" si="210"/>
        <v>#REF!</v>
      </c>
      <c r="J21" s="14" t="str">
        <f t="shared" si="211"/>
        <v>#REF!</v>
      </c>
      <c r="K21" s="21" t="str">
        <f t="shared" si="212"/>
        <v>#REF!</v>
      </c>
      <c r="L21" s="12" t="str">
        <f t="shared" si="213"/>
        <v>#REF!</v>
      </c>
      <c r="M21" s="449" t="str">
        <f t="shared" si="214"/>
        <v>#REF!</v>
      </c>
      <c r="N21" s="93" t="str">
        <f t="shared" si="215"/>
        <v>#REF!</v>
      </c>
      <c r="O21" s="93" t="str">
        <f t="shared" si="216"/>
        <v>#REF!</v>
      </c>
      <c r="P21" s="456">
        <f>3026650236*1.2</f>
        <v>3631980283</v>
      </c>
      <c r="Q21" s="12" t="s">
        <v>563</v>
      </c>
      <c r="R21" s="34" t="s">
        <v>562</v>
      </c>
    </row>
    <row r="22" ht="15.75" customHeight="1">
      <c r="A22" s="26">
        <v>3</v>
      </c>
      <c r="B22" s="26">
        <v>259</v>
      </c>
      <c r="C22" s="12" t="str">
        <f t="shared" si="204"/>
        <v>#REF!</v>
      </c>
      <c r="D22" s="13" t="str">
        <f t="shared" si="205"/>
        <v>#REF!</v>
      </c>
      <c r="E22" s="12" t="str">
        <f t="shared" si="206"/>
        <v>#REF!</v>
      </c>
      <c r="F22" s="13" t="str">
        <f t="shared" si="207"/>
        <v>#REF!</v>
      </c>
      <c r="G22" s="448" t="str">
        <f t="shared" si="208"/>
        <v>#REF!</v>
      </c>
      <c r="H22" s="448" t="str">
        <f t="shared" si="209"/>
        <v>#REF!</v>
      </c>
      <c r="I22" s="448" t="str">
        <f t="shared" si="210"/>
        <v>#REF!</v>
      </c>
      <c r="J22" s="14" t="str">
        <f t="shared" ref="J22:J31" si="217">VLOOKUP($B$3:$B789,'Свод объектов'!$D$3:$V789, 10,0)</f>
        <v>#REF!</v>
      </c>
      <c r="K22" s="21" t="str">
        <f t="shared" si="212"/>
        <v>#REF!</v>
      </c>
      <c r="L22" s="12" t="str">
        <f t="shared" si="213"/>
        <v>#REF!</v>
      </c>
      <c r="M22" s="449" t="str">
        <f t="shared" si="214"/>
        <v>#REF!</v>
      </c>
      <c r="N22" s="12" t="str">
        <f t="shared" si="215"/>
        <v>#REF!</v>
      </c>
      <c r="O22" s="12" t="str">
        <f t="shared" si="216"/>
        <v>#REF!</v>
      </c>
      <c r="P22" s="456">
        <v>2627206447.0139999</v>
      </c>
      <c r="Q22" s="12" t="str">
        <f t="shared" ref="Q22:Q32" si="218">VLOOKUP(B22,'Свод объектов'!D25:AW789,46,0)</f>
        <v>#REF!</v>
      </c>
      <c r="R22" s="34" t="s">
        <v>562</v>
      </c>
    </row>
    <row r="23" ht="15.75" customHeight="1">
      <c r="A23" s="26">
        <v>4</v>
      </c>
      <c r="B23" s="26">
        <v>260</v>
      </c>
      <c r="C23" s="12" t="str">
        <f t="shared" si="204"/>
        <v>#REF!</v>
      </c>
      <c r="D23" s="13" t="str">
        <f t="shared" si="205"/>
        <v>#REF!</v>
      </c>
      <c r="E23" s="12" t="str">
        <f t="shared" si="206"/>
        <v>#REF!</v>
      </c>
      <c r="F23" s="13" t="str">
        <f t="shared" si="207"/>
        <v>#REF!</v>
      </c>
      <c r="G23" s="448" t="str">
        <f t="shared" si="208"/>
        <v>#REF!</v>
      </c>
      <c r="H23" s="448" t="str">
        <f t="shared" si="209"/>
        <v>#REF!</v>
      </c>
      <c r="I23" s="448" t="str">
        <f t="shared" si="210"/>
        <v>#REF!</v>
      </c>
      <c r="J23" s="14" t="str">
        <f t="shared" si="217"/>
        <v>#REF!</v>
      </c>
      <c r="K23" s="21" t="str">
        <f t="shared" si="212"/>
        <v>#REF!</v>
      </c>
      <c r="L23" s="12" t="str">
        <f t="shared" si="213"/>
        <v>#REF!</v>
      </c>
      <c r="M23" s="449" t="str">
        <f t="shared" si="214"/>
        <v>#REF!</v>
      </c>
      <c r="N23" s="12" t="str">
        <f t="shared" si="215"/>
        <v>#REF!</v>
      </c>
      <c r="O23" s="12" t="str">
        <f t="shared" si="216"/>
        <v>#REF!</v>
      </c>
      <c r="P23" s="456">
        <v>1796528813.4630001</v>
      </c>
      <c r="Q23" s="12" t="str">
        <f t="shared" si="218"/>
        <v>#REF!</v>
      </c>
      <c r="R23" s="34" t="s">
        <v>562</v>
      </c>
    </row>
    <row r="24" ht="15.75" customHeight="1">
      <c r="A24" s="26">
        <v>5</v>
      </c>
      <c r="B24" s="26">
        <v>262</v>
      </c>
      <c r="C24" s="12" t="str">
        <f t="shared" si="204"/>
        <v>#REF!</v>
      </c>
      <c r="D24" s="13" t="str">
        <f t="shared" si="205"/>
        <v>#REF!</v>
      </c>
      <c r="E24" s="12" t="str">
        <f t="shared" si="206"/>
        <v>#REF!</v>
      </c>
      <c r="F24" s="13" t="str">
        <f t="shared" si="207"/>
        <v>#REF!</v>
      </c>
      <c r="G24" s="448" t="str">
        <f t="shared" si="208"/>
        <v>#REF!</v>
      </c>
      <c r="H24" s="448" t="str">
        <f t="shared" si="209"/>
        <v>#REF!</v>
      </c>
      <c r="I24" s="448" t="str">
        <f t="shared" si="210"/>
        <v>#REF!</v>
      </c>
      <c r="J24" s="14" t="str">
        <f t="shared" si="217"/>
        <v>#REF!</v>
      </c>
      <c r="K24" s="21" t="str">
        <f t="shared" si="212"/>
        <v>#REF!</v>
      </c>
      <c r="L24" s="12" t="str">
        <f t="shared" si="213"/>
        <v>#REF!</v>
      </c>
      <c r="M24" s="449" t="str">
        <f t="shared" si="214"/>
        <v>#REF!</v>
      </c>
      <c r="N24" s="12" t="str">
        <f t="shared" si="215"/>
        <v>#REF!</v>
      </c>
      <c r="O24" s="12" t="str">
        <f t="shared" si="216"/>
        <v>#REF!</v>
      </c>
      <c r="P24" s="456">
        <v>2976929911.6290002</v>
      </c>
      <c r="Q24" s="12" t="str">
        <f t="shared" si="218"/>
        <v>#REF!</v>
      </c>
      <c r="R24" s="34" t="s">
        <v>562</v>
      </c>
    </row>
    <row r="25" ht="15.75" customHeight="1">
      <c r="A25" s="26">
        <v>6</v>
      </c>
      <c r="B25" s="26">
        <v>419</v>
      </c>
      <c r="C25" s="12" t="str">
        <f t="shared" si="204"/>
        <v>#REF!</v>
      </c>
      <c r="D25" s="13" t="str">
        <f t="shared" si="205"/>
        <v>#REF!</v>
      </c>
      <c r="E25" s="12" t="str">
        <f t="shared" si="206"/>
        <v>#REF!</v>
      </c>
      <c r="F25" s="13" t="str">
        <f t="shared" si="207"/>
        <v>#REF!</v>
      </c>
      <c r="G25" s="448" t="str">
        <f t="shared" si="208"/>
        <v>#REF!</v>
      </c>
      <c r="H25" s="448" t="str">
        <f t="shared" si="209"/>
        <v>#REF!</v>
      </c>
      <c r="I25" s="448" t="str">
        <f t="shared" si="210"/>
        <v>#REF!</v>
      </c>
      <c r="J25" s="14" t="str">
        <f t="shared" si="217"/>
        <v>#REF!</v>
      </c>
      <c r="K25" s="21" t="str">
        <f t="shared" si="212"/>
        <v>#REF!</v>
      </c>
      <c r="L25" s="12" t="str">
        <f t="shared" si="213"/>
        <v>#REF!</v>
      </c>
      <c r="M25" s="449" t="str">
        <f t="shared" si="214"/>
        <v>#REF!</v>
      </c>
      <c r="N25" s="12" t="str">
        <f t="shared" si="215"/>
        <v>#REF!</v>
      </c>
      <c r="O25" s="12" t="str">
        <f t="shared" si="216"/>
        <v>#REF!</v>
      </c>
      <c r="P25" s="456">
        <v>3032781510.987</v>
      </c>
      <c r="Q25" s="12" t="str">
        <f t="shared" si="218"/>
        <v>#REF!</v>
      </c>
      <c r="R25" s="34" t="s">
        <v>562</v>
      </c>
    </row>
    <row r="26" ht="15.75" customHeight="1">
      <c r="A26" s="26">
        <v>7</v>
      </c>
      <c r="B26" s="26">
        <v>420</v>
      </c>
      <c r="C26" s="12" t="str">
        <f t="shared" si="204"/>
        <v>#REF!</v>
      </c>
      <c r="D26" s="13" t="str">
        <f t="shared" si="205"/>
        <v>#REF!</v>
      </c>
      <c r="E26" s="12" t="str">
        <f t="shared" si="206"/>
        <v>#REF!</v>
      </c>
      <c r="F26" s="13" t="str">
        <f t="shared" si="207"/>
        <v>#REF!</v>
      </c>
      <c r="G26" s="448" t="str">
        <f t="shared" si="208"/>
        <v>#REF!</v>
      </c>
      <c r="H26" s="448" t="str">
        <f t="shared" si="209"/>
        <v>#REF!</v>
      </c>
      <c r="I26" s="448" t="str">
        <f t="shared" si="210"/>
        <v>#REF!</v>
      </c>
      <c r="J26" s="14" t="str">
        <f t="shared" si="217"/>
        <v>#REF!</v>
      </c>
      <c r="K26" s="21" t="str">
        <f t="shared" si="212"/>
        <v>#REF!</v>
      </c>
      <c r="L26" s="12" t="str">
        <f t="shared" si="213"/>
        <v>#REF!</v>
      </c>
      <c r="M26" s="449" t="str">
        <f t="shared" si="214"/>
        <v>#REF!</v>
      </c>
      <c r="N26" s="12" t="str">
        <f t="shared" si="215"/>
        <v>#REF!</v>
      </c>
      <c r="O26" s="12" t="str">
        <f t="shared" si="216"/>
        <v>#REF!</v>
      </c>
      <c r="P26" s="456">
        <v>1388011934.5829999</v>
      </c>
      <c r="Q26" s="12" t="str">
        <f t="shared" si="218"/>
        <v>#REF!</v>
      </c>
      <c r="R26" s="34" t="s">
        <v>562</v>
      </c>
    </row>
    <row r="27" ht="15.75" customHeight="1">
      <c r="A27" s="26">
        <v>8</v>
      </c>
      <c r="B27" s="26">
        <v>421</v>
      </c>
      <c r="C27" s="12" t="str">
        <f t="shared" si="204"/>
        <v>#REF!</v>
      </c>
      <c r="D27" s="13" t="str">
        <f t="shared" si="205"/>
        <v>#REF!</v>
      </c>
      <c r="E27" s="12" t="str">
        <f t="shared" si="206"/>
        <v>#REF!</v>
      </c>
      <c r="F27" s="13" t="str">
        <f t="shared" si="207"/>
        <v>#REF!</v>
      </c>
      <c r="G27" s="448" t="str">
        <f t="shared" si="208"/>
        <v>#REF!</v>
      </c>
      <c r="H27" s="448" t="str">
        <f t="shared" si="209"/>
        <v>#REF!</v>
      </c>
      <c r="I27" s="448" t="str">
        <f t="shared" si="210"/>
        <v>#REF!</v>
      </c>
      <c r="J27" s="14" t="str">
        <f t="shared" si="217"/>
        <v>#REF!</v>
      </c>
      <c r="K27" s="21" t="str">
        <f t="shared" si="212"/>
        <v>#REF!</v>
      </c>
      <c r="L27" s="12" t="str">
        <f t="shared" si="213"/>
        <v>#REF!</v>
      </c>
      <c r="M27" s="449" t="str">
        <f t="shared" si="214"/>
        <v>#REF!</v>
      </c>
      <c r="N27" s="12" t="str">
        <f t="shared" si="215"/>
        <v>#REF!</v>
      </c>
      <c r="O27" s="12" t="str">
        <f t="shared" si="216"/>
        <v>#REF!</v>
      </c>
      <c r="P27" s="456">
        <v>1011718432.791</v>
      </c>
      <c r="Q27" s="26" t="str">
        <f t="shared" si="218"/>
        <v>#REF!</v>
      </c>
      <c r="R27" s="34" t="s">
        <v>562</v>
      </c>
    </row>
    <row r="28" ht="15.75" customHeight="1">
      <c r="A28" s="26">
        <v>9</v>
      </c>
      <c r="B28" s="26">
        <v>422</v>
      </c>
      <c r="C28" s="12" t="str">
        <f t="shared" si="204"/>
        <v>#REF!</v>
      </c>
      <c r="D28" s="13" t="str">
        <f t="shared" si="205"/>
        <v>#REF!</v>
      </c>
      <c r="E28" s="12" t="str">
        <f t="shared" si="206"/>
        <v>#REF!</v>
      </c>
      <c r="F28" s="13" t="str">
        <f t="shared" si="207"/>
        <v>#REF!</v>
      </c>
      <c r="G28" s="448" t="str">
        <f t="shared" si="208"/>
        <v>#REF!</v>
      </c>
      <c r="H28" s="448" t="str">
        <f t="shared" si="209"/>
        <v>#REF!</v>
      </c>
      <c r="I28" s="448" t="str">
        <f t="shared" si="210"/>
        <v>#REF!</v>
      </c>
      <c r="J28" s="14" t="str">
        <f t="shared" si="217"/>
        <v>#REF!</v>
      </c>
      <c r="K28" s="21" t="str">
        <f t="shared" si="212"/>
        <v>#REF!</v>
      </c>
      <c r="L28" s="12" t="str">
        <f t="shared" si="213"/>
        <v>#REF!</v>
      </c>
      <c r="M28" s="449" t="str">
        <f t="shared" si="214"/>
        <v>#REF!</v>
      </c>
      <c r="N28" s="12" t="str">
        <f t="shared" si="215"/>
        <v>#REF!</v>
      </c>
      <c r="O28" s="12" t="str">
        <f t="shared" si="216"/>
        <v>#REF!</v>
      </c>
      <c r="P28" s="456">
        <v>2353737323.1059999</v>
      </c>
      <c r="Q28" s="26" t="str">
        <f t="shared" si="218"/>
        <v>#REF!</v>
      </c>
      <c r="R28" s="34" t="s">
        <v>562</v>
      </c>
    </row>
    <row r="29" ht="15.75" customHeight="1">
      <c r="A29" s="26">
        <v>10</v>
      </c>
      <c r="B29" s="26">
        <v>423</v>
      </c>
      <c r="C29" s="12" t="str">
        <f t="shared" si="204"/>
        <v>#REF!</v>
      </c>
      <c r="D29" s="13" t="str">
        <f t="shared" si="205"/>
        <v>#REF!</v>
      </c>
      <c r="E29" s="12" t="str">
        <f t="shared" si="206"/>
        <v>#REF!</v>
      </c>
      <c r="F29" s="13" t="str">
        <f t="shared" si="207"/>
        <v>#REF!</v>
      </c>
      <c r="G29" s="448" t="str">
        <f t="shared" si="208"/>
        <v>#REF!</v>
      </c>
      <c r="H29" s="448" t="str">
        <f t="shared" si="209"/>
        <v>#REF!</v>
      </c>
      <c r="I29" s="448" t="str">
        <f t="shared" si="210"/>
        <v>#REF!</v>
      </c>
      <c r="J29" s="14" t="str">
        <f t="shared" si="217"/>
        <v>#REF!</v>
      </c>
      <c r="K29" s="21" t="str">
        <f t="shared" si="212"/>
        <v>#REF!</v>
      </c>
      <c r="L29" s="12" t="str">
        <f t="shared" si="213"/>
        <v>#REF!</v>
      </c>
      <c r="M29" s="449" t="str">
        <f t="shared" si="214"/>
        <v>#REF!</v>
      </c>
      <c r="N29" s="12" t="str">
        <f t="shared" si="215"/>
        <v>#REF!</v>
      </c>
      <c r="O29" s="12" t="str">
        <f t="shared" si="216"/>
        <v>#REF!</v>
      </c>
      <c r="P29" s="456">
        <v>2215417944.8520002</v>
      </c>
      <c r="Q29" s="26" t="str">
        <f t="shared" si="218"/>
        <v>#REF!</v>
      </c>
      <c r="R29" s="34" t="s">
        <v>562</v>
      </c>
    </row>
    <row r="30" ht="15.75" customHeight="1">
      <c r="A30" s="26">
        <v>11</v>
      </c>
      <c r="B30" s="26">
        <v>567</v>
      </c>
      <c r="C30" s="12" t="str">
        <f t="shared" si="204"/>
        <v>#REF!</v>
      </c>
      <c r="D30" s="13" t="str">
        <f t="shared" si="205"/>
        <v>#REF!</v>
      </c>
      <c r="E30" s="12" t="str">
        <f t="shared" si="206"/>
        <v>#REF!</v>
      </c>
      <c r="F30" s="13" t="str">
        <f t="shared" si="207"/>
        <v>#REF!</v>
      </c>
      <c r="G30" s="448" t="str">
        <f t="shared" si="208"/>
        <v>#REF!</v>
      </c>
      <c r="H30" s="448" t="str">
        <f t="shared" si="209"/>
        <v>#REF!</v>
      </c>
      <c r="I30" s="448" t="str">
        <f t="shared" si="210"/>
        <v>#REF!</v>
      </c>
      <c r="J30" s="14" t="str">
        <f t="shared" si="217"/>
        <v>#REF!</v>
      </c>
      <c r="K30" s="21" t="str">
        <f t="shared" si="212"/>
        <v>#REF!</v>
      </c>
      <c r="L30" s="12" t="str">
        <f t="shared" si="213"/>
        <v>#REF!</v>
      </c>
      <c r="M30" s="449" t="str">
        <f t="shared" si="214"/>
        <v>#REF!</v>
      </c>
      <c r="N30" s="12" t="str">
        <f t="shared" si="215"/>
        <v>#REF!</v>
      </c>
      <c r="O30" s="12" t="str">
        <f t="shared" si="216"/>
        <v>#REF!</v>
      </c>
      <c r="P30" s="456">
        <v>2834452078.7309999</v>
      </c>
      <c r="Q30" s="26" t="str">
        <f t="shared" si="218"/>
        <v>#REF!</v>
      </c>
      <c r="R30" s="34" t="s">
        <v>562</v>
      </c>
    </row>
    <row r="31" ht="15.75" customHeight="1">
      <c r="A31" s="26">
        <v>12</v>
      </c>
      <c r="B31" s="26">
        <v>568</v>
      </c>
      <c r="C31" s="12" t="str">
        <f t="shared" si="204"/>
        <v>#REF!</v>
      </c>
      <c r="D31" s="13" t="str">
        <f t="shared" si="205"/>
        <v>#REF!</v>
      </c>
      <c r="E31" s="12" t="str">
        <f t="shared" si="206"/>
        <v>#REF!</v>
      </c>
      <c r="F31" s="13" t="str">
        <f t="shared" si="207"/>
        <v>#REF!</v>
      </c>
      <c r="G31" s="448" t="str">
        <f t="shared" si="208"/>
        <v>#REF!</v>
      </c>
      <c r="H31" s="448" t="str">
        <f t="shared" si="209"/>
        <v>#REF!</v>
      </c>
      <c r="I31" s="448" t="str">
        <f t="shared" si="210"/>
        <v>#REF!</v>
      </c>
      <c r="J31" s="14" t="str">
        <f t="shared" si="217"/>
        <v>#REF!</v>
      </c>
      <c r="K31" s="21" t="str">
        <f t="shared" si="212"/>
        <v>#REF!</v>
      </c>
      <c r="L31" s="12" t="str">
        <f t="shared" si="213"/>
        <v>#REF!</v>
      </c>
      <c r="M31" s="449" t="str">
        <f t="shared" si="214"/>
        <v>#REF!</v>
      </c>
      <c r="N31" s="12" t="str">
        <f t="shared" si="215"/>
        <v>#REF!</v>
      </c>
      <c r="O31" s="12" t="str">
        <f t="shared" si="216"/>
        <v>#REF!</v>
      </c>
      <c r="P31" s="456">
        <v>3905009365.0679998</v>
      </c>
      <c r="Q31" s="26" t="str">
        <f t="shared" si="218"/>
        <v>#REF!</v>
      </c>
      <c r="R31" s="34" t="s">
        <v>562</v>
      </c>
    </row>
    <row r="32" ht="15.75" customHeight="1">
      <c r="A32" s="26">
        <v>13</v>
      </c>
      <c r="B32" s="26">
        <v>141</v>
      </c>
      <c r="C32" s="12" t="str">
        <f t="shared" si="204"/>
        <v>#REF!</v>
      </c>
      <c r="D32" s="13" t="str">
        <f t="shared" si="205"/>
        <v>#REF!</v>
      </c>
      <c r="E32" s="12" t="str">
        <f t="shared" si="206"/>
        <v>#REF!</v>
      </c>
      <c r="F32" s="13" t="str">
        <f t="shared" si="207"/>
        <v>#REF!</v>
      </c>
      <c r="G32" s="448" t="str">
        <f t="shared" si="208"/>
        <v>#REF!</v>
      </c>
      <c r="H32" s="448" t="str">
        <f t="shared" si="209"/>
        <v>#REF!</v>
      </c>
      <c r="I32" s="448" t="str">
        <f t="shared" si="210"/>
        <v>#REF!</v>
      </c>
      <c r="J32" s="14" t="str">
        <f>VLOOKUP($B$3:$B789,'Свод объектов'!$D$3:$V789, 9,0)</f>
        <v>#REF!</v>
      </c>
      <c r="K32" s="21" t="str">
        <f t="shared" si="212"/>
        <v>#REF!</v>
      </c>
      <c r="L32" s="12" t="str">
        <f t="shared" si="213"/>
        <v>#REF!</v>
      </c>
      <c r="M32" s="449" t="str">
        <f t="shared" si="214"/>
        <v>#REF!</v>
      </c>
      <c r="N32" s="12" t="str">
        <f t="shared" si="215"/>
        <v>#REF!</v>
      </c>
      <c r="O32" s="12" t="str">
        <f t="shared" si="216"/>
        <v>#REF!</v>
      </c>
      <c r="P32" s="457">
        <v>1657919530.0799999</v>
      </c>
      <c r="Q32" s="26" t="str">
        <f t="shared" si="218"/>
        <v>#REF!</v>
      </c>
    </row>
    <row r="33" ht="15.75" customHeight="1">
      <c r="A33" s="440" t="s">
        <v>564</v>
      </c>
      <c r="B33" s="441"/>
      <c r="C33" s="441"/>
      <c r="D33" s="442"/>
      <c r="E33" s="441"/>
      <c r="F33" s="442"/>
      <c r="G33" s="443"/>
      <c r="H33" s="443"/>
      <c r="I33" s="443"/>
      <c r="J33" s="444"/>
      <c r="K33" s="34"/>
      <c r="L33" s="441"/>
      <c r="M33" s="445"/>
      <c r="N33" s="441"/>
      <c r="O33" s="441"/>
      <c r="P33" s="446"/>
      <c r="Q33" s="441"/>
    </row>
    <row r="34" ht="15.75" customHeight="1">
      <c r="A34" s="26">
        <v>1</v>
      </c>
      <c r="B34" s="26">
        <v>77</v>
      </c>
      <c r="C34" s="12" t="str">
        <f t="shared" ref="C34:C56" si="219">VLOOKUP($B$3:$B789,'Свод объектов'!$D$3:$V789, 2,0)</f>
        <v>#REF!</v>
      </c>
      <c r="D34" s="13" t="str">
        <f t="shared" ref="D34:D56" si="220">VLOOKUP($B$3:$B789,'Свод объектов'!$D$3:$V789, 3,0)</f>
        <v>#REF!</v>
      </c>
      <c r="E34" s="12" t="str">
        <f t="shared" ref="E34:E56" si="221">VLOOKUP($B$3:$B789,'Свод объектов'!$D$3:$V789, 4,0)</f>
        <v>#REF!</v>
      </c>
      <c r="F34" s="13" t="str">
        <f t="shared" ref="F34:F56" si="222">VLOOKUP($B$3:$B789,'Свод объектов'!$D$3:$V789, 5,0)</f>
        <v>#REF!</v>
      </c>
      <c r="G34" s="448" t="str">
        <f t="shared" ref="G34:G56" si="223">VLOOKUP($B$3:$B789,'Свод объектов'!$D$3:$V789, 6,0)</f>
        <v>#REF!</v>
      </c>
      <c r="H34" s="448" t="str">
        <f t="shared" ref="H34:H56" si="224">VLOOKUP($B$3:$B789,'Свод объектов'!$D$3:$V789, 7,0)</f>
        <v>#REF!</v>
      </c>
      <c r="I34" s="448" t="str">
        <f t="shared" ref="I34:I56" si="225">VLOOKUP($B$3:$B789,'Свод объектов'!$D$3:$V789, 8,0)</f>
        <v>#REF!</v>
      </c>
      <c r="J34" s="14" t="str">
        <f t="shared" ref="J34:J56" si="226">VLOOKUP($B$3:$B789,'Свод объектов'!$D$3:$V789, 10,0)</f>
        <v>#REF!</v>
      </c>
      <c r="K34" s="21" t="str">
        <f t="shared" ref="K34:K56" si="227">VLOOKUP($B$3:$B789,'Свод объектов'!$D$3:$V789, 11,0)</f>
        <v>#REF!</v>
      </c>
      <c r="L34" s="12" t="str">
        <f t="shared" ref="L34:L56" si="228">VLOOKUP($B$3:$B789,'Свод объектов'!$D$3:$V789, 12,0)</f>
        <v>#REF!</v>
      </c>
      <c r="M34" s="449" t="str">
        <f t="shared" ref="M34:M56" si="229">VLOOKUP($B$3:$B789,'Свод объектов'!$D$3:$V789, 14,0)</f>
        <v>#REF!</v>
      </c>
      <c r="N34" s="23">
        <v>44910</v>
      </c>
      <c r="O34" s="12" t="str">
        <f t="shared" ref="O34:O56" si="230">VLOOKUP($B$3:$B789,'Свод объектов'!$D$3:$V789,16,0)</f>
        <v>#REF!</v>
      </c>
      <c r="P34" s="457" t="s">
        <v>565</v>
      </c>
      <c r="Q34" s="26" t="str">
        <f t="shared" ref="Q34:Q56" si="231">VLOOKUP(B34,'Свод объектов'!D38:AW789,46,0)</f>
        <v>#REF!</v>
      </c>
    </row>
    <row r="35" ht="15.75" customHeight="1">
      <c r="A35" s="26">
        <v>2</v>
      </c>
      <c r="B35" s="26">
        <v>115</v>
      </c>
      <c r="C35" s="12" t="str">
        <f t="shared" si="219"/>
        <v>#REF!</v>
      </c>
      <c r="D35" s="13" t="str">
        <f t="shared" si="220"/>
        <v>#REF!</v>
      </c>
      <c r="E35" s="12" t="str">
        <f t="shared" si="221"/>
        <v>#REF!</v>
      </c>
      <c r="F35" s="13" t="str">
        <f t="shared" si="222"/>
        <v>#REF!</v>
      </c>
      <c r="G35" s="448" t="str">
        <f t="shared" si="223"/>
        <v>#REF!</v>
      </c>
      <c r="H35" s="448" t="str">
        <f t="shared" si="224"/>
        <v>#REF!</v>
      </c>
      <c r="I35" s="448" t="str">
        <f t="shared" si="225"/>
        <v>#REF!</v>
      </c>
      <c r="J35" s="14" t="str">
        <f t="shared" si="226"/>
        <v>#REF!</v>
      </c>
      <c r="K35" s="21" t="str">
        <f t="shared" si="227"/>
        <v>#REF!</v>
      </c>
      <c r="L35" s="12" t="str">
        <f t="shared" si="228"/>
        <v>#REF!</v>
      </c>
      <c r="M35" s="449" t="str">
        <f t="shared" si="229"/>
        <v>#REF!</v>
      </c>
      <c r="N35" s="12" t="str">
        <f t="shared" ref="N35:N56" si="232">VLOOKUP($B$3:$B789,'Свод объектов'!$D$3:$V789, 15,0)</f>
        <v>#REF!</v>
      </c>
      <c r="O35" s="12" t="str">
        <f t="shared" si="230"/>
        <v>#REF!</v>
      </c>
      <c r="P35" s="457" t="s">
        <v>566</v>
      </c>
      <c r="Q35" s="26" t="str">
        <f t="shared" si="231"/>
        <v>#REF!</v>
      </c>
    </row>
    <row r="36" ht="15.75" customHeight="1">
      <c r="A36" s="26">
        <v>3</v>
      </c>
      <c r="B36" s="26">
        <v>116</v>
      </c>
      <c r="C36" s="12" t="str">
        <f t="shared" si="219"/>
        <v>#REF!</v>
      </c>
      <c r="D36" s="13" t="str">
        <f t="shared" si="220"/>
        <v>#REF!</v>
      </c>
      <c r="E36" s="12" t="str">
        <f t="shared" si="221"/>
        <v>#REF!</v>
      </c>
      <c r="F36" s="13" t="str">
        <f t="shared" si="222"/>
        <v>#REF!</v>
      </c>
      <c r="G36" s="448" t="str">
        <f t="shared" si="223"/>
        <v>#REF!</v>
      </c>
      <c r="H36" s="448" t="str">
        <f t="shared" si="224"/>
        <v>#REF!</v>
      </c>
      <c r="I36" s="448" t="str">
        <f t="shared" si="225"/>
        <v>#REF!</v>
      </c>
      <c r="J36" s="14" t="str">
        <f t="shared" si="226"/>
        <v>#REF!</v>
      </c>
      <c r="K36" s="21" t="str">
        <f t="shared" si="227"/>
        <v>#REF!</v>
      </c>
      <c r="L36" s="12" t="str">
        <f t="shared" si="228"/>
        <v>#REF!</v>
      </c>
      <c r="M36" s="449" t="str">
        <f t="shared" si="229"/>
        <v>#REF!</v>
      </c>
      <c r="N36" s="12" t="str">
        <f t="shared" si="232"/>
        <v>#REF!</v>
      </c>
      <c r="O36" s="12" t="str">
        <f t="shared" si="230"/>
        <v>#REF!</v>
      </c>
      <c r="P36" s="457" t="s">
        <v>567</v>
      </c>
      <c r="Q36" s="26" t="str">
        <f t="shared" si="231"/>
        <v>#REF!</v>
      </c>
    </row>
    <row r="37" ht="15.75" customHeight="1">
      <c r="A37" s="26">
        <v>4</v>
      </c>
      <c r="B37" s="26">
        <v>384</v>
      </c>
      <c r="C37" s="12" t="str">
        <f t="shared" si="219"/>
        <v>#REF!</v>
      </c>
      <c r="D37" s="13" t="str">
        <f t="shared" si="220"/>
        <v>#REF!</v>
      </c>
      <c r="E37" s="12" t="str">
        <f t="shared" si="221"/>
        <v>#REF!</v>
      </c>
      <c r="F37" s="13" t="str">
        <f t="shared" si="222"/>
        <v>#REF!</v>
      </c>
      <c r="G37" s="448" t="str">
        <f t="shared" si="223"/>
        <v>#REF!</v>
      </c>
      <c r="H37" s="448" t="str">
        <f t="shared" si="224"/>
        <v>#REF!</v>
      </c>
      <c r="I37" s="448" t="str">
        <f t="shared" si="225"/>
        <v>#REF!</v>
      </c>
      <c r="J37" s="14" t="str">
        <f t="shared" si="226"/>
        <v>#REF!</v>
      </c>
      <c r="K37" s="21" t="str">
        <f t="shared" si="227"/>
        <v>#REF!</v>
      </c>
      <c r="L37" s="12" t="str">
        <f t="shared" si="228"/>
        <v>#REF!</v>
      </c>
      <c r="M37" s="449" t="str">
        <f t="shared" si="229"/>
        <v>#REF!</v>
      </c>
      <c r="N37" s="12" t="str">
        <f t="shared" si="232"/>
        <v>#REF!</v>
      </c>
      <c r="O37" s="12" t="str">
        <f t="shared" si="230"/>
        <v>#REF!</v>
      </c>
      <c r="P37" s="457">
        <v>2932431708</v>
      </c>
      <c r="Q37" s="26" t="str">
        <f t="shared" si="231"/>
        <v>#REF!</v>
      </c>
    </row>
    <row r="38" ht="15.75" customHeight="1">
      <c r="A38" s="26">
        <v>5</v>
      </c>
      <c r="B38" s="26">
        <v>385</v>
      </c>
      <c r="C38" s="12" t="str">
        <f t="shared" si="219"/>
        <v>#REF!</v>
      </c>
      <c r="D38" s="13" t="str">
        <f t="shared" si="220"/>
        <v>#REF!</v>
      </c>
      <c r="E38" s="12" t="str">
        <f t="shared" si="221"/>
        <v>#REF!</v>
      </c>
      <c r="F38" s="13" t="str">
        <f t="shared" si="222"/>
        <v>#REF!</v>
      </c>
      <c r="G38" s="448" t="str">
        <f t="shared" si="223"/>
        <v>#REF!</v>
      </c>
      <c r="H38" s="448" t="str">
        <f t="shared" si="224"/>
        <v>#REF!</v>
      </c>
      <c r="I38" s="448" t="str">
        <f t="shared" si="225"/>
        <v>#REF!</v>
      </c>
      <c r="J38" s="14" t="str">
        <f t="shared" si="226"/>
        <v>#REF!</v>
      </c>
      <c r="K38" s="21" t="str">
        <f t="shared" si="227"/>
        <v>#REF!</v>
      </c>
      <c r="L38" s="12" t="str">
        <f t="shared" si="228"/>
        <v>#REF!</v>
      </c>
      <c r="M38" s="449" t="str">
        <f t="shared" si="229"/>
        <v>#REF!</v>
      </c>
      <c r="N38" s="12" t="str">
        <f t="shared" si="232"/>
        <v>#REF!</v>
      </c>
      <c r="O38" s="12" t="str">
        <f t="shared" si="230"/>
        <v>#REF!</v>
      </c>
      <c r="P38" s="457">
        <v>1327419394</v>
      </c>
      <c r="Q38" s="26" t="str">
        <f t="shared" si="231"/>
        <v>#REF!</v>
      </c>
    </row>
    <row r="39" ht="15.75" customHeight="1">
      <c r="A39" s="26">
        <v>6</v>
      </c>
      <c r="B39" s="26">
        <v>396</v>
      </c>
      <c r="C39" s="12" t="str">
        <f t="shared" si="219"/>
        <v>#REF!</v>
      </c>
      <c r="D39" s="13" t="str">
        <f t="shared" si="220"/>
        <v>#REF!</v>
      </c>
      <c r="E39" s="12" t="str">
        <f t="shared" si="221"/>
        <v>#REF!</v>
      </c>
      <c r="F39" s="13" t="str">
        <f t="shared" si="222"/>
        <v>#REF!</v>
      </c>
      <c r="G39" s="448" t="str">
        <f t="shared" si="223"/>
        <v>#REF!</v>
      </c>
      <c r="H39" s="448" t="str">
        <f t="shared" si="224"/>
        <v>#REF!</v>
      </c>
      <c r="I39" s="448" t="str">
        <f t="shared" si="225"/>
        <v>#REF!</v>
      </c>
      <c r="J39" s="14" t="str">
        <f t="shared" si="226"/>
        <v>#REF!</v>
      </c>
      <c r="K39" s="21" t="str">
        <f t="shared" si="227"/>
        <v>#REF!</v>
      </c>
      <c r="L39" s="12" t="str">
        <f t="shared" si="228"/>
        <v>#REF!</v>
      </c>
      <c r="M39" s="449" t="str">
        <f t="shared" si="229"/>
        <v>#REF!</v>
      </c>
      <c r="N39" s="12" t="str">
        <f t="shared" si="232"/>
        <v>#REF!</v>
      </c>
      <c r="O39" s="12" t="str">
        <f t="shared" si="230"/>
        <v>#REF!</v>
      </c>
      <c r="P39" s="457">
        <v>2828770912.21</v>
      </c>
      <c r="Q39" s="26" t="str">
        <f t="shared" si="231"/>
        <v>#REF!</v>
      </c>
      <c r="R39" s="34" t="s">
        <v>568</v>
      </c>
    </row>
    <row r="40" ht="15.75" customHeight="1">
      <c r="A40" s="26">
        <v>7</v>
      </c>
      <c r="B40" s="26">
        <v>712</v>
      </c>
      <c r="C40" s="12" t="str">
        <f t="shared" si="219"/>
        <v>#REF!</v>
      </c>
      <c r="D40" s="13" t="str">
        <f t="shared" si="220"/>
        <v>#REF!</v>
      </c>
      <c r="E40" s="12" t="str">
        <f t="shared" si="221"/>
        <v>#REF!</v>
      </c>
      <c r="F40" s="13" t="str">
        <f t="shared" si="222"/>
        <v>#REF!</v>
      </c>
      <c r="G40" s="448" t="str">
        <f t="shared" si="223"/>
        <v>#REF!</v>
      </c>
      <c r="H40" s="448" t="str">
        <f t="shared" si="224"/>
        <v>#REF!</v>
      </c>
      <c r="I40" s="448" t="str">
        <f t="shared" si="225"/>
        <v>#REF!</v>
      </c>
      <c r="J40" s="14" t="str">
        <f t="shared" si="226"/>
        <v>#REF!</v>
      </c>
      <c r="K40" s="21" t="str">
        <f t="shared" si="227"/>
        <v>#REF!</v>
      </c>
      <c r="L40" s="12" t="str">
        <f t="shared" si="228"/>
        <v>#REF!</v>
      </c>
      <c r="M40" s="449" t="str">
        <f t="shared" si="229"/>
        <v>#REF!</v>
      </c>
      <c r="N40" s="12" t="str">
        <f t="shared" si="232"/>
        <v>#REF!</v>
      </c>
      <c r="O40" s="12" t="str">
        <f t="shared" si="230"/>
        <v>#REF!</v>
      </c>
      <c r="P40" s="457">
        <v>4353319975.6997995</v>
      </c>
      <c r="Q40" s="26" t="str">
        <f t="shared" si="231"/>
        <v>#REF!</v>
      </c>
    </row>
    <row r="41" ht="15.75" customHeight="1">
      <c r="A41" s="26">
        <v>8</v>
      </c>
      <c r="B41" s="26">
        <v>778</v>
      </c>
      <c r="C41" s="12" t="str">
        <f t="shared" si="219"/>
        <v>#REF!</v>
      </c>
      <c r="D41" s="13" t="str">
        <f t="shared" si="220"/>
        <v>#REF!</v>
      </c>
      <c r="E41" s="12" t="str">
        <f t="shared" si="221"/>
        <v>#REF!</v>
      </c>
      <c r="F41" s="13" t="str">
        <f t="shared" si="222"/>
        <v>#REF!</v>
      </c>
      <c r="G41" s="448" t="str">
        <f t="shared" si="223"/>
        <v>#REF!</v>
      </c>
      <c r="H41" s="448" t="str">
        <f t="shared" si="224"/>
        <v>#REF!</v>
      </c>
      <c r="I41" s="448" t="str">
        <f t="shared" si="225"/>
        <v>#REF!</v>
      </c>
      <c r="J41" s="14" t="str">
        <f t="shared" si="226"/>
        <v>#REF!</v>
      </c>
      <c r="K41" s="21" t="str">
        <f t="shared" si="227"/>
        <v>#REF!</v>
      </c>
      <c r="L41" s="12" t="str">
        <f t="shared" si="228"/>
        <v>#REF!</v>
      </c>
      <c r="M41" s="449" t="str">
        <f t="shared" si="229"/>
        <v>#REF!</v>
      </c>
      <c r="N41" s="12" t="str">
        <f t="shared" si="232"/>
        <v>#REF!</v>
      </c>
      <c r="O41" s="12" t="str">
        <f t="shared" si="230"/>
        <v>#REF!</v>
      </c>
      <c r="P41" s="458" t="s">
        <v>569</v>
      </c>
      <c r="Q41" s="26" t="str">
        <f t="shared" si="231"/>
        <v>#REF!</v>
      </c>
    </row>
    <row r="42" ht="15.75" customHeight="1">
      <c r="A42" s="26">
        <v>9</v>
      </c>
      <c r="B42" s="26">
        <v>814</v>
      </c>
      <c r="C42" s="12" t="str">
        <f t="shared" si="219"/>
        <v>#REF!</v>
      </c>
      <c r="D42" s="13" t="str">
        <f t="shared" si="220"/>
        <v>#REF!</v>
      </c>
      <c r="E42" s="12" t="str">
        <f t="shared" si="221"/>
        <v>#REF!</v>
      </c>
      <c r="F42" s="13" t="str">
        <f t="shared" si="222"/>
        <v>#REF!</v>
      </c>
      <c r="G42" s="448" t="str">
        <f t="shared" si="223"/>
        <v>#REF!</v>
      </c>
      <c r="H42" s="448" t="str">
        <f t="shared" si="224"/>
        <v>#REF!</v>
      </c>
      <c r="I42" s="448" t="str">
        <f t="shared" si="225"/>
        <v>#REF!</v>
      </c>
      <c r="J42" s="14" t="str">
        <f t="shared" si="226"/>
        <v>#REF!</v>
      </c>
      <c r="K42" s="21" t="str">
        <f t="shared" si="227"/>
        <v>#REF!</v>
      </c>
      <c r="L42" s="12" t="str">
        <f t="shared" si="228"/>
        <v>#REF!</v>
      </c>
      <c r="M42" s="449" t="str">
        <f t="shared" si="229"/>
        <v>#REF!</v>
      </c>
      <c r="N42" s="12" t="str">
        <f t="shared" si="232"/>
        <v>#REF!</v>
      </c>
      <c r="O42" s="12" t="str">
        <f t="shared" si="230"/>
        <v>#REF!</v>
      </c>
      <c r="P42" s="458" t="s">
        <v>570</v>
      </c>
      <c r="Q42" s="26" t="str">
        <f t="shared" si="231"/>
        <v>#REF!</v>
      </c>
    </row>
    <row r="43" ht="15.75" customHeight="1">
      <c r="A43" s="26">
        <v>10</v>
      </c>
      <c r="B43" s="26">
        <v>85</v>
      </c>
      <c r="C43" s="12" t="str">
        <f t="shared" si="219"/>
        <v>#REF!</v>
      </c>
      <c r="D43" s="13" t="str">
        <f t="shared" si="220"/>
        <v>#REF!</v>
      </c>
      <c r="E43" s="12" t="str">
        <f t="shared" si="221"/>
        <v>#REF!</v>
      </c>
      <c r="F43" s="13" t="str">
        <f t="shared" si="222"/>
        <v>#REF!</v>
      </c>
      <c r="G43" s="448" t="str">
        <f t="shared" si="223"/>
        <v>#REF!</v>
      </c>
      <c r="H43" s="448" t="str">
        <f t="shared" si="224"/>
        <v>#REF!</v>
      </c>
      <c r="I43" s="448" t="str">
        <f t="shared" si="225"/>
        <v>#REF!</v>
      </c>
      <c r="J43" s="14" t="str">
        <f t="shared" si="226"/>
        <v>#REF!</v>
      </c>
      <c r="K43" s="21" t="str">
        <f t="shared" si="227"/>
        <v>#REF!</v>
      </c>
      <c r="L43" s="12" t="str">
        <f t="shared" si="228"/>
        <v>#REF!</v>
      </c>
      <c r="M43" s="449" t="str">
        <f t="shared" si="229"/>
        <v>#REF!</v>
      </c>
      <c r="N43" s="12" t="str">
        <f t="shared" si="232"/>
        <v>#REF!</v>
      </c>
      <c r="O43" s="12" t="str">
        <f t="shared" si="230"/>
        <v>#REF!</v>
      </c>
      <c r="P43" s="457">
        <f>1268649656.35+308726.13</f>
        <v>1268958382</v>
      </c>
      <c r="Q43" s="26" t="str">
        <f t="shared" si="231"/>
        <v>#REF!</v>
      </c>
    </row>
    <row r="44" ht="15.75" customHeight="1">
      <c r="A44" s="26">
        <v>11</v>
      </c>
      <c r="B44" s="26">
        <v>86</v>
      </c>
      <c r="C44" s="12" t="str">
        <f t="shared" si="219"/>
        <v>#REF!</v>
      </c>
      <c r="D44" s="13" t="str">
        <f t="shared" si="220"/>
        <v>#REF!</v>
      </c>
      <c r="E44" s="12" t="str">
        <f t="shared" si="221"/>
        <v>#REF!</v>
      </c>
      <c r="F44" s="13" t="str">
        <f t="shared" si="222"/>
        <v>#REF!</v>
      </c>
      <c r="G44" s="448" t="str">
        <f t="shared" si="223"/>
        <v>#REF!</v>
      </c>
      <c r="H44" s="448" t="str">
        <f t="shared" si="224"/>
        <v>#REF!</v>
      </c>
      <c r="I44" s="448" t="str">
        <f t="shared" si="225"/>
        <v>#REF!</v>
      </c>
      <c r="J44" s="14" t="str">
        <f t="shared" si="226"/>
        <v>#REF!</v>
      </c>
      <c r="K44" s="21" t="str">
        <f t="shared" si="227"/>
        <v>#REF!</v>
      </c>
      <c r="L44" s="12" t="str">
        <f t="shared" si="228"/>
        <v>#REF!</v>
      </c>
      <c r="M44" s="449" t="str">
        <f t="shared" si="229"/>
        <v>#REF!</v>
      </c>
      <c r="N44" s="12" t="str">
        <f t="shared" si="232"/>
        <v>#REF!</v>
      </c>
      <c r="O44" s="12" t="str">
        <f t="shared" si="230"/>
        <v>#REF!</v>
      </c>
      <c r="P44" s="457">
        <f>4162433075.83+1118067.7</f>
        <v>4163551144</v>
      </c>
      <c r="Q44" s="12" t="str">
        <f t="shared" si="231"/>
        <v>#REF!</v>
      </c>
    </row>
    <row r="45" ht="15.75" customHeight="1">
      <c r="A45" s="26">
        <v>12</v>
      </c>
      <c r="B45" s="26">
        <v>74</v>
      </c>
      <c r="C45" s="12" t="str">
        <f t="shared" si="219"/>
        <v>#REF!</v>
      </c>
      <c r="D45" s="13" t="str">
        <f t="shared" si="220"/>
        <v>#REF!</v>
      </c>
      <c r="E45" s="12" t="str">
        <f t="shared" si="221"/>
        <v>#REF!</v>
      </c>
      <c r="F45" s="13" t="str">
        <f t="shared" si="222"/>
        <v>#REF!</v>
      </c>
      <c r="G45" s="448" t="str">
        <f t="shared" si="223"/>
        <v>#REF!</v>
      </c>
      <c r="H45" s="448" t="str">
        <f t="shared" si="224"/>
        <v>#REF!</v>
      </c>
      <c r="I45" s="448" t="str">
        <f t="shared" si="225"/>
        <v>#REF!</v>
      </c>
      <c r="J45" s="14" t="str">
        <f t="shared" si="226"/>
        <v>#REF!</v>
      </c>
      <c r="K45" s="21" t="str">
        <f t="shared" si="227"/>
        <v>#REF!</v>
      </c>
      <c r="L45" s="12" t="str">
        <f t="shared" si="228"/>
        <v>#REF!</v>
      </c>
      <c r="M45" s="449" t="str">
        <f t="shared" si="229"/>
        <v>#REF!</v>
      </c>
      <c r="N45" s="12" t="str">
        <f t="shared" si="232"/>
        <v>#REF!</v>
      </c>
      <c r="O45" s="12" t="str">
        <f t="shared" si="230"/>
        <v>#REF!</v>
      </c>
      <c r="P45" s="459" t="s">
        <v>571</v>
      </c>
      <c r="Q45" s="12" t="str">
        <f t="shared" si="231"/>
        <v>#REF!</v>
      </c>
    </row>
    <row r="46" ht="15.75" customHeight="1">
      <c r="A46" s="26">
        <v>13</v>
      </c>
      <c r="B46" s="26">
        <v>87</v>
      </c>
      <c r="C46" s="12" t="str">
        <f t="shared" si="219"/>
        <v>#REF!</v>
      </c>
      <c r="D46" s="13" t="str">
        <f t="shared" si="220"/>
        <v>#REF!</v>
      </c>
      <c r="E46" s="12" t="str">
        <f t="shared" si="221"/>
        <v>#REF!</v>
      </c>
      <c r="F46" s="13" t="str">
        <f t="shared" si="222"/>
        <v>#REF!</v>
      </c>
      <c r="G46" s="448" t="str">
        <f t="shared" si="223"/>
        <v>#REF!</v>
      </c>
      <c r="H46" s="448" t="str">
        <f t="shared" si="224"/>
        <v>#REF!</v>
      </c>
      <c r="I46" s="448" t="str">
        <f t="shared" si="225"/>
        <v>#REF!</v>
      </c>
      <c r="J46" s="14" t="str">
        <f t="shared" si="226"/>
        <v>#REF!</v>
      </c>
      <c r="K46" s="21" t="str">
        <f t="shared" si="227"/>
        <v>#REF!</v>
      </c>
      <c r="L46" s="12" t="str">
        <f t="shared" si="228"/>
        <v>#REF!</v>
      </c>
      <c r="M46" s="449" t="str">
        <f t="shared" si="229"/>
        <v>#REF!</v>
      </c>
      <c r="N46" s="12" t="str">
        <f t="shared" si="232"/>
        <v>#REF!</v>
      </c>
      <c r="O46" s="12" t="str">
        <f t="shared" si="230"/>
        <v>#REF!</v>
      </c>
      <c r="P46" s="460">
        <v>2677572027.1900001</v>
      </c>
      <c r="Q46" s="12" t="str">
        <f t="shared" si="231"/>
        <v>#REF!</v>
      </c>
    </row>
    <row r="47" ht="15.75" customHeight="1">
      <c r="A47" s="26">
        <v>14</v>
      </c>
      <c r="B47" s="26">
        <v>667</v>
      </c>
      <c r="C47" s="12" t="str">
        <f t="shared" si="219"/>
        <v>#REF!</v>
      </c>
      <c r="D47" s="13" t="str">
        <f t="shared" si="220"/>
        <v>#REF!</v>
      </c>
      <c r="E47" s="12" t="str">
        <f t="shared" si="221"/>
        <v>#REF!</v>
      </c>
      <c r="F47" s="13" t="str">
        <f t="shared" si="222"/>
        <v>#REF!</v>
      </c>
      <c r="G47" s="448" t="str">
        <f t="shared" si="223"/>
        <v>#REF!</v>
      </c>
      <c r="H47" s="448" t="str">
        <f t="shared" si="224"/>
        <v>#REF!</v>
      </c>
      <c r="I47" s="448" t="str">
        <f t="shared" si="225"/>
        <v>#REF!</v>
      </c>
      <c r="J47" s="14" t="str">
        <f t="shared" si="226"/>
        <v>#REF!</v>
      </c>
      <c r="K47" s="21" t="str">
        <f t="shared" si="227"/>
        <v>#REF!</v>
      </c>
      <c r="L47" s="12" t="str">
        <f t="shared" si="228"/>
        <v>#REF!</v>
      </c>
      <c r="M47" s="449" t="str">
        <f t="shared" si="229"/>
        <v>#REF!</v>
      </c>
      <c r="N47" s="12" t="str">
        <f t="shared" si="232"/>
        <v>#REF!</v>
      </c>
      <c r="O47" s="12" t="str">
        <f t="shared" si="230"/>
        <v>#REF!</v>
      </c>
      <c r="P47" s="457">
        <v>4877966480.0600996</v>
      </c>
      <c r="Q47" s="12" t="str">
        <f t="shared" si="231"/>
        <v>#REF!</v>
      </c>
    </row>
    <row r="48" ht="15.75" customHeight="1">
      <c r="A48" s="26">
        <v>15</v>
      </c>
      <c r="B48" s="26">
        <v>780</v>
      </c>
      <c r="C48" s="12" t="str">
        <f t="shared" si="219"/>
        <v>#REF!</v>
      </c>
      <c r="D48" s="13" t="str">
        <f t="shared" si="220"/>
        <v>#REF!</v>
      </c>
      <c r="E48" s="12" t="str">
        <f t="shared" si="221"/>
        <v>#REF!</v>
      </c>
      <c r="F48" s="13" t="str">
        <f t="shared" si="222"/>
        <v>#REF!</v>
      </c>
      <c r="G48" s="448" t="str">
        <f t="shared" si="223"/>
        <v>#REF!</v>
      </c>
      <c r="H48" s="448" t="str">
        <f t="shared" si="224"/>
        <v>#REF!</v>
      </c>
      <c r="I48" s="448" t="str">
        <f t="shared" si="225"/>
        <v>#REF!</v>
      </c>
      <c r="J48" s="14" t="str">
        <f t="shared" si="226"/>
        <v>#REF!</v>
      </c>
      <c r="K48" s="21" t="str">
        <f t="shared" si="227"/>
        <v>#REF!</v>
      </c>
      <c r="L48" s="12" t="str">
        <f t="shared" si="228"/>
        <v>#REF!</v>
      </c>
      <c r="M48" s="449" t="str">
        <f t="shared" si="229"/>
        <v>#REF!</v>
      </c>
      <c r="N48" s="12" t="str">
        <f t="shared" si="232"/>
        <v>#REF!</v>
      </c>
      <c r="O48" s="12" t="str">
        <f t="shared" si="230"/>
        <v>#REF!</v>
      </c>
      <c r="P48" s="459" t="s">
        <v>572</v>
      </c>
      <c r="Q48" s="12" t="str">
        <f t="shared" si="231"/>
        <v>#REF!</v>
      </c>
    </row>
    <row r="49" ht="15.75" customHeight="1">
      <c r="A49" s="26">
        <v>16</v>
      </c>
      <c r="B49" s="26">
        <v>342</v>
      </c>
      <c r="C49" s="12" t="str">
        <f t="shared" si="219"/>
        <v>#REF!</v>
      </c>
      <c r="D49" s="13" t="str">
        <f t="shared" si="220"/>
        <v>#REF!</v>
      </c>
      <c r="E49" s="12" t="str">
        <f t="shared" si="221"/>
        <v>#REF!</v>
      </c>
      <c r="F49" s="13" t="str">
        <f t="shared" si="222"/>
        <v>#REF!</v>
      </c>
      <c r="G49" s="448" t="str">
        <f t="shared" si="223"/>
        <v>#REF!</v>
      </c>
      <c r="H49" s="448" t="str">
        <f t="shared" si="224"/>
        <v>#REF!</v>
      </c>
      <c r="I49" s="448" t="str">
        <f t="shared" si="225"/>
        <v>#REF!</v>
      </c>
      <c r="J49" s="14" t="str">
        <f t="shared" si="226"/>
        <v>#REF!</v>
      </c>
      <c r="K49" s="21" t="str">
        <f t="shared" si="227"/>
        <v>#REF!</v>
      </c>
      <c r="L49" s="12" t="str">
        <f t="shared" si="228"/>
        <v>#REF!</v>
      </c>
      <c r="M49" s="449" t="str">
        <f t="shared" si="229"/>
        <v>#REF!</v>
      </c>
      <c r="N49" s="12" t="str">
        <f t="shared" si="232"/>
        <v>#REF!</v>
      </c>
      <c r="O49" s="12" t="str">
        <f t="shared" si="230"/>
        <v>#REF!</v>
      </c>
      <c r="P49" s="457">
        <v>1853978200.8199999</v>
      </c>
      <c r="Q49" s="12" t="str">
        <f t="shared" si="231"/>
        <v>#REF!</v>
      </c>
    </row>
    <row r="50" ht="15.75" customHeight="1">
      <c r="A50" s="26">
        <v>17</v>
      </c>
      <c r="B50" s="26">
        <v>343</v>
      </c>
      <c r="C50" s="12" t="str">
        <f t="shared" si="219"/>
        <v>#REF!</v>
      </c>
      <c r="D50" s="13" t="str">
        <f t="shared" si="220"/>
        <v>#REF!</v>
      </c>
      <c r="E50" s="12" t="str">
        <f t="shared" si="221"/>
        <v>#REF!</v>
      </c>
      <c r="F50" s="13" t="str">
        <f t="shared" si="222"/>
        <v>#REF!</v>
      </c>
      <c r="G50" s="448" t="str">
        <f t="shared" si="223"/>
        <v>#REF!</v>
      </c>
      <c r="H50" s="448" t="str">
        <f t="shared" si="224"/>
        <v>#REF!</v>
      </c>
      <c r="I50" s="448" t="str">
        <f t="shared" si="225"/>
        <v>#REF!</v>
      </c>
      <c r="J50" s="14" t="str">
        <f t="shared" si="226"/>
        <v>#REF!</v>
      </c>
      <c r="K50" s="21" t="str">
        <f t="shared" si="227"/>
        <v>#REF!</v>
      </c>
      <c r="L50" s="12" t="str">
        <f t="shared" si="228"/>
        <v>#REF!</v>
      </c>
      <c r="M50" s="449" t="str">
        <f t="shared" si="229"/>
        <v>#REF!</v>
      </c>
      <c r="N50" s="12" t="str">
        <f t="shared" si="232"/>
        <v>#REF!</v>
      </c>
      <c r="O50" s="12" t="str">
        <f t="shared" si="230"/>
        <v>#REF!</v>
      </c>
      <c r="P50" s="457">
        <v>3586477409.8200002</v>
      </c>
      <c r="Q50" s="12" t="str">
        <f t="shared" si="231"/>
        <v>#REF!</v>
      </c>
    </row>
    <row r="51" ht="15.75" customHeight="1">
      <c r="A51" s="26">
        <v>18</v>
      </c>
      <c r="B51" s="26">
        <v>344</v>
      </c>
      <c r="C51" s="12" t="str">
        <f t="shared" si="219"/>
        <v>#REF!</v>
      </c>
      <c r="D51" s="13" t="str">
        <f t="shared" si="220"/>
        <v>#REF!</v>
      </c>
      <c r="E51" s="12" t="str">
        <f t="shared" si="221"/>
        <v>#REF!</v>
      </c>
      <c r="F51" s="13" t="str">
        <f t="shared" si="222"/>
        <v>#REF!</v>
      </c>
      <c r="G51" s="448" t="str">
        <f t="shared" si="223"/>
        <v>#REF!</v>
      </c>
      <c r="H51" s="448" t="str">
        <f t="shared" si="224"/>
        <v>#REF!</v>
      </c>
      <c r="I51" s="448" t="str">
        <f t="shared" si="225"/>
        <v>#REF!</v>
      </c>
      <c r="J51" s="14" t="str">
        <f t="shared" si="226"/>
        <v>#REF!</v>
      </c>
      <c r="K51" s="21" t="str">
        <f t="shared" si="227"/>
        <v>#REF!</v>
      </c>
      <c r="L51" s="12" t="str">
        <f t="shared" si="228"/>
        <v>#REF!</v>
      </c>
      <c r="M51" s="449" t="str">
        <f t="shared" si="229"/>
        <v>#REF!</v>
      </c>
      <c r="N51" s="12" t="str">
        <f t="shared" si="232"/>
        <v>#REF!</v>
      </c>
      <c r="O51" s="12" t="str">
        <f t="shared" si="230"/>
        <v>#REF!</v>
      </c>
      <c r="P51" s="457">
        <v>3996777266.5100002</v>
      </c>
      <c r="Q51" s="12" t="str">
        <f t="shared" si="231"/>
        <v>#REF!</v>
      </c>
    </row>
    <row r="52" ht="15.75" customHeight="1">
      <c r="A52" s="26">
        <v>19</v>
      </c>
      <c r="B52" s="26">
        <v>346</v>
      </c>
      <c r="C52" s="12" t="str">
        <f t="shared" si="219"/>
        <v>#REF!</v>
      </c>
      <c r="D52" s="13" t="str">
        <f t="shared" si="220"/>
        <v>#REF!</v>
      </c>
      <c r="E52" s="12" t="str">
        <f t="shared" si="221"/>
        <v>#REF!</v>
      </c>
      <c r="F52" s="13" t="str">
        <f t="shared" si="222"/>
        <v>#REF!</v>
      </c>
      <c r="G52" s="448" t="str">
        <f t="shared" si="223"/>
        <v>#REF!</v>
      </c>
      <c r="H52" s="448" t="str">
        <f t="shared" si="224"/>
        <v>#REF!</v>
      </c>
      <c r="I52" s="448" t="str">
        <f t="shared" si="225"/>
        <v>#REF!</v>
      </c>
      <c r="J52" s="14" t="str">
        <f t="shared" si="226"/>
        <v>#REF!</v>
      </c>
      <c r="K52" s="21" t="str">
        <f t="shared" si="227"/>
        <v>#REF!</v>
      </c>
      <c r="L52" s="12" t="str">
        <f t="shared" si="228"/>
        <v>#REF!</v>
      </c>
      <c r="M52" s="449" t="str">
        <f t="shared" si="229"/>
        <v>#REF!</v>
      </c>
      <c r="N52" s="12" t="str">
        <f t="shared" si="232"/>
        <v>#REF!</v>
      </c>
      <c r="O52" s="12" t="str">
        <f t="shared" si="230"/>
        <v>#REF!</v>
      </c>
      <c r="P52" s="457">
        <v>1378316956.5899999</v>
      </c>
      <c r="Q52" s="12" t="str">
        <f t="shared" si="231"/>
        <v>#REF!</v>
      </c>
    </row>
    <row r="53" ht="15.75" customHeight="1">
      <c r="A53" s="26">
        <v>20</v>
      </c>
      <c r="B53" s="26">
        <v>458</v>
      </c>
      <c r="C53" s="12" t="str">
        <f t="shared" si="219"/>
        <v>#REF!</v>
      </c>
      <c r="D53" s="13" t="str">
        <f t="shared" si="220"/>
        <v>#REF!</v>
      </c>
      <c r="E53" s="12" t="str">
        <f t="shared" si="221"/>
        <v>#REF!</v>
      </c>
      <c r="F53" s="13" t="str">
        <f t="shared" si="222"/>
        <v>#REF!</v>
      </c>
      <c r="G53" s="448" t="str">
        <f t="shared" si="223"/>
        <v>#REF!</v>
      </c>
      <c r="H53" s="448" t="str">
        <f t="shared" si="224"/>
        <v>#REF!</v>
      </c>
      <c r="I53" s="448" t="str">
        <f t="shared" si="225"/>
        <v>#REF!</v>
      </c>
      <c r="J53" s="14" t="str">
        <f t="shared" si="226"/>
        <v>#REF!</v>
      </c>
      <c r="K53" s="21" t="str">
        <f t="shared" si="227"/>
        <v>#REF!</v>
      </c>
      <c r="L53" s="12" t="str">
        <f t="shared" si="228"/>
        <v>#REF!</v>
      </c>
      <c r="M53" s="449" t="str">
        <f t="shared" si="229"/>
        <v>#REF!</v>
      </c>
      <c r="N53" s="12" t="str">
        <f t="shared" si="232"/>
        <v>#REF!</v>
      </c>
      <c r="O53" s="12" t="str">
        <f t="shared" si="230"/>
        <v>#REF!</v>
      </c>
      <c r="P53" s="457">
        <f>857870604.12*0.9</f>
        <v>772083543.70000005</v>
      </c>
      <c r="Q53" s="12" t="str">
        <f t="shared" si="231"/>
        <v>#REF!</v>
      </c>
    </row>
    <row r="54" ht="15.75" customHeight="1">
      <c r="A54" s="26">
        <v>21</v>
      </c>
      <c r="B54" s="26">
        <v>459</v>
      </c>
      <c r="C54" s="12" t="str">
        <f t="shared" si="219"/>
        <v>#REF!</v>
      </c>
      <c r="D54" s="13" t="str">
        <f t="shared" si="220"/>
        <v>#REF!</v>
      </c>
      <c r="E54" s="12" t="str">
        <f t="shared" si="221"/>
        <v>#REF!</v>
      </c>
      <c r="F54" s="13" t="str">
        <f t="shared" si="222"/>
        <v>#REF!</v>
      </c>
      <c r="G54" s="448" t="str">
        <f t="shared" si="223"/>
        <v>#REF!</v>
      </c>
      <c r="H54" s="448" t="str">
        <f t="shared" si="224"/>
        <v>#REF!</v>
      </c>
      <c r="I54" s="448" t="str">
        <f t="shared" si="225"/>
        <v>#REF!</v>
      </c>
      <c r="J54" s="14" t="str">
        <f t="shared" si="226"/>
        <v>#REF!</v>
      </c>
      <c r="K54" s="21" t="str">
        <f t="shared" si="227"/>
        <v>#REF!</v>
      </c>
      <c r="L54" s="12" t="str">
        <f t="shared" si="228"/>
        <v>#REF!</v>
      </c>
      <c r="M54" s="449" t="str">
        <f t="shared" si="229"/>
        <v>#REF!</v>
      </c>
      <c r="N54" s="12" t="str">
        <f t="shared" si="232"/>
        <v>#REF!</v>
      </c>
      <c r="O54" s="12" t="str">
        <f t="shared" si="230"/>
        <v>#REF!</v>
      </c>
      <c r="P54" s="457">
        <f>1226747521.08*0.9</f>
        <v>1104072769</v>
      </c>
      <c r="Q54" s="12" t="str">
        <f t="shared" si="231"/>
        <v>#REF!</v>
      </c>
    </row>
    <row r="55" ht="15.75" customHeight="1">
      <c r="A55" s="26">
        <v>22</v>
      </c>
      <c r="B55" s="26">
        <v>461</v>
      </c>
      <c r="C55" s="12" t="str">
        <f t="shared" si="219"/>
        <v>#REF!</v>
      </c>
      <c r="D55" s="13" t="str">
        <f t="shared" si="220"/>
        <v>#REF!</v>
      </c>
      <c r="E55" s="12" t="str">
        <f t="shared" si="221"/>
        <v>#REF!</v>
      </c>
      <c r="F55" s="13" t="str">
        <f t="shared" si="222"/>
        <v>#REF!</v>
      </c>
      <c r="G55" s="448" t="str">
        <f t="shared" si="223"/>
        <v>#REF!</v>
      </c>
      <c r="H55" s="448" t="str">
        <f t="shared" si="224"/>
        <v>#REF!</v>
      </c>
      <c r="I55" s="448" t="str">
        <f t="shared" si="225"/>
        <v>#REF!</v>
      </c>
      <c r="J55" s="14" t="str">
        <f t="shared" si="226"/>
        <v>#REF!</v>
      </c>
      <c r="K55" s="21" t="str">
        <f t="shared" si="227"/>
        <v>#REF!</v>
      </c>
      <c r="L55" s="12" t="str">
        <f t="shared" si="228"/>
        <v>#REF!</v>
      </c>
      <c r="M55" s="449" t="str">
        <f t="shared" si="229"/>
        <v>#REF!</v>
      </c>
      <c r="N55" s="12" t="str">
        <f t="shared" si="232"/>
        <v>#REF!</v>
      </c>
      <c r="O55" s="12" t="str">
        <f t="shared" si="230"/>
        <v>#REF!</v>
      </c>
      <c r="P55" s="457">
        <f>2412938114.66*0.9</f>
        <v>2171644303</v>
      </c>
      <c r="Q55" s="461" t="str">
        <f t="shared" si="231"/>
        <v>#REF!</v>
      </c>
    </row>
    <row r="56" ht="15.75" customHeight="1">
      <c r="A56" s="26">
        <v>23</v>
      </c>
      <c r="B56" s="26">
        <v>462</v>
      </c>
      <c r="C56" s="12" t="str">
        <f t="shared" si="219"/>
        <v>#REF!</v>
      </c>
      <c r="D56" s="13" t="str">
        <f t="shared" si="220"/>
        <v>#REF!</v>
      </c>
      <c r="E56" s="12" t="str">
        <f t="shared" si="221"/>
        <v>#REF!</v>
      </c>
      <c r="F56" s="13" t="str">
        <f t="shared" si="222"/>
        <v>#REF!</v>
      </c>
      <c r="G56" s="448" t="str">
        <f t="shared" si="223"/>
        <v>#REF!</v>
      </c>
      <c r="H56" s="448" t="str">
        <f t="shared" si="224"/>
        <v>#REF!</v>
      </c>
      <c r="I56" s="448" t="str">
        <f t="shared" si="225"/>
        <v>#REF!</v>
      </c>
      <c r="J56" s="14" t="str">
        <f t="shared" si="226"/>
        <v>#REF!</v>
      </c>
      <c r="K56" s="21" t="str">
        <f t="shared" si="227"/>
        <v>#REF!</v>
      </c>
      <c r="L56" s="12" t="str">
        <f t="shared" si="228"/>
        <v>#REF!</v>
      </c>
      <c r="M56" s="449" t="str">
        <f t="shared" si="229"/>
        <v>#REF!</v>
      </c>
      <c r="N56" s="12" t="str">
        <f t="shared" si="232"/>
        <v>#REF!</v>
      </c>
      <c r="O56" s="12" t="str">
        <f t="shared" si="230"/>
        <v>#REF!</v>
      </c>
      <c r="P56" s="457">
        <f>5643667779.22*0.9</f>
        <v>5079301001</v>
      </c>
      <c r="Q56" s="12" t="str">
        <f t="shared" si="231"/>
        <v>#REF!</v>
      </c>
    </row>
    <row r="57" ht="15.75" customHeight="1">
      <c r="J57" s="46"/>
      <c r="M57" s="244"/>
      <c r="P57" s="462"/>
    </row>
    <row r="58" ht="15.75" customHeight="1">
      <c r="C58" s="463"/>
      <c r="D58" s="59"/>
      <c r="E58" s="464"/>
      <c r="J58" s="46"/>
      <c r="K58" s="465"/>
      <c r="L58" s="466" t="str">
        <f>SUBTOTAL(9,L3:L56)</f>
        <v>#REF!</v>
      </c>
      <c r="M58" s="244"/>
      <c r="P58" s="462"/>
      <c r="Q58" s="216" t="s">
        <v>573</v>
      </c>
    </row>
    <row r="59" ht="15.75" customHeight="1">
      <c r="C59" s="467" t="s">
        <v>574</v>
      </c>
      <c r="D59" s="59"/>
      <c r="E59" s="468" t="s">
        <v>575</v>
      </c>
      <c r="J59" s="46"/>
      <c r="K59" s="469" t="s">
        <v>576</v>
      </c>
      <c r="M59" s="244"/>
      <c r="P59" s="462"/>
    </row>
    <row r="60" ht="15.75" customHeight="1">
      <c r="E60" s="470"/>
      <c r="J60" s="46"/>
      <c r="K60" s="471"/>
      <c r="M60" s="244"/>
      <c r="P60" s="462"/>
    </row>
    <row r="61" ht="15.75" customHeight="1">
      <c r="E61" s="468" t="s">
        <v>577</v>
      </c>
      <c r="J61" s="46"/>
      <c r="K61" s="469" t="s">
        <v>578</v>
      </c>
      <c r="M61" s="244"/>
      <c r="P61" s="462"/>
    </row>
    <row r="62" ht="15.75" customHeight="1">
      <c r="E62" s="472"/>
      <c r="J62" s="46"/>
      <c r="K62" s="473"/>
      <c r="M62" s="244"/>
      <c r="P62" s="462"/>
    </row>
    <row r="63" ht="15.75" customHeight="1">
      <c r="E63" s="468" t="s">
        <v>579</v>
      </c>
      <c r="J63" s="46"/>
      <c r="K63" s="469" t="s">
        <v>580</v>
      </c>
      <c r="M63" s="244"/>
      <c r="P63" s="462"/>
    </row>
    <row r="64" ht="15.75" customHeight="1">
      <c r="E64" s="474"/>
      <c r="J64" s="46"/>
      <c r="K64" s="475"/>
      <c r="M64" s="244"/>
      <c r="P64" s="462"/>
    </row>
    <row r="65" ht="15.75" customHeight="1">
      <c r="E65" s="468" t="s">
        <v>57</v>
      </c>
      <c r="J65" s="46"/>
      <c r="K65" s="469" t="s">
        <v>15</v>
      </c>
      <c r="M65" s="244"/>
      <c r="P65" s="462"/>
    </row>
    <row r="66" ht="15.75" customHeight="1">
      <c r="E66" s="476"/>
      <c r="J66" s="46"/>
      <c r="M66" s="244"/>
      <c r="P66" s="462"/>
    </row>
    <row r="67" ht="15.75" customHeight="1">
      <c r="E67" s="468" t="s">
        <v>581</v>
      </c>
      <c r="J67" s="46"/>
      <c r="M67" s="244"/>
      <c r="P67" s="462"/>
    </row>
    <row r="68" ht="15.75" customHeight="1">
      <c r="J68" s="46"/>
      <c r="M68" s="244"/>
      <c r="P68" s="462"/>
    </row>
    <row r="69" ht="15.75" customHeight="1">
      <c r="J69" s="46"/>
      <c r="M69" s="244"/>
      <c r="P69" s="462"/>
    </row>
    <row r="70" ht="15.75" customHeight="1">
      <c r="J70" s="46"/>
      <c r="M70" s="244"/>
      <c r="P70" s="462"/>
    </row>
    <row r="71" ht="15.75" customHeight="1">
      <c r="J71" s="46"/>
      <c r="M71" s="244"/>
      <c r="P71" s="462"/>
    </row>
    <row r="72" ht="15.75" customHeight="1">
      <c r="J72" s="46"/>
      <c r="M72" s="244"/>
      <c r="P72" s="462"/>
    </row>
    <row r="73" ht="15.75" customHeight="1">
      <c r="J73" s="46"/>
      <c r="M73" s="244"/>
      <c r="P73" s="462"/>
    </row>
    <row r="74" ht="15.75" customHeight="1">
      <c r="J74" s="46"/>
      <c r="M74" s="244"/>
      <c r="P74" s="462"/>
    </row>
    <row r="75" ht="15.75" customHeight="1">
      <c r="J75" s="46"/>
      <c r="M75" s="244"/>
      <c r="P75" s="462"/>
    </row>
    <row r="76" ht="15.75" customHeight="1">
      <c r="J76" s="46"/>
      <c r="M76" s="244"/>
      <c r="P76" s="462"/>
    </row>
    <row r="77" ht="15.75" customHeight="1">
      <c r="J77" s="46"/>
      <c r="M77" s="244"/>
      <c r="P77" s="462"/>
    </row>
    <row r="78" ht="15.75" customHeight="1">
      <c r="J78" s="46"/>
      <c r="M78" s="244"/>
      <c r="P78" s="462"/>
    </row>
    <row r="79" ht="15.75" customHeight="1">
      <c r="J79" s="46"/>
      <c r="M79" s="244"/>
      <c r="P79" s="462"/>
    </row>
    <row r="80" ht="15.75" customHeight="1">
      <c r="J80" s="46"/>
      <c r="M80" s="244"/>
      <c r="P80" s="462"/>
    </row>
    <row r="81" ht="15.75" customHeight="1">
      <c r="J81" s="46"/>
      <c r="M81" s="244"/>
      <c r="P81" s="462"/>
    </row>
    <row r="82" ht="15.75" customHeight="1">
      <c r="J82" s="46"/>
      <c r="M82" s="244"/>
      <c r="P82" s="462"/>
    </row>
    <row r="83" ht="15.75" customHeight="1">
      <c r="J83" s="46"/>
      <c r="M83" s="244"/>
      <c r="P83" s="462"/>
    </row>
    <row r="84" ht="15.75" customHeight="1">
      <c r="J84" s="46"/>
      <c r="M84" s="244"/>
      <c r="P84" s="462"/>
    </row>
    <row r="85" ht="15.75" customHeight="1">
      <c r="J85" s="46"/>
      <c r="M85" s="244"/>
      <c r="P85" s="462"/>
    </row>
    <row r="86" ht="15.75" customHeight="1">
      <c r="J86" s="46"/>
      <c r="M86" s="244"/>
      <c r="P86" s="462"/>
    </row>
    <row r="87" ht="15.75" customHeight="1">
      <c r="J87" s="46"/>
      <c r="M87" s="244"/>
      <c r="P87" s="462"/>
    </row>
    <row r="88" ht="15.75" customHeight="1">
      <c r="J88" s="46"/>
      <c r="M88" s="244"/>
      <c r="P88" s="462"/>
    </row>
    <row r="89" ht="15.75" customHeight="1">
      <c r="J89" s="46"/>
      <c r="M89" s="244"/>
      <c r="P89" s="462"/>
    </row>
    <row r="90" ht="15.75" customHeight="1">
      <c r="J90" s="46"/>
      <c r="M90" s="244"/>
      <c r="P90" s="462"/>
    </row>
    <row r="91" ht="15.75" customHeight="1">
      <c r="J91" s="46"/>
      <c r="M91" s="244"/>
      <c r="P91" s="462"/>
    </row>
    <row r="92" ht="15.75" customHeight="1">
      <c r="J92" s="46"/>
      <c r="M92" s="244"/>
      <c r="P92" s="462"/>
    </row>
    <row r="93" ht="15.75" customHeight="1">
      <c r="J93" s="46"/>
      <c r="M93" s="244"/>
      <c r="P93" s="462"/>
    </row>
    <row r="94" ht="15.75" customHeight="1">
      <c r="J94" s="46"/>
      <c r="M94" s="244"/>
      <c r="P94" s="462"/>
    </row>
    <row r="95" ht="15.75" customHeight="1">
      <c r="J95" s="46"/>
      <c r="M95" s="244"/>
      <c r="P95" s="462"/>
    </row>
    <row r="96" ht="15.75" customHeight="1">
      <c r="J96" s="46"/>
      <c r="M96" s="244"/>
      <c r="P96" s="462"/>
    </row>
    <row r="97" ht="15.75" customHeight="1">
      <c r="J97" s="46"/>
      <c r="M97" s="244"/>
      <c r="P97" s="462"/>
    </row>
    <row r="98" ht="15.75" customHeight="1">
      <c r="J98" s="46"/>
      <c r="M98" s="244"/>
      <c r="P98" s="462"/>
    </row>
    <row r="99" ht="15.75" customHeight="1">
      <c r="J99" s="46"/>
      <c r="M99" s="244"/>
      <c r="P99" s="462"/>
    </row>
    <row r="100" ht="15.75" customHeight="1">
      <c r="J100" s="46"/>
      <c r="M100" s="244"/>
      <c r="P100" s="462"/>
    </row>
    <row r="101" ht="15.75" customHeight="1">
      <c r="J101" s="46"/>
      <c r="M101" s="244"/>
      <c r="P101" s="462"/>
    </row>
    <row r="102" ht="15.75" customHeight="1">
      <c r="J102" s="46"/>
      <c r="M102" s="244"/>
      <c r="P102" s="462"/>
    </row>
    <row r="103" ht="15.75" customHeight="1">
      <c r="J103" s="46"/>
      <c r="M103" s="244"/>
      <c r="P103" s="462"/>
    </row>
    <row r="104" ht="15.75" customHeight="1">
      <c r="J104" s="46"/>
      <c r="M104" s="244"/>
      <c r="P104" s="462"/>
    </row>
    <row r="105" ht="15.75" customHeight="1">
      <c r="J105" s="46"/>
      <c r="M105" s="244"/>
      <c r="P105" s="462"/>
    </row>
    <row r="106" ht="15.75" customHeight="1">
      <c r="J106" s="46"/>
      <c r="M106" s="244"/>
      <c r="P106" s="462"/>
    </row>
    <row r="107" ht="15.75" customHeight="1">
      <c r="J107" s="46"/>
      <c r="M107" s="244"/>
      <c r="P107" s="462"/>
    </row>
    <row r="108" ht="15.75" customHeight="1">
      <c r="J108" s="46"/>
      <c r="M108" s="244"/>
      <c r="P108" s="462"/>
    </row>
    <row r="109" ht="15.75" customHeight="1">
      <c r="J109" s="46"/>
      <c r="M109" s="244"/>
      <c r="P109" s="462"/>
    </row>
    <row r="110" ht="15.75" customHeight="1">
      <c r="J110" s="46"/>
      <c r="M110" s="244"/>
      <c r="P110" s="462"/>
    </row>
    <row r="111" ht="15.75" customHeight="1">
      <c r="J111" s="46"/>
      <c r="M111" s="244"/>
      <c r="P111" s="462"/>
    </row>
    <row r="112" ht="15.75" customHeight="1">
      <c r="J112" s="46"/>
      <c r="M112" s="244"/>
      <c r="P112" s="462"/>
    </row>
    <row r="113" ht="15.75" customHeight="1">
      <c r="J113" s="46"/>
      <c r="M113" s="244"/>
      <c r="P113" s="462"/>
    </row>
    <row r="114" ht="15.75" customHeight="1">
      <c r="J114" s="46"/>
      <c r="M114" s="244"/>
      <c r="P114" s="462"/>
    </row>
    <row r="115" ht="15.75" customHeight="1">
      <c r="J115" s="46"/>
      <c r="M115" s="244"/>
      <c r="P115" s="462"/>
    </row>
    <row r="116" ht="15.75" customHeight="1">
      <c r="J116" s="46"/>
      <c r="M116" s="244"/>
      <c r="P116" s="462"/>
    </row>
    <row r="117" ht="15.75" customHeight="1">
      <c r="J117" s="46"/>
      <c r="M117" s="244"/>
      <c r="P117" s="462"/>
    </row>
    <row r="118" ht="15.75" customHeight="1">
      <c r="J118" s="46"/>
      <c r="M118" s="244"/>
      <c r="P118" s="462"/>
    </row>
    <row r="119" ht="15.75" customHeight="1">
      <c r="J119" s="46"/>
      <c r="M119" s="244"/>
      <c r="P119" s="462"/>
    </row>
    <row r="120" ht="15.75" customHeight="1">
      <c r="J120" s="46"/>
      <c r="M120" s="244"/>
      <c r="P120" s="462"/>
    </row>
    <row r="121" ht="15.75" customHeight="1">
      <c r="J121" s="46"/>
      <c r="M121" s="244"/>
      <c r="P121" s="462"/>
    </row>
    <row r="122" ht="15.75" customHeight="1">
      <c r="J122" s="46"/>
      <c r="M122" s="244"/>
      <c r="P122" s="462"/>
    </row>
    <row r="123" ht="15.75" customHeight="1">
      <c r="J123" s="46"/>
      <c r="M123" s="244"/>
      <c r="P123" s="462"/>
    </row>
    <row r="124" ht="15.75" customHeight="1">
      <c r="J124" s="46"/>
      <c r="M124" s="244"/>
      <c r="P124" s="462"/>
    </row>
    <row r="125" ht="15.75" customHeight="1">
      <c r="J125" s="46"/>
      <c r="M125" s="244"/>
      <c r="P125" s="462"/>
    </row>
    <row r="126" ht="15.75" customHeight="1">
      <c r="J126" s="46"/>
      <c r="M126" s="244"/>
      <c r="P126" s="462"/>
    </row>
    <row r="127" ht="15.75" customHeight="1">
      <c r="J127" s="46"/>
      <c r="M127" s="244"/>
      <c r="P127" s="462"/>
    </row>
    <row r="128" ht="15.75" customHeight="1">
      <c r="J128" s="46"/>
      <c r="M128" s="244"/>
      <c r="P128" s="462"/>
    </row>
    <row r="129" ht="15.75" customHeight="1">
      <c r="J129" s="46"/>
      <c r="M129" s="244"/>
      <c r="P129" s="462"/>
    </row>
    <row r="130" ht="15.75" customHeight="1">
      <c r="J130" s="46"/>
      <c r="M130" s="244"/>
      <c r="P130" s="462"/>
    </row>
    <row r="131" ht="15.75" customHeight="1">
      <c r="J131" s="46"/>
      <c r="M131" s="244"/>
      <c r="P131" s="462"/>
    </row>
    <row r="132" ht="15.75" customHeight="1">
      <c r="J132" s="46"/>
      <c r="M132" s="244"/>
      <c r="P132" s="462"/>
    </row>
    <row r="133" ht="15.75" customHeight="1">
      <c r="J133" s="46"/>
      <c r="M133" s="244"/>
      <c r="P133" s="462"/>
    </row>
    <row r="134" ht="15.75" customHeight="1">
      <c r="J134" s="46"/>
      <c r="M134" s="244"/>
      <c r="P134" s="462"/>
    </row>
    <row r="135" ht="15.75" customHeight="1">
      <c r="J135" s="46"/>
      <c r="M135" s="244"/>
      <c r="P135" s="462"/>
    </row>
    <row r="136" ht="15.75" customHeight="1">
      <c r="J136" s="46"/>
      <c r="M136" s="244"/>
      <c r="P136" s="462"/>
    </row>
    <row r="137" ht="15.75" customHeight="1">
      <c r="J137" s="46"/>
      <c r="M137" s="244"/>
      <c r="P137" s="462"/>
    </row>
    <row r="138" ht="15.75" customHeight="1">
      <c r="J138" s="46"/>
      <c r="M138" s="244"/>
      <c r="P138" s="462"/>
    </row>
    <row r="139" ht="15.75" customHeight="1">
      <c r="J139" s="46"/>
      <c r="M139" s="244"/>
      <c r="P139" s="462"/>
    </row>
    <row r="140" ht="15.75" customHeight="1">
      <c r="J140" s="46"/>
      <c r="M140" s="244"/>
      <c r="P140" s="462"/>
    </row>
    <row r="141" ht="15.75" customHeight="1">
      <c r="J141" s="46"/>
      <c r="M141" s="244"/>
      <c r="P141" s="462"/>
    </row>
    <row r="142" ht="15.75" customHeight="1">
      <c r="J142" s="46"/>
      <c r="M142" s="244"/>
      <c r="P142" s="462"/>
    </row>
    <row r="143" ht="15.75" customHeight="1">
      <c r="J143" s="46"/>
      <c r="M143" s="244"/>
      <c r="P143" s="462"/>
    </row>
    <row r="144" ht="15.75" customHeight="1">
      <c r="J144" s="46"/>
      <c r="M144" s="244"/>
      <c r="P144" s="462"/>
    </row>
    <row r="145" ht="15.75" customHeight="1">
      <c r="J145" s="46"/>
      <c r="M145" s="244"/>
      <c r="P145" s="462"/>
    </row>
    <row r="146" ht="15.75" customHeight="1">
      <c r="J146" s="46"/>
      <c r="M146" s="244"/>
      <c r="P146" s="462"/>
    </row>
    <row r="147" ht="15.75" customHeight="1">
      <c r="J147" s="46"/>
      <c r="M147" s="244"/>
      <c r="P147" s="462"/>
    </row>
    <row r="148" ht="15.75" customHeight="1">
      <c r="J148" s="46"/>
      <c r="M148" s="244"/>
      <c r="P148" s="462"/>
    </row>
    <row r="149" ht="15.75" customHeight="1">
      <c r="J149" s="46"/>
      <c r="M149" s="244"/>
      <c r="P149" s="462"/>
    </row>
    <row r="150" ht="15.75" customHeight="1">
      <c r="J150" s="46"/>
      <c r="M150" s="244"/>
      <c r="P150" s="462"/>
    </row>
    <row r="151" ht="15.75" customHeight="1">
      <c r="J151" s="46"/>
      <c r="M151" s="244"/>
      <c r="P151" s="462"/>
    </row>
    <row r="152" ht="15.75" customHeight="1">
      <c r="J152" s="46"/>
      <c r="M152" s="244"/>
      <c r="P152" s="462"/>
    </row>
    <row r="153" ht="15.75" customHeight="1">
      <c r="J153" s="46"/>
      <c r="M153" s="244"/>
      <c r="P153" s="462"/>
    </row>
    <row r="154" ht="15.75" customHeight="1">
      <c r="J154" s="46"/>
      <c r="M154" s="244"/>
      <c r="P154" s="462"/>
    </row>
    <row r="155" ht="15.75" customHeight="1">
      <c r="J155" s="46"/>
      <c r="M155" s="244"/>
      <c r="P155" s="462"/>
    </row>
    <row r="156" ht="15.75" customHeight="1">
      <c r="J156" s="46"/>
      <c r="M156" s="244"/>
      <c r="P156" s="462"/>
    </row>
    <row r="157" ht="15.75" customHeight="1">
      <c r="J157" s="46"/>
      <c r="M157" s="244"/>
      <c r="P157" s="462"/>
    </row>
    <row r="158" ht="15.75" customHeight="1">
      <c r="J158" s="46"/>
      <c r="M158" s="244"/>
      <c r="P158" s="462"/>
    </row>
    <row r="159" ht="15.75" customHeight="1">
      <c r="J159" s="46"/>
      <c r="M159" s="244"/>
      <c r="P159" s="462"/>
    </row>
    <row r="160" ht="15.75" customHeight="1">
      <c r="J160" s="46"/>
      <c r="M160" s="244"/>
      <c r="P160" s="462"/>
    </row>
    <row r="161" ht="15.75" customHeight="1">
      <c r="J161" s="46"/>
      <c r="M161" s="244"/>
      <c r="P161" s="462"/>
    </row>
    <row r="162" ht="15.75" customHeight="1">
      <c r="J162" s="46"/>
      <c r="M162" s="244"/>
      <c r="P162" s="462"/>
    </row>
    <row r="163" ht="15.75" customHeight="1">
      <c r="J163" s="46"/>
      <c r="M163" s="244"/>
      <c r="P163" s="462"/>
    </row>
    <row r="164" ht="15.75" customHeight="1">
      <c r="J164" s="46"/>
      <c r="M164" s="244"/>
      <c r="P164" s="462"/>
    </row>
    <row r="165" ht="15.75" customHeight="1">
      <c r="J165" s="46"/>
      <c r="M165" s="244"/>
      <c r="P165" s="462"/>
    </row>
    <row r="166" ht="15.75" customHeight="1">
      <c r="J166" s="46"/>
      <c r="M166" s="244"/>
      <c r="P166" s="462"/>
    </row>
    <row r="167" ht="15.75" customHeight="1">
      <c r="J167" s="46"/>
      <c r="M167" s="244"/>
      <c r="P167" s="462"/>
    </row>
    <row r="168" ht="15.75" customHeight="1">
      <c r="J168" s="46"/>
      <c r="M168" s="244"/>
      <c r="P168" s="462"/>
    </row>
    <row r="169" ht="15.75" customHeight="1">
      <c r="J169" s="46"/>
      <c r="M169" s="244"/>
      <c r="P169" s="462"/>
    </row>
    <row r="170" ht="15.75" customHeight="1">
      <c r="J170" s="46"/>
      <c r="M170" s="244"/>
      <c r="P170" s="462"/>
    </row>
    <row r="171" ht="15.75" customHeight="1">
      <c r="J171" s="46"/>
      <c r="M171" s="244"/>
      <c r="P171" s="462"/>
    </row>
    <row r="172" ht="15.75" customHeight="1">
      <c r="J172" s="46"/>
      <c r="M172" s="244"/>
      <c r="P172" s="462"/>
    </row>
    <row r="173" ht="15.75" customHeight="1">
      <c r="J173" s="46"/>
      <c r="M173" s="244"/>
      <c r="P173" s="462"/>
    </row>
    <row r="174" ht="15.75" customHeight="1">
      <c r="J174" s="46"/>
      <c r="M174" s="244"/>
      <c r="P174" s="462"/>
    </row>
    <row r="175" ht="15.75" customHeight="1">
      <c r="J175" s="46"/>
      <c r="M175" s="244"/>
      <c r="P175" s="462"/>
    </row>
    <row r="176" ht="15.75" customHeight="1">
      <c r="J176" s="46"/>
      <c r="M176" s="244"/>
      <c r="P176" s="462"/>
    </row>
    <row r="177" ht="15.75" customHeight="1">
      <c r="J177" s="46"/>
      <c r="M177" s="244"/>
      <c r="P177" s="462"/>
    </row>
    <row r="178" ht="15.75" customHeight="1">
      <c r="J178" s="46"/>
      <c r="M178" s="244"/>
      <c r="P178" s="462"/>
    </row>
    <row r="179" ht="15.75" customHeight="1">
      <c r="J179" s="46"/>
      <c r="M179" s="244"/>
      <c r="P179" s="462"/>
    </row>
    <row r="180" ht="15.75" customHeight="1">
      <c r="J180" s="46"/>
      <c r="M180" s="244"/>
      <c r="P180" s="462"/>
    </row>
    <row r="181" ht="15.75" customHeight="1">
      <c r="J181" s="46"/>
      <c r="M181" s="244"/>
      <c r="P181" s="462"/>
    </row>
    <row r="182" ht="15.75" customHeight="1">
      <c r="J182" s="46"/>
      <c r="M182" s="244"/>
      <c r="P182" s="462"/>
    </row>
    <row r="183" ht="15.75" customHeight="1">
      <c r="J183" s="46"/>
      <c r="M183" s="244"/>
      <c r="P183" s="462"/>
    </row>
    <row r="184" ht="15.75" customHeight="1">
      <c r="J184" s="46"/>
      <c r="M184" s="244"/>
      <c r="P184" s="462"/>
    </row>
    <row r="185" ht="15.75" customHeight="1">
      <c r="J185" s="46"/>
      <c r="M185" s="244"/>
      <c r="P185" s="462"/>
    </row>
    <row r="186" ht="15.75" customHeight="1">
      <c r="J186" s="46"/>
      <c r="M186" s="244"/>
      <c r="P186" s="462"/>
    </row>
    <row r="187" ht="15.75" customHeight="1">
      <c r="J187" s="46"/>
      <c r="M187" s="244"/>
      <c r="P187" s="462"/>
    </row>
    <row r="188" ht="15.75" customHeight="1">
      <c r="J188" s="46"/>
      <c r="M188" s="244"/>
      <c r="P188" s="462"/>
    </row>
    <row r="189" ht="15.75" customHeight="1">
      <c r="J189" s="46"/>
      <c r="M189" s="244"/>
      <c r="P189" s="462"/>
    </row>
    <row r="190" ht="15.75" customHeight="1">
      <c r="J190" s="46"/>
      <c r="M190" s="244"/>
      <c r="P190" s="462"/>
    </row>
    <row r="191" ht="15.75" customHeight="1">
      <c r="J191" s="46"/>
      <c r="M191" s="244"/>
      <c r="P191" s="462"/>
    </row>
    <row r="192" ht="15.75" customHeight="1">
      <c r="J192" s="46"/>
      <c r="M192" s="244"/>
      <c r="P192" s="462"/>
    </row>
    <row r="193" ht="15.75" customHeight="1">
      <c r="J193" s="46"/>
      <c r="M193" s="244"/>
      <c r="P193" s="462"/>
    </row>
    <row r="194" ht="15.75" customHeight="1">
      <c r="J194" s="46"/>
      <c r="M194" s="244"/>
      <c r="P194" s="462"/>
    </row>
    <row r="195" ht="15.75" customHeight="1">
      <c r="J195" s="46"/>
      <c r="M195" s="244"/>
      <c r="P195" s="462"/>
    </row>
    <row r="196" ht="15.75" customHeight="1">
      <c r="J196" s="46"/>
      <c r="M196" s="244"/>
      <c r="P196" s="462"/>
    </row>
    <row r="197" ht="15.75" customHeight="1">
      <c r="J197" s="46"/>
      <c r="M197" s="244"/>
      <c r="P197" s="462"/>
    </row>
    <row r="198" ht="15.75" customHeight="1">
      <c r="J198" s="46"/>
      <c r="M198" s="244"/>
      <c r="P198" s="462"/>
    </row>
    <row r="199" ht="15.75" customHeight="1">
      <c r="J199" s="46"/>
      <c r="M199" s="244"/>
      <c r="P199" s="462"/>
    </row>
    <row r="200" ht="15.75" customHeight="1">
      <c r="J200" s="46"/>
      <c r="M200" s="244"/>
      <c r="P200" s="462"/>
    </row>
    <row r="201" ht="15.75" customHeight="1">
      <c r="J201" s="46"/>
      <c r="M201" s="244"/>
      <c r="P201" s="462"/>
    </row>
    <row r="202" ht="15.75" customHeight="1">
      <c r="J202" s="46"/>
      <c r="M202" s="244"/>
      <c r="P202" s="462"/>
    </row>
    <row r="203" ht="15.75" customHeight="1">
      <c r="J203" s="46"/>
      <c r="M203" s="244"/>
      <c r="P203" s="462"/>
    </row>
    <row r="204" ht="15.75" customHeight="1">
      <c r="J204" s="46"/>
      <c r="M204" s="244"/>
      <c r="P204" s="462"/>
    </row>
    <row r="205" ht="15.75" customHeight="1">
      <c r="J205" s="46"/>
      <c r="M205" s="244"/>
      <c r="P205" s="462"/>
    </row>
    <row r="206" ht="15.75" customHeight="1">
      <c r="J206" s="46"/>
      <c r="M206" s="244"/>
      <c r="P206" s="462"/>
    </row>
    <row r="207" ht="15.75" customHeight="1">
      <c r="J207" s="46"/>
      <c r="M207" s="244"/>
      <c r="P207" s="462"/>
    </row>
    <row r="208" ht="15.75" customHeight="1">
      <c r="J208" s="46"/>
      <c r="M208" s="244"/>
      <c r="P208" s="462"/>
    </row>
    <row r="209" ht="15.75" customHeight="1">
      <c r="J209" s="46"/>
      <c r="M209" s="244"/>
      <c r="P209" s="462"/>
    </row>
    <row r="210" ht="15.75" customHeight="1">
      <c r="J210" s="46"/>
      <c r="M210" s="244"/>
      <c r="P210" s="462"/>
    </row>
    <row r="211" ht="15.75" customHeight="1">
      <c r="J211" s="46"/>
      <c r="M211" s="244"/>
      <c r="P211" s="462"/>
    </row>
    <row r="212" ht="15.75" customHeight="1">
      <c r="J212" s="46"/>
      <c r="M212" s="244"/>
      <c r="P212" s="462"/>
    </row>
    <row r="213" ht="15.75" customHeight="1">
      <c r="J213" s="46"/>
      <c r="M213" s="244"/>
      <c r="P213" s="462"/>
    </row>
    <row r="214" ht="15.75" customHeight="1">
      <c r="J214" s="46"/>
      <c r="M214" s="244"/>
      <c r="P214" s="462"/>
    </row>
    <row r="215" ht="15.75" customHeight="1">
      <c r="J215" s="46"/>
      <c r="M215" s="244"/>
      <c r="P215" s="462"/>
    </row>
    <row r="216" ht="15.75" customHeight="1">
      <c r="J216" s="46"/>
      <c r="M216" s="244"/>
      <c r="P216" s="462"/>
    </row>
    <row r="217" ht="15.75" customHeight="1">
      <c r="J217" s="46"/>
      <c r="M217" s="244"/>
      <c r="P217" s="462"/>
    </row>
    <row r="218" ht="15.75" customHeight="1">
      <c r="J218" s="46"/>
      <c r="M218" s="244"/>
      <c r="P218" s="462"/>
    </row>
    <row r="219" ht="15.75" customHeight="1">
      <c r="J219" s="46"/>
      <c r="M219" s="244"/>
      <c r="P219" s="462"/>
    </row>
    <row r="220" ht="15.75" customHeight="1">
      <c r="J220" s="46"/>
      <c r="M220" s="244"/>
      <c r="P220" s="462"/>
    </row>
    <row r="221" ht="15.75" customHeight="1">
      <c r="J221" s="46"/>
      <c r="M221" s="244"/>
      <c r="P221" s="462"/>
    </row>
    <row r="222" ht="15.75" customHeight="1">
      <c r="J222" s="46"/>
      <c r="M222" s="244"/>
      <c r="P222" s="462"/>
    </row>
    <row r="223" ht="15.75" customHeight="1">
      <c r="J223" s="46"/>
      <c r="M223" s="244"/>
      <c r="P223" s="462"/>
    </row>
    <row r="224" ht="15.75" customHeight="1">
      <c r="J224" s="46"/>
      <c r="M224" s="244"/>
      <c r="P224" s="462"/>
    </row>
    <row r="225" ht="15.75" customHeight="1">
      <c r="J225" s="46"/>
      <c r="M225" s="244"/>
      <c r="P225" s="462"/>
    </row>
    <row r="226" ht="15.75" customHeight="1">
      <c r="J226" s="46"/>
      <c r="M226" s="244"/>
      <c r="P226" s="462"/>
    </row>
    <row r="227" ht="15.75" customHeight="1">
      <c r="J227" s="46"/>
      <c r="M227" s="244"/>
      <c r="P227" s="462"/>
    </row>
    <row r="228" ht="15.75" customHeight="1">
      <c r="J228" s="46"/>
      <c r="M228" s="244"/>
      <c r="P228" s="462"/>
    </row>
    <row r="229" ht="15.75" customHeight="1">
      <c r="J229" s="46"/>
      <c r="M229" s="244"/>
      <c r="P229" s="462"/>
    </row>
    <row r="230" ht="15.75" customHeight="1">
      <c r="J230" s="46"/>
      <c r="M230" s="244"/>
      <c r="P230" s="462"/>
    </row>
    <row r="231" ht="15.75" customHeight="1">
      <c r="J231" s="46"/>
      <c r="M231" s="244"/>
      <c r="P231" s="462"/>
    </row>
    <row r="232" ht="15.75" customHeight="1">
      <c r="J232" s="46"/>
      <c r="M232" s="244"/>
      <c r="P232" s="462"/>
    </row>
    <row r="233" ht="15.75" customHeight="1">
      <c r="J233" s="46"/>
      <c r="M233" s="244"/>
      <c r="P233" s="462"/>
    </row>
    <row r="234" ht="15.75" customHeight="1">
      <c r="J234" s="46"/>
      <c r="M234" s="244"/>
      <c r="P234" s="462"/>
    </row>
    <row r="235" ht="15.75" customHeight="1">
      <c r="J235" s="46"/>
      <c r="M235" s="244"/>
      <c r="P235" s="462"/>
    </row>
    <row r="236" ht="15.75" customHeight="1">
      <c r="J236" s="46"/>
      <c r="M236" s="244"/>
      <c r="P236" s="462"/>
    </row>
    <row r="237" ht="15.75" customHeight="1">
      <c r="J237" s="46"/>
      <c r="M237" s="244"/>
      <c r="P237" s="462"/>
    </row>
    <row r="238" ht="15.75" customHeight="1">
      <c r="J238" s="46"/>
      <c r="M238" s="244"/>
      <c r="P238" s="462"/>
    </row>
    <row r="239" ht="15.75" customHeight="1">
      <c r="J239" s="46"/>
      <c r="M239" s="244"/>
      <c r="P239" s="462"/>
    </row>
    <row r="240" ht="15.75" customHeight="1">
      <c r="J240" s="46"/>
      <c r="M240" s="244"/>
      <c r="P240" s="462"/>
    </row>
    <row r="241" ht="15.75" customHeight="1">
      <c r="J241" s="46"/>
      <c r="M241" s="244"/>
      <c r="P241" s="462"/>
    </row>
    <row r="242" ht="15.75" customHeight="1">
      <c r="J242" s="46"/>
      <c r="M242" s="244"/>
      <c r="P242" s="462"/>
    </row>
    <row r="243" ht="15.75" customHeight="1">
      <c r="J243" s="46"/>
      <c r="M243" s="244"/>
      <c r="P243" s="462"/>
    </row>
    <row r="244" ht="15.75" customHeight="1">
      <c r="J244" s="46"/>
      <c r="M244" s="244"/>
      <c r="P244" s="462"/>
    </row>
    <row r="245" ht="15.75" customHeight="1">
      <c r="J245" s="46"/>
      <c r="M245" s="244"/>
      <c r="P245" s="462"/>
    </row>
    <row r="246" ht="15.75" customHeight="1">
      <c r="J246" s="46"/>
      <c r="M246" s="244"/>
      <c r="P246" s="462"/>
    </row>
    <row r="247" ht="15.75" customHeight="1">
      <c r="J247" s="46"/>
      <c r="M247" s="244"/>
      <c r="P247" s="462"/>
    </row>
    <row r="248" ht="15.75" customHeight="1">
      <c r="J248" s="46"/>
      <c r="M248" s="244"/>
      <c r="P248" s="462"/>
    </row>
    <row r="249" ht="15.75" customHeight="1">
      <c r="J249" s="46"/>
      <c r="M249" s="244"/>
      <c r="P249" s="462"/>
    </row>
    <row r="250" ht="15.75" customHeight="1">
      <c r="J250" s="46"/>
      <c r="M250" s="244"/>
      <c r="P250" s="462"/>
    </row>
    <row r="251" ht="15.75" customHeight="1">
      <c r="J251" s="46"/>
      <c r="M251" s="244"/>
      <c r="P251" s="462"/>
    </row>
    <row r="252" ht="15.75" customHeight="1">
      <c r="J252" s="46"/>
      <c r="M252" s="244"/>
      <c r="P252" s="462"/>
    </row>
    <row r="253" ht="15.75" customHeight="1">
      <c r="J253" s="46"/>
      <c r="M253" s="244"/>
      <c r="P253" s="462"/>
    </row>
    <row r="254" ht="15.75" customHeight="1">
      <c r="J254" s="46"/>
      <c r="M254" s="244"/>
      <c r="P254" s="462"/>
    </row>
    <row r="255" ht="15.75" customHeight="1">
      <c r="J255" s="46"/>
      <c r="M255" s="244"/>
      <c r="P255" s="462"/>
    </row>
    <row r="256" ht="15.75" customHeight="1">
      <c r="J256" s="46"/>
      <c r="M256" s="244"/>
      <c r="P256" s="462"/>
    </row>
    <row r="257" ht="15.75" customHeight="1">
      <c r="J257" s="46"/>
      <c r="M257" s="244"/>
      <c r="P257" s="462"/>
    </row>
    <row r="258" ht="15.75" customHeight="1">
      <c r="J258" s="46"/>
      <c r="M258" s="244"/>
      <c r="P258" s="462"/>
    </row>
    <row r="259" ht="15.75" customHeight="1">
      <c r="J259" s="46"/>
      <c r="M259" s="244"/>
      <c r="P259" s="462"/>
    </row>
    <row r="260" ht="15.75" customHeight="1">
      <c r="J260" s="46"/>
      <c r="M260" s="244"/>
      <c r="P260" s="462"/>
    </row>
    <row r="261" ht="15.75" customHeight="1">
      <c r="J261" s="46"/>
      <c r="M261" s="244"/>
      <c r="P261" s="462"/>
    </row>
    <row r="262" ht="15.75" customHeight="1">
      <c r="J262" s="46"/>
      <c r="M262" s="244"/>
      <c r="P262" s="462"/>
    </row>
    <row r="263" ht="15.75" customHeight="1">
      <c r="J263" s="46"/>
      <c r="M263" s="244"/>
      <c r="P263" s="462"/>
    </row>
    <row r="264" ht="15.75" customHeight="1">
      <c r="J264" s="46"/>
      <c r="M264" s="244"/>
      <c r="P264" s="462"/>
    </row>
    <row r="265" ht="15.75" customHeight="1">
      <c r="J265" s="46"/>
      <c r="M265" s="244"/>
      <c r="P265" s="462"/>
    </row>
    <row r="266" ht="15.75" customHeight="1">
      <c r="J266" s="46"/>
      <c r="M266" s="244"/>
      <c r="P266" s="462"/>
    </row>
    <row r="267" ht="15.75" customHeight="1">
      <c r="J267" s="46"/>
      <c r="M267" s="244"/>
      <c r="P267" s="462"/>
    </row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25" right="0.25" top="0.75" bottom="0.75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>
    <oddFooter>&amp;L&amp;D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97" id="{00DD009F-0079-4C7C-B17F-001600B5005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</xm:sqref>
        </x14:conditionalFormatting>
        <x14:conditionalFormatting xmlns:xm="http://schemas.microsoft.com/office/excel/2006/main">
          <x14:cfRule type="expression" priority="396" id="{00800040-00CF-49BA-9D52-00C3008900C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</xm:sqref>
        </x14:conditionalFormatting>
        <x14:conditionalFormatting xmlns:xm="http://schemas.microsoft.com/office/excel/2006/main">
          <x14:cfRule type="expression" priority="395" id="{005400FD-0083-40A3-AA89-00850037006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</xm:sqref>
        </x14:conditionalFormatting>
        <x14:conditionalFormatting xmlns:xm="http://schemas.microsoft.com/office/excel/2006/main">
          <x14:cfRule type="expression" priority="394" id="{0022005D-008D-43C9-81E7-00280037000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</xm:sqref>
        </x14:conditionalFormatting>
        <x14:conditionalFormatting xmlns:xm="http://schemas.microsoft.com/office/excel/2006/main">
          <x14:cfRule type="expression" priority="393" id="{00B3009C-007D-47EC-8A86-00DE0073004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</xm:sqref>
        </x14:conditionalFormatting>
        <x14:conditionalFormatting xmlns:xm="http://schemas.microsoft.com/office/excel/2006/main">
          <x14:cfRule type="expression" priority="392" id="{00910041-002D-452E-BDA0-00ED005F000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</xm:sqref>
        </x14:conditionalFormatting>
        <x14:conditionalFormatting xmlns:xm="http://schemas.microsoft.com/office/excel/2006/main">
          <x14:cfRule type="expression" priority="391" id="{004E005C-003A-4649-BFAF-003D00C6006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</xm:sqref>
        </x14:conditionalFormatting>
        <x14:conditionalFormatting xmlns:xm="http://schemas.microsoft.com/office/excel/2006/main">
          <x14:cfRule type="expression" priority="390" id="{0054005D-0005-4211-A263-00A70084007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</xm:sqref>
        </x14:conditionalFormatting>
        <x14:conditionalFormatting xmlns:xm="http://schemas.microsoft.com/office/excel/2006/main">
          <x14:cfRule type="expression" priority="389" id="{00BE0018-00AF-47B8-8E44-0013003B007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</xm:sqref>
        </x14:conditionalFormatting>
        <x14:conditionalFormatting xmlns:xm="http://schemas.microsoft.com/office/excel/2006/main">
          <x14:cfRule type="expression" priority="388" id="{009800CE-00C0-4733-9117-007F0005000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</xm:sqref>
        </x14:conditionalFormatting>
        <x14:conditionalFormatting xmlns:xm="http://schemas.microsoft.com/office/excel/2006/main">
          <x14:cfRule type="expression" priority="387" id="{00B7001D-00FC-4A46-AFBC-00A0000B008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F2:F19 F33</xm:sqref>
        </x14:conditionalFormatting>
        <x14:conditionalFormatting xmlns:xm="http://schemas.microsoft.com/office/excel/2006/main">
          <x14:cfRule type="expression" priority="386" id="{004200E5-0050-43C9-A0A9-00F200C4008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E2:E19 E33</xm:sqref>
        </x14:conditionalFormatting>
        <x14:conditionalFormatting xmlns:xm="http://schemas.microsoft.com/office/excel/2006/main">
          <x14:cfRule type="expression" priority="385" id="{00B60002-00BF-43A7-AF90-00A700F8008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E2:E19 E33</xm:sqref>
        </x14:conditionalFormatting>
        <x14:conditionalFormatting xmlns:xm="http://schemas.microsoft.com/office/excel/2006/main">
          <x14:cfRule type="expression" priority="384" id="{00C70090-00C1-4F41-BA43-00F3008100C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E2:E19 E33</xm:sqref>
        </x14:conditionalFormatting>
        <x14:conditionalFormatting xmlns:xm="http://schemas.microsoft.com/office/excel/2006/main">
          <x14:cfRule type="expression" priority="383" id="{00AC00CA-00B3-422C-BCC1-0096003000C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E2:E19 E33</xm:sqref>
        </x14:conditionalFormatting>
        <x14:conditionalFormatting xmlns:xm="http://schemas.microsoft.com/office/excel/2006/main">
          <x14:cfRule type="expression" priority="382" id="{00980083-0023-460D-9CC9-003D00BD007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E2:E19 E33</xm:sqref>
        </x14:conditionalFormatting>
        <x14:conditionalFormatting xmlns:xm="http://schemas.microsoft.com/office/excel/2006/main">
          <x14:cfRule type="expression" priority="381" id="{00AF0079-00DF-46EA-A2DD-00DC002A001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F2:F19 F33</xm:sqref>
        </x14:conditionalFormatting>
        <x14:conditionalFormatting xmlns:xm="http://schemas.microsoft.com/office/excel/2006/main">
          <x14:cfRule type="expression" priority="380" id="{00FA0069-0037-412D-BF82-00A7006C006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F2:F19 F33</xm:sqref>
        </x14:conditionalFormatting>
        <x14:conditionalFormatting xmlns:xm="http://schemas.microsoft.com/office/excel/2006/main">
          <x14:cfRule type="expression" priority="379" id="{002B003F-00D8-4BB3-A8BA-000D0000006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F2:F19 F33</xm:sqref>
        </x14:conditionalFormatting>
        <x14:conditionalFormatting xmlns:xm="http://schemas.microsoft.com/office/excel/2006/main">
          <x14:cfRule type="expression" priority="378" id="{00BB003A-00F0-499F-B58E-006D007C009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F2:F19 F33</xm:sqref>
        </x14:conditionalFormatting>
        <x14:conditionalFormatting xmlns:xm="http://schemas.microsoft.com/office/excel/2006/main">
          <x14:cfRule type="expression" priority="377" id="{005600B4-00F7-49F6-827F-007E0017001B}">
            <xm:f>F:F="Дор."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B2 B19 B33:C33 C2:C19</xm:sqref>
        </x14:conditionalFormatting>
        <x14:conditionalFormatting xmlns:xm="http://schemas.microsoft.com/office/excel/2006/main">
          <x14:cfRule type="expression" priority="376" id="{00F9008B-0062-4B92-AADB-00F8005B0063}">
            <xm:f>F:F="Парк."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B2 B19 B33:C33 C2:C19</xm:sqref>
        </x14:conditionalFormatting>
        <x14:conditionalFormatting xmlns:xm="http://schemas.microsoft.com/office/excel/2006/main">
          <x14:cfRule type="expression" priority="375" id="{00050041-00CB-4870-B614-008C00980062}">
            <xm:f>F:F="С"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B2 B19 B33:C33 C2:C19</xm:sqref>
        </x14:conditionalFormatting>
        <x14:conditionalFormatting xmlns:xm="http://schemas.microsoft.com/office/excel/2006/main">
          <x14:cfRule type="expression" priority="374" id="{00B900A2-00E2-449E-AA94-00A700AE0047}">
            <xm:f>F:F="Д"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B2 B19 B33:C33 C2:C19</xm:sqref>
        </x14:conditionalFormatting>
        <x14:conditionalFormatting xmlns:xm="http://schemas.microsoft.com/office/excel/2006/main">
          <x14:cfRule type="expression" priority="373" id="{007A0045-0072-4217-B329-00BE002000F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372" id="{00020058-0095-4AA0-807D-000A003E00C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371" id="{00F700A4-0058-44AF-80ED-001700E4002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370" id="{0026005E-0080-4E2D-903C-00DE004B000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369" id="{005D0031-005B-418F-9C91-0015001D00A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368" id="{00FF003B-0015-41D1-B855-00BC003B009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367" id="{00B100A0-0041-45AB-BF9B-009D005200F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366" id="{009E00E1-00B5-46FE-B910-0056007E008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365" id="{00EA00BE-0086-4051-8670-005500F600D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364" id="{00890091-005E-4990-87F4-0023007B00C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363" id="{00FD000D-00D2-4270-9F9A-0032002F00B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362" id="{00EB00EC-0099-4719-91BD-00B80064005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361" id="{008900CB-000B-4FC7-A67F-004C0041008F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360" id="{00FE009F-00AD-464D-BB64-001B00EF008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359" id="{00F5004A-0068-41A4-969D-005A00D200D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358" id="{002A00D0-0030-4F9B-A36A-0043000200C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357" id="{00AD00C2-00D7-4C27-B47B-000B001C007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356" id="{00660012-0063-448A-8D67-00C300DD00C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355" id="{00A000CE-00FD-42D4-A20F-00B3006C003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354" id="{00B300C4-0055-4442-B0A9-0085001200F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353" id="{006D0047-00AE-46A7-AF17-00EC00D0007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352" id="{00A2007D-0092-416D-BB1D-0080000A008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351" id="{002C0074-004A-4C2D-94D4-007C003000F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350" id="{00C10052-008A-434F-95D5-00C600F9005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349" id="{0079006E-00A1-4DED-A2F5-005A003E005A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348" id="{008000BC-000C-4881-A80B-008F00EF00A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347" id="{00DF0095-00C8-4B82-B32C-00540038003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346" id="{004000D1-00CF-49E6-AE56-007D005B00C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345" id="{00790074-00B0-48CD-9542-0042002C000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44" id="{004C00A1-004F-4E10-AECF-00930003009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343" id="{007F00E8-004B-4DBD-9329-00B600F5008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342" id="{004300CD-0061-4135-9DB8-008F006600A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341" id="{005F00D4-00B2-48C0-8202-003E000F008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340" id="{003D0012-0022-49B6-9AC2-0080006700B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339" id="{00BB0054-002F-4B14-90ED-004600C8001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38" id="{00D1000E-0015-4544-8B79-004800E3009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37" id="{00B50044-0000-40FF-9593-002C004C002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36" id="{00FE005A-008D-41E7-946F-007B00C5006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35" id="{00640025-0027-44CF-A6FE-00D300A00056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34" id="{00A70021-003D-4B82-8A0B-002F006D000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33" id="{00B4003D-00D1-484D-8680-008C004D008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32" id="{009C007B-002B-4C46-8EBD-00D100B8009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31" id="{008100FF-002B-4476-B890-0006004F00C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30" id="{00F500C2-00F2-456B-97DF-00D1002E009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29" id="{00B50040-00BB-491F-8081-007D004E003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28" id="{00070055-00AE-403C-BE8B-00320011007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27" id="{001E00F5-00A2-4F86-A763-00A2005B00F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26" id="{00F70031-00FB-40B8-9EBF-003900C600D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25" id="{00DD001E-00C3-4469-81CE-008300AE004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24" id="{00FC0017-00EC-4EFF-B486-0096005100D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23" id="{002C00EC-0064-485C-B578-006F00BA004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22" id="{006A00D9-0099-4D20-AD69-00680025002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21" id="{00F3008E-00F1-431F-A702-00D3005C004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20" id="{0058003D-001B-4211-B52C-00030025004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19" id="{003C005D-0013-4C11-978E-002600AD00D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18" id="{00A700C3-00F8-465F-AD42-001E00C60038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17" id="{00CA0067-00E7-4087-A306-00590096005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16" id="{005B0076-0049-4A86-B7EB-000B006B000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15" id="{00E80043-00E9-48AF-8D67-008C009C00F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14" id="{00AE00B6-0004-495A-BDE2-0041006200A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13" id="{000300EB-008A-49F7-8200-0022000F009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12" id="{003600D6-0097-4D40-986C-002100F700F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11" id="{00FB00CB-0081-434B-85A9-003D0062003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10" id="{00AA00EB-00C0-4810-89BF-000A000C00E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09" id="{008D00CA-00B7-4D98-9A60-00CB000E00D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08" id="{00B60024-00DE-4E82-AAB9-000800EB00A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07" id="{00C50086-0064-4DE2-A199-00990061004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06" id="{0021002A-00EE-4E51-8896-00020090007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05" id="{005A0021-00B2-4CAC-BDC0-00E800F500F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04" id="{004700D6-006C-4007-934B-00480029009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03" id="{00430076-0059-49D3-ACF1-00D2006F00C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302" id="{0062005B-00ED-4F66-B07F-00C3007800E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301" id="{009400EA-0017-45F6-A859-00F6004300E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300" id="{006D008E-008B-449F-AFEC-00B40032004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299" id="{00A30011-0093-46BA-9FF4-001D006100F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298" id="{00A500D5-0039-43C2-8E2C-00DE00D5000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297" id="{00230007-001F-40E3-9624-003500CB007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296" id="{0041005D-00F9-4446-B48B-006B00BB005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295" id="{001A00B8-0020-450E-B652-000F007B005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294" id="{004C005D-0062-47CF-BBF3-008D009600F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293" id="{00030034-00C6-4DB1-82B0-00BF0092002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292" id="{00F30009-0051-4E98-B3A4-00F3009F008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291" id="{002E00F5-00BF-4239-9E4C-0007001800C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290" id="{00110071-0044-4FE4-B2AB-00E600820055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289" id="{0079008B-0056-41F7-B6A3-0022003100D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288" id="{009B0080-004B-48CF-A29A-0042007E00F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287" id="{009D00CB-006B-4047-8116-00760088006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286" id="{00CC00E2-0033-4BF6-91CF-00C200B200E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285" id="{004F00D5-00DF-4B5A-80E3-00540004006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284" id="{00C700C9-005D-4563-BF04-00DD0017005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283" id="{009700CA-002F-41AA-A542-0064003F00E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282" id="{002400A4-004A-4ABF-B9C7-0068008C00E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281" id="{003600F9-0055-4AD8-A01C-008000F8004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280" id="{00190097-002C-4A33-BBD1-006300D6006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279" id="{000C00AC-0010-4A2A-9ACC-004600FB006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278" id="{00AE007F-0087-425F-B34E-00E30014009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277" id="{00C2008E-0050-4455-ABA4-005700FF008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276" id="{00890073-0029-451E-9B18-009200F1002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275" id="{0065005A-004B-43C9-954E-009F00B9002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274" id="{0045006D-0040-4AC5-8ED4-00C0003E006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273" id="{003B0056-002B-4815-9231-009D00C4003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272" id="{003500C4-0008-4B11-A5EE-009500E8001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271" id="{000F00EF-00DE-45AF-B7C4-0084006300C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270" id="{002F0027-003B-4BF0-9A92-00CE00B0001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269" id="{000D0050-001A-44F0-81EB-00C400C500F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268" id="{00AF004A-000D-4EEE-B11E-004800E5000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267" id="{00C9002E-0029-4FAC-80DD-003A00CE007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266" id="{003700F9-00D2-4C37-990B-00AB00FC00D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265" id="{00DA0095-009B-4ED7-81FC-004B00BD0097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264" id="{005B001E-0039-47EB-9A31-00EF00DE008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263" id="{005B007C-00A9-4582-A1F4-007B0058000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262" id="{00910014-001E-40FA-83A8-0025002700A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261" id="{007C008D-00AF-42FB-B8B5-0019006000D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F16:F18</xm:sqref>
        </x14:conditionalFormatting>
        <x14:conditionalFormatting xmlns:xm="http://schemas.microsoft.com/office/excel/2006/main">
          <x14:cfRule type="expression" priority="260" id="{00BC00D3-000A-4BB5-9EDB-00EB007C008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E16:E18</xm:sqref>
        </x14:conditionalFormatting>
        <x14:conditionalFormatting xmlns:xm="http://schemas.microsoft.com/office/excel/2006/main">
          <x14:cfRule type="expression" priority="259" id="{009E0040-00EC-41F8-8B9C-006F004E006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E16:E18</xm:sqref>
        </x14:conditionalFormatting>
        <x14:conditionalFormatting xmlns:xm="http://schemas.microsoft.com/office/excel/2006/main">
          <x14:cfRule type="expression" priority="258" id="{005E009F-0090-4083-A797-007B0065001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E16:E18</xm:sqref>
        </x14:conditionalFormatting>
        <x14:conditionalFormatting xmlns:xm="http://schemas.microsoft.com/office/excel/2006/main">
          <x14:cfRule type="expression" priority="257" id="{00F40068-009D-4A67-82FE-001000B800F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E16:E18</xm:sqref>
        </x14:conditionalFormatting>
        <x14:conditionalFormatting xmlns:xm="http://schemas.microsoft.com/office/excel/2006/main">
          <x14:cfRule type="expression" priority="256" id="{00C0008A-0040-485D-B4FA-006C0053001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E16:E18</xm:sqref>
        </x14:conditionalFormatting>
        <x14:conditionalFormatting xmlns:xm="http://schemas.microsoft.com/office/excel/2006/main">
          <x14:cfRule type="expression" priority="255" id="{00F90024-00E4-45E6-A79A-00A400FA008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F16:F18</xm:sqref>
        </x14:conditionalFormatting>
        <x14:conditionalFormatting xmlns:xm="http://schemas.microsoft.com/office/excel/2006/main">
          <x14:cfRule type="expression" priority="254" id="{0020002A-00A6-4030-8133-000700A0004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F16:F18</xm:sqref>
        </x14:conditionalFormatting>
        <x14:conditionalFormatting xmlns:xm="http://schemas.microsoft.com/office/excel/2006/main">
          <x14:cfRule type="expression" priority="253" id="{00F200BA-0073-48D8-A951-000B003B005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F16:F18</xm:sqref>
        </x14:conditionalFormatting>
        <x14:conditionalFormatting xmlns:xm="http://schemas.microsoft.com/office/excel/2006/main">
          <x14:cfRule type="expression" priority="252" id="{00F500E4-004B-4F67-8686-00C0002700C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F16:F18</xm:sqref>
        </x14:conditionalFormatting>
        <x14:conditionalFormatting xmlns:xm="http://schemas.microsoft.com/office/excel/2006/main">
          <x14:cfRule type="expression" priority="251" id="{00B70024-00A0-486D-A0D5-007C0089004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C16:C18</xm:sqref>
        </x14:conditionalFormatting>
        <x14:conditionalFormatting xmlns:xm="http://schemas.microsoft.com/office/excel/2006/main">
          <x14:cfRule type="expression" priority="250" id="{00300090-00AE-4ED1-B20D-0083002B004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C16:C18</xm:sqref>
        </x14:conditionalFormatting>
        <x14:conditionalFormatting xmlns:xm="http://schemas.microsoft.com/office/excel/2006/main">
          <x14:cfRule type="expression" priority="249" id="{00D600B3-00B0-440F-B0A4-00F6009C00E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C16:C18</xm:sqref>
        </x14:conditionalFormatting>
        <x14:conditionalFormatting xmlns:xm="http://schemas.microsoft.com/office/excel/2006/main">
          <x14:cfRule type="expression" priority="248" id="{00040034-00DF-41BF-92A8-00FB007400D7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C16:C18</xm:sqref>
        </x14:conditionalFormatting>
        <x14:conditionalFormatting xmlns:xm="http://schemas.microsoft.com/office/excel/2006/main">
          <x14:cfRule type="expression" priority="247" id="{0091008D-0053-4B50-A870-002F00B0006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</xm:sqref>
        </x14:conditionalFormatting>
        <x14:conditionalFormatting xmlns:xm="http://schemas.microsoft.com/office/excel/2006/main">
          <x14:cfRule type="expression" priority="246" id="{00A70080-0092-4FBE-ACDD-00010010007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E19</xm:sqref>
        </x14:conditionalFormatting>
        <x14:conditionalFormatting xmlns:xm="http://schemas.microsoft.com/office/excel/2006/main">
          <x14:cfRule type="expression" priority="245" id="{00FE0014-001C-4B27-85B8-00690076002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E19</xm:sqref>
        </x14:conditionalFormatting>
        <x14:conditionalFormatting xmlns:xm="http://schemas.microsoft.com/office/excel/2006/main">
          <x14:cfRule type="expression" priority="244" id="{00570053-0071-47EE-B566-003D000F009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E19</xm:sqref>
        </x14:conditionalFormatting>
        <x14:conditionalFormatting xmlns:xm="http://schemas.microsoft.com/office/excel/2006/main">
          <x14:cfRule type="expression" priority="243" id="{00550002-00BA-4BD6-9E11-002D0082002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E19</xm:sqref>
        </x14:conditionalFormatting>
        <x14:conditionalFormatting xmlns:xm="http://schemas.microsoft.com/office/excel/2006/main">
          <x14:cfRule type="expression" priority="242" id="{00C40030-0026-4C96-AC3D-00A5000400C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E19</xm:sqref>
        </x14:conditionalFormatting>
        <x14:conditionalFormatting xmlns:xm="http://schemas.microsoft.com/office/excel/2006/main">
          <x14:cfRule type="expression" priority="241" id="{004600C2-0015-4DB6-AF06-00010099009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</xm:sqref>
        </x14:conditionalFormatting>
        <x14:conditionalFormatting xmlns:xm="http://schemas.microsoft.com/office/excel/2006/main">
          <x14:cfRule type="expression" priority="240" id="{0091006A-00E9-4970-9899-009600FF002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</xm:sqref>
        </x14:conditionalFormatting>
        <x14:conditionalFormatting xmlns:xm="http://schemas.microsoft.com/office/excel/2006/main">
          <x14:cfRule type="expression" priority="239" id="{001B0097-0005-4751-ABE1-00020097006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</xm:sqref>
        </x14:conditionalFormatting>
        <x14:conditionalFormatting xmlns:xm="http://schemas.microsoft.com/office/excel/2006/main">
          <x14:cfRule type="expression" priority="238" id="{00FF0063-00D5-4062-862A-00A4003C000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</xm:sqref>
        </x14:conditionalFormatting>
        <x14:conditionalFormatting xmlns:xm="http://schemas.microsoft.com/office/excel/2006/main">
          <x14:cfRule type="expression" priority="237" id="{009E006B-0084-457A-B328-00C20064006E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C19</xm:sqref>
        </x14:conditionalFormatting>
        <x14:conditionalFormatting xmlns:xm="http://schemas.microsoft.com/office/excel/2006/main">
          <x14:cfRule type="expression" priority="236" id="{00560084-001B-49EA-82FA-00B100010083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C19</xm:sqref>
        </x14:conditionalFormatting>
        <x14:conditionalFormatting xmlns:xm="http://schemas.microsoft.com/office/excel/2006/main">
          <x14:cfRule type="expression" priority="235" id="{0095001F-002F-4A8C-8960-0098008700B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C19</xm:sqref>
        </x14:conditionalFormatting>
        <x14:conditionalFormatting xmlns:xm="http://schemas.microsoft.com/office/excel/2006/main">
          <x14:cfRule type="expression" priority="234" id="{000700CD-0097-4D98-8BEF-003400C3006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C19</xm:sqref>
        </x14:conditionalFormatting>
        <x14:conditionalFormatting xmlns:xm="http://schemas.microsoft.com/office/excel/2006/main">
          <x14:cfRule type="expression" priority="233" id="{00980014-0096-4E14-A44C-002B009000F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F20:F32</xm:sqref>
        </x14:conditionalFormatting>
        <x14:conditionalFormatting xmlns:xm="http://schemas.microsoft.com/office/excel/2006/main">
          <x14:cfRule type="expression" priority="232" id="{009300D8-0010-4FE1-8E7E-008B00C5009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E20:E32</xm:sqref>
        </x14:conditionalFormatting>
        <x14:conditionalFormatting xmlns:xm="http://schemas.microsoft.com/office/excel/2006/main">
          <x14:cfRule type="expression" priority="231" id="{000C00B8-00B6-48A0-AD37-00970071009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E20:E32</xm:sqref>
        </x14:conditionalFormatting>
        <x14:conditionalFormatting xmlns:xm="http://schemas.microsoft.com/office/excel/2006/main">
          <x14:cfRule type="expression" priority="230" id="{007E0019-00A8-4783-952E-00DB00EC007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E20:E32</xm:sqref>
        </x14:conditionalFormatting>
        <x14:conditionalFormatting xmlns:xm="http://schemas.microsoft.com/office/excel/2006/main">
          <x14:cfRule type="expression" priority="229" id="{007200E5-0008-43DB-BD10-00F40044003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E20:E32</xm:sqref>
        </x14:conditionalFormatting>
        <x14:conditionalFormatting xmlns:xm="http://schemas.microsoft.com/office/excel/2006/main">
          <x14:cfRule type="expression" priority="228" id="{00170042-00CD-4A80-8F70-00F4007000C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E20:E32</xm:sqref>
        </x14:conditionalFormatting>
        <x14:conditionalFormatting xmlns:xm="http://schemas.microsoft.com/office/excel/2006/main">
          <x14:cfRule type="expression" priority="227" id="{000800EB-00F2-498F-8016-003A00D9003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F20:F32</xm:sqref>
        </x14:conditionalFormatting>
        <x14:conditionalFormatting xmlns:xm="http://schemas.microsoft.com/office/excel/2006/main">
          <x14:cfRule type="expression" priority="226" id="{00A700E0-0033-4A6E-BAFD-001A00C600D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F20:F32</xm:sqref>
        </x14:conditionalFormatting>
        <x14:conditionalFormatting xmlns:xm="http://schemas.microsoft.com/office/excel/2006/main">
          <x14:cfRule type="expression" priority="225" id="{00A900C5-00D9-4BDC-A853-00F400D4007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F20:F32</xm:sqref>
        </x14:conditionalFormatting>
        <x14:conditionalFormatting xmlns:xm="http://schemas.microsoft.com/office/excel/2006/main">
          <x14:cfRule type="expression" priority="224" id="{00C500E1-009A-4287-87AF-005800BA004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F20:F32</xm:sqref>
        </x14:conditionalFormatting>
        <x14:conditionalFormatting xmlns:xm="http://schemas.microsoft.com/office/excel/2006/main">
          <x14:cfRule type="expression" priority="223" id="{00ED000A-008E-460E-A336-00A3001C0073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C20:C32</xm:sqref>
        </x14:conditionalFormatting>
        <x14:conditionalFormatting xmlns:xm="http://schemas.microsoft.com/office/excel/2006/main">
          <x14:cfRule type="expression" priority="222" id="{00D0006A-002E-4B58-8B87-004E00250054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C20:C32</xm:sqref>
        </x14:conditionalFormatting>
        <x14:conditionalFormatting xmlns:xm="http://schemas.microsoft.com/office/excel/2006/main">
          <x14:cfRule type="expression" priority="221" id="{00800088-00E9-4937-A16C-0023005E000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C20:C32</xm:sqref>
        </x14:conditionalFormatting>
        <x14:conditionalFormatting xmlns:xm="http://schemas.microsoft.com/office/excel/2006/main">
          <x14:cfRule type="expression" priority="220" id="{00ED00EF-002C-4F7A-8324-004A00E000A3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C20:C32</xm:sqref>
        </x14:conditionalFormatting>
        <x14:conditionalFormatting xmlns:xm="http://schemas.microsoft.com/office/excel/2006/main">
          <x14:cfRule type="expression" priority="219" id="{00750043-00F9-4021-8A1F-00EF0092004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</xm:sqref>
        </x14:conditionalFormatting>
        <x14:conditionalFormatting xmlns:xm="http://schemas.microsoft.com/office/excel/2006/main">
          <x14:cfRule type="expression" priority="218" id="{00C30047-00A2-4CC0-9E53-00380092001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E22</xm:sqref>
        </x14:conditionalFormatting>
        <x14:conditionalFormatting xmlns:xm="http://schemas.microsoft.com/office/excel/2006/main">
          <x14:cfRule type="expression" priority="217" id="{00F700B8-0029-4F54-A544-00A1006B000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E22</xm:sqref>
        </x14:conditionalFormatting>
        <x14:conditionalFormatting xmlns:xm="http://schemas.microsoft.com/office/excel/2006/main">
          <x14:cfRule type="expression" priority="216" id="{00760070-0010-4E2E-848D-00210002000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E22</xm:sqref>
        </x14:conditionalFormatting>
        <x14:conditionalFormatting xmlns:xm="http://schemas.microsoft.com/office/excel/2006/main">
          <x14:cfRule type="expression" priority="215" id="{00770039-0010-4759-AAE5-00CD005F00A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E22</xm:sqref>
        </x14:conditionalFormatting>
        <x14:conditionalFormatting xmlns:xm="http://schemas.microsoft.com/office/excel/2006/main">
          <x14:cfRule type="expression" priority="214" id="{00140026-0036-4714-ABC7-00EE007100A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E22</xm:sqref>
        </x14:conditionalFormatting>
        <x14:conditionalFormatting xmlns:xm="http://schemas.microsoft.com/office/excel/2006/main">
          <x14:cfRule type="expression" priority="213" id="{00FA00EC-0004-49F1-9484-004C00C700A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</xm:sqref>
        </x14:conditionalFormatting>
        <x14:conditionalFormatting xmlns:xm="http://schemas.microsoft.com/office/excel/2006/main">
          <x14:cfRule type="expression" priority="212" id="{00BF00AB-00EE-441D-A4A0-007E000D000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</xm:sqref>
        </x14:conditionalFormatting>
        <x14:conditionalFormatting xmlns:xm="http://schemas.microsoft.com/office/excel/2006/main">
          <x14:cfRule type="expression" priority="211" id="{002B001E-00BC-4589-874C-00830078004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</xm:sqref>
        </x14:conditionalFormatting>
        <x14:conditionalFormatting xmlns:xm="http://schemas.microsoft.com/office/excel/2006/main">
          <x14:cfRule type="expression" priority="210" id="{00E40056-00B4-4243-BAFD-008E000D002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</xm:sqref>
        </x14:conditionalFormatting>
        <x14:conditionalFormatting xmlns:xm="http://schemas.microsoft.com/office/excel/2006/main">
          <x14:cfRule type="expression" priority="209" id="{00AC0067-00C5-45A6-8F13-00D900A2007C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C22</xm:sqref>
        </x14:conditionalFormatting>
        <x14:conditionalFormatting xmlns:xm="http://schemas.microsoft.com/office/excel/2006/main">
          <x14:cfRule type="expression" priority="208" id="{002200AE-008D-4CD4-AEFF-00E100E500D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C22</xm:sqref>
        </x14:conditionalFormatting>
        <x14:conditionalFormatting xmlns:xm="http://schemas.microsoft.com/office/excel/2006/main">
          <x14:cfRule type="expression" priority="207" id="{001B00BA-00E7-43ED-9B31-00C90031000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C22</xm:sqref>
        </x14:conditionalFormatting>
        <x14:conditionalFormatting xmlns:xm="http://schemas.microsoft.com/office/excel/2006/main">
          <x14:cfRule type="expression" priority="206" id="{0079001B-00B2-4AFD-9B48-005C004800F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C22</xm:sqref>
        </x14:conditionalFormatting>
        <x14:conditionalFormatting xmlns:xm="http://schemas.microsoft.com/office/excel/2006/main">
          <x14:cfRule type="expression" priority="205" id="{008B00A7-004D-4AB9-98FC-00E600F4005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F23:F25</xm:sqref>
        </x14:conditionalFormatting>
        <x14:conditionalFormatting xmlns:xm="http://schemas.microsoft.com/office/excel/2006/main">
          <x14:cfRule type="expression" priority="204" id="{001B0029-0029-4E15-9CFD-007A0088003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E23:E25</xm:sqref>
        </x14:conditionalFormatting>
        <x14:conditionalFormatting xmlns:xm="http://schemas.microsoft.com/office/excel/2006/main">
          <x14:cfRule type="expression" priority="203" id="{00CE0063-0063-48D9-B66C-00A900F2005A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E23:E25</xm:sqref>
        </x14:conditionalFormatting>
        <x14:conditionalFormatting xmlns:xm="http://schemas.microsoft.com/office/excel/2006/main">
          <x14:cfRule type="expression" priority="202" id="{00C60022-0021-4772-B300-000500BF00A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E23:E25</xm:sqref>
        </x14:conditionalFormatting>
        <x14:conditionalFormatting xmlns:xm="http://schemas.microsoft.com/office/excel/2006/main">
          <x14:cfRule type="expression" priority="201" id="{0088005A-0068-4C55-A0FB-00C10008001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E23:E25</xm:sqref>
        </x14:conditionalFormatting>
        <x14:conditionalFormatting xmlns:xm="http://schemas.microsoft.com/office/excel/2006/main">
          <x14:cfRule type="expression" priority="200" id="{00580021-00B8-40FE-A570-008F00D500F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E23:E25</xm:sqref>
        </x14:conditionalFormatting>
        <x14:conditionalFormatting xmlns:xm="http://schemas.microsoft.com/office/excel/2006/main">
          <x14:cfRule type="expression" priority="199" id="{00DA0052-0003-422E-BC7D-00A000CA00AA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F23:F25</xm:sqref>
        </x14:conditionalFormatting>
        <x14:conditionalFormatting xmlns:xm="http://schemas.microsoft.com/office/excel/2006/main">
          <x14:cfRule type="expression" priority="198" id="{008E00FB-00A5-4478-8058-0083005700C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F23:F25</xm:sqref>
        </x14:conditionalFormatting>
        <x14:conditionalFormatting xmlns:xm="http://schemas.microsoft.com/office/excel/2006/main">
          <x14:cfRule type="expression" priority="197" id="{0015008B-00B7-4A24-996B-005D00BC00A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F23:F25</xm:sqref>
        </x14:conditionalFormatting>
        <x14:conditionalFormatting xmlns:xm="http://schemas.microsoft.com/office/excel/2006/main">
          <x14:cfRule type="expression" priority="196" id="{007D00E3-003C-46D3-BDBB-001B001A008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F23:F25</xm:sqref>
        </x14:conditionalFormatting>
        <x14:conditionalFormatting xmlns:xm="http://schemas.microsoft.com/office/excel/2006/main">
          <x14:cfRule type="expression" priority="195" id="{004A000E-0053-4387-8F7B-000100830006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C23:C25</xm:sqref>
        </x14:conditionalFormatting>
        <x14:conditionalFormatting xmlns:xm="http://schemas.microsoft.com/office/excel/2006/main">
          <x14:cfRule type="expression" priority="194" id="{00E300B1-007A-4536-BE6A-007F009100A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C23:C25</xm:sqref>
        </x14:conditionalFormatting>
        <x14:conditionalFormatting xmlns:xm="http://schemas.microsoft.com/office/excel/2006/main">
          <x14:cfRule type="expression" priority="193" id="{00520070-0071-4FC6-8309-00E6000E003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C23:C25</xm:sqref>
        </x14:conditionalFormatting>
        <x14:conditionalFormatting xmlns:xm="http://schemas.microsoft.com/office/excel/2006/main">
          <x14:cfRule type="expression" priority="192" id="{00CE00DC-00C0-46C7-A1FE-00DD008B008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C23:C25</xm:sqref>
        </x14:conditionalFormatting>
        <x14:conditionalFormatting xmlns:xm="http://schemas.microsoft.com/office/excel/2006/main">
          <x14:cfRule type="expression" priority="191" id="{00DC0014-0011-4C31-9554-000200DD004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190" id="{004500BC-00B1-480E-965D-00FF009300A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189" id="{009F00D8-0011-4413-BFF6-00A000A200B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188" id="{00B80032-00D9-4075-A518-00FD00B5009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187" id="{00E800C4-0097-4245-9329-0083003400B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186" id="{0034007E-007D-4974-B5EC-00C100C3002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185" id="{00CC00D2-0091-482F-9FA0-00B9001E002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184" id="{00600074-0062-42A9-BB96-003000D0004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183" id="{00B900C4-000C-478E-ADC4-004800F7009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182" id="{00220078-0070-4402-B656-00F2008500D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181" id="{000A008A-0028-4FC3-B06B-00560032008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180" id="{00B30002-0039-491C-8CFD-00C500BA00F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179" id="{00270078-0053-4257-9119-008F004B003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178" id="{006A00FD-00E4-47DB-9CD8-006C006B00D8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177" id="{007400E4-00B3-4B7B-9405-00290053001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F27:F31</xm:sqref>
        </x14:conditionalFormatting>
        <x14:conditionalFormatting xmlns:xm="http://schemas.microsoft.com/office/excel/2006/main">
          <x14:cfRule type="expression" priority="176" id="{0013003D-0018-4CE3-BD1C-001600A9006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E27:E31</xm:sqref>
        </x14:conditionalFormatting>
        <x14:conditionalFormatting xmlns:xm="http://schemas.microsoft.com/office/excel/2006/main">
          <x14:cfRule type="expression" priority="175" id="{00F700E2-004B-4D1F-947C-00D200CC006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E27:E31</xm:sqref>
        </x14:conditionalFormatting>
        <x14:conditionalFormatting xmlns:xm="http://schemas.microsoft.com/office/excel/2006/main">
          <x14:cfRule type="expression" priority="174" id="{004900FC-00CF-4133-B529-00D2004E00B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E27:E31</xm:sqref>
        </x14:conditionalFormatting>
        <x14:conditionalFormatting xmlns:xm="http://schemas.microsoft.com/office/excel/2006/main">
          <x14:cfRule type="expression" priority="173" id="{00460011-0007-44D8-A6D7-00230025002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E27:E31</xm:sqref>
        </x14:conditionalFormatting>
        <x14:conditionalFormatting xmlns:xm="http://schemas.microsoft.com/office/excel/2006/main">
          <x14:cfRule type="expression" priority="172" id="{00A300A7-000E-4440-B6E4-00D1002700B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E27:E31</xm:sqref>
        </x14:conditionalFormatting>
        <x14:conditionalFormatting xmlns:xm="http://schemas.microsoft.com/office/excel/2006/main">
          <x14:cfRule type="expression" priority="171" id="{007B00F2-0041-41C5-9E07-005E007A00D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F27:F31</xm:sqref>
        </x14:conditionalFormatting>
        <x14:conditionalFormatting xmlns:xm="http://schemas.microsoft.com/office/excel/2006/main">
          <x14:cfRule type="expression" priority="170" id="{00B5000C-0008-4E93-A385-000C00C4008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F27:F31</xm:sqref>
        </x14:conditionalFormatting>
        <x14:conditionalFormatting xmlns:xm="http://schemas.microsoft.com/office/excel/2006/main">
          <x14:cfRule type="expression" priority="169" id="{00E8004C-0064-4D37-BC03-0052002F002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F27:F31</xm:sqref>
        </x14:conditionalFormatting>
        <x14:conditionalFormatting xmlns:xm="http://schemas.microsoft.com/office/excel/2006/main">
          <x14:cfRule type="expression" priority="168" id="{0007006F-0023-4A2C-BB4D-007C001D008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F27:F31</xm:sqref>
        </x14:conditionalFormatting>
        <x14:conditionalFormatting xmlns:xm="http://schemas.microsoft.com/office/excel/2006/main">
          <x14:cfRule type="expression" priority="167" id="{009E00DD-00F3-490E-A3E2-000100CD009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C27:C31</xm:sqref>
        </x14:conditionalFormatting>
        <x14:conditionalFormatting xmlns:xm="http://schemas.microsoft.com/office/excel/2006/main">
          <x14:cfRule type="expression" priority="166" id="{002000FF-006C-4DF2-B0FF-006000EA00B7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C27:C31</xm:sqref>
        </x14:conditionalFormatting>
        <x14:conditionalFormatting xmlns:xm="http://schemas.microsoft.com/office/excel/2006/main">
          <x14:cfRule type="expression" priority="165" id="{004100BB-0072-44B6-A952-00260052009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C27:C31</xm:sqref>
        </x14:conditionalFormatting>
        <x14:conditionalFormatting xmlns:xm="http://schemas.microsoft.com/office/excel/2006/main">
          <x14:cfRule type="expression" priority="164" id="{00F800C3-007C-455A-B5B7-000D00370090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C27:C31</xm:sqref>
        </x14:conditionalFormatting>
        <x14:conditionalFormatting xmlns:xm="http://schemas.microsoft.com/office/excel/2006/main">
          <x14:cfRule type="expression" priority="163" id="{006F00F6-0038-47B8-933B-005A00C4004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F32:F33</xm:sqref>
        </x14:conditionalFormatting>
        <x14:conditionalFormatting xmlns:xm="http://schemas.microsoft.com/office/excel/2006/main">
          <x14:cfRule type="expression" priority="162" id="{005F0034-00B9-4DC3-A7E7-00BA0056002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E32:E33</xm:sqref>
        </x14:conditionalFormatting>
        <x14:conditionalFormatting xmlns:xm="http://schemas.microsoft.com/office/excel/2006/main">
          <x14:cfRule type="expression" priority="161" id="{005D0003-00ED-49CD-8CCB-0032005A000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E32:E33</xm:sqref>
        </x14:conditionalFormatting>
        <x14:conditionalFormatting xmlns:xm="http://schemas.microsoft.com/office/excel/2006/main">
          <x14:cfRule type="expression" priority="160" id="{00D50076-00DC-4B8C-A5B5-00190010002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E32:E33</xm:sqref>
        </x14:conditionalFormatting>
        <x14:conditionalFormatting xmlns:xm="http://schemas.microsoft.com/office/excel/2006/main">
          <x14:cfRule type="expression" priority="159" id="{002B00C8-0023-4909-A391-002D00D100A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E32:E33</xm:sqref>
        </x14:conditionalFormatting>
        <x14:conditionalFormatting xmlns:xm="http://schemas.microsoft.com/office/excel/2006/main">
          <x14:cfRule type="expression" priority="158" id="{0047009C-0074-463B-B718-003F0082007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E32:E33</xm:sqref>
        </x14:conditionalFormatting>
        <x14:conditionalFormatting xmlns:xm="http://schemas.microsoft.com/office/excel/2006/main">
          <x14:cfRule type="expression" priority="157" id="{00DF00F8-000B-47BB-97C7-000800CE00C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F32:F33</xm:sqref>
        </x14:conditionalFormatting>
        <x14:conditionalFormatting xmlns:xm="http://schemas.microsoft.com/office/excel/2006/main">
          <x14:cfRule type="expression" priority="156" id="{008E007D-00D4-4BED-A86E-005D0011001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F32:F33</xm:sqref>
        </x14:conditionalFormatting>
        <x14:conditionalFormatting xmlns:xm="http://schemas.microsoft.com/office/excel/2006/main">
          <x14:cfRule type="expression" priority="155" id="{004800D9-00AE-41CE-993C-00E600AA00A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F32:F33</xm:sqref>
        </x14:conditionalFormatting>
        <x14:conditionalFormatting xmlns:xm="http://schemas.microsoft.com/office/excel/2006/main">
          <x14:cfRule type="expression" priority="154" id="{005B00B3-0021-4D8C-85D0-00850018003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F32:F33</xm:sqref>
        </x14:conditionalFormatting>
        <x14:conditionalFormatting xmlns:xm="http://schemas.microsoft.com/office/excel/2006/main">
          <x14:cfRule type="expression" priority="153" id="{00E20089-00EF-40C7-9F5C-00F600BB00E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C32:C33</xm:sqref>
        </x14:conditionalFormatting>
        <x14:conditionalFormatting xmlns:xm="http://schemas.microsoft.com/office/excel/2006/main">
          <x14:cfRule type="expression" priority="152" id="{005F007C-0007-46BA-86C8-008A00E6000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C32:C33</xm:sqref>
        </x14:conditionalFormatting>
        <x14:conditionalFormatting xmlns:xm="http://schemas.microsoft.com/office/excel/2006/main">
          <x14:cfRule type="expression" priority="151" id="{004100C7-00E6-4011-B7F8-000D006200B1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C32:C33</xm:sqref>
        </x14:conditionalFormatting>
        <x14:conditionalFormatting xmlns:xm="http://schemas.microsoft.com/office/excel/2006/main">
          <x14:cfRule type="expression" priority="150" id="{005C00E6-0060-406D-84B5-00AD004C00F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C32:C33</xm:sqref>
        </x14:conditionalFormatting>
        <x14:conditionalFormatting xmlns:xm="http://schemas.microsoft.com/office/excel/2006/main">
          <x14:cfRule type="expression" priority="149" id="{00CC00C5-008F-46CC-A494-000600DD001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F34:F56</xm:sqref>
        </x14:conditionalFormatting>
        <x14:conditionalFormatting xmlns:xm="http://schemas.microsoft.com/office/excel/2006/main">
          <x14:cfRule type="expression" priority="148" id="{00080090-0036-4756-B14F-00BA004F007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E34:E56</xm:sqref>
        </x14:conditionalFormatting>
        <x14:conditionalFormatting xmlns:xm="http://schemas.microsoft.com/office/excel/2006/main">
          <x14:cfRule type="expression" priority="147" id="{008300EB-004F-4084-9F37-0087009D009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E34:E56</xm:sqref>
        </x14:conditionalFormatting>
        <x14:conditionalFormatting xmlns:xm="http://schemas.microsoft.com/office/excel/2006/main">
          <x14:cfRule type="expression" priority="146" id="{00150065-00F5-48F9-B48A-000E0099009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E34:E56</xm:sqref>
        </x14:conditionalFormatting>
        <x14:conditionalFormatting xmlns:xm="http://schemas.microsoft.com/office/excel/2006/main">
          <x14:cfRule type="expression" priority="145" id="{0071006A-00BE-4BFB-ACA8-00F8006C00D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E34:E56</xm:sqref>
        </x14:conditionalFormatting>
        <x14:conditionalFormatting xmlns:xm="http://schemas.microsoft.com/office/excel/2006/main">
          <x14:cfRule type="expression" priority="144" id="{00F4006C-0032-4F5B-A3DD-00A20025000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E34:E56</xm:sqref>
        </x14:conditionalFormatting>
        <x14:conditionalFormatting xmlns:xm="http://schemas.microsoft.com/office/excel/2006/main">
          <x14:cfRule type="expression" priority="143" id="{00DE00D6-008A-4142-92F8-009E00F300C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F34:F56</xm:sqref>
        </x14:conditionalFormatting>
        <x14:conditionalFormatting xmlns:xm="http://schemas.microsoft.com/office/excel/2006/main">
          <x14:cfRule type="expression" priority="142" id="{00AC0032-004C-44DA-B1A7-00E700E5002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F34:F56</xm:sqref>
        </x14:conditionalFormatting>
        <x14:conditionalFormatting xmlns:xm="http://schemas.microsoft.com/office/excel/2006/main">
          <x14:cfRule type="expression" priority="141" id="{00F60025-00B4-43E8-BF59-004A002A00B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F34:F56</xm:sqref>
        </x14:conditionalFormatting>
        <x14:conditionalFormatting xmlns:xm="http://schemas.microsoft.com/office/excel/2006/main">
          <x14:cfRule type="expression" priority="140" id="{00C90029-00C6-4FF9-B158-005A00C700D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F34:F56</xm:sqref>
        </x14:conditionalFormatting>
        <x14:conditionalFormatting xmlns:xm="http://schemas.microsoft.com/office/excel/2006/main">
          <x14:cfRule type="expression" priority="139" id="{007500DA-00F3-4C52-8721-001C00C800B9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C34:C56</xm:sqref>
        </x14:conditionalFormatting>
        <x14:conditionalFormatting xmlns:xm="http://schemas.microsoft.com/office/excel/2006/main">
          <x14:cfRule type="expression" priority="138" id="{00C6005E-00C3-450D-AAF1-009100C100D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C34:C56</xm:sqref>
        </x14:conditionalFormatting>
        <x14:conditionalFormatting xmlns:xm="http://schemas.microsoft.com/office/excel/2006/main">
          <x14:cfRule type="expression" priority="137" id="{003600CC-009F-4F5C-90F1-007A00A800E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C34:C56</xm:sqref>
        </x14:conditionalFormatting>
        <x14:conditionalFormatting xmlns:xm="http://schemas.microsoft.com/office/excel/2006/main">
          <x14:cfRule type="expression" priority="136" id="{00A60029-0094-41EC-832D-006B00260067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C34:C56</xm:sqref>
        </x14:conditionalFormatting>
        <x14:conditionalFormatting xmlns:xm="http://schemas.microsoft.com/office/excel/2006/main">
          <x14:cfRule type="expression" priority="135" id="{00110023-007C-4B39-8819-00A20046005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F35:F39</xm:sqref>
        </x14:conditionalFormatting>
        <x14:conditionalFormatting xmlns:xm="http://schemas.microsoft.com/office/excel/2006/main">
          <x14:cfRule type="expression" priority="134" id="{00660010-0021-4878-BBA9-00C300B5003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E35:E39</xm:sqref>
        </x14:conditionalFormatting>
        <x14:conditionalFormatting xmlns:xm="http://schemas.microsoft.com/office/excel/2006/main">
          <x14:cfRule type="expression" priority="133" id="{0091005B-0009-4E2A-A68E-003D008A00C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E35:E39</xm:sqref>
        </x14:conditionalFormatting>
        <x14:conditionalFormatting xmlns:xm="http://schemas.microsoft.com/office/excel/2006/main">
          <x14:cfRule type="expression" priority="132" id="{00B700C2-001B-4E5B-B49C-00F100C6003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E35:E39</xm:sqref>
        </x14:conditionalFormatting>
        <x14:conditionalFormatting xmlns:xm="http://schemas.microsoft.com/office/excel/2006/main">
          <x14:cfRule type="expression" priority="131" id="{001D00AB-0089-44E0-99E5-00660064006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E35:E39</xm:sqref>
        </x14:conditionalFormatting>
        <x14:conditionalFormatting xmlns:xm="http://schemas.microsoft.com/office/excel/2006/main">
          <x14:cfRule type="expression" priority="130" id="{0058001D-0078-458F-9FC3-0068006E003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E35:E39</xm:sqref>
        </x14:conditionalFormatting>
        <x14:conditionalFormatting xmlns:xm="http://schemas.microsoft.com/office/excel/2006/main">
          <x14:cfRule type="expression" priority="129" id="{009400BE-00D9-4E64-9351-007D005A000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F35:F39</xm:sqref>
        </x14:conditionalFormatting>
        <x14:conditionalFormatting xmlns:xm="http://schemas.microsoft.com/office/excel/2006/main">
          <x14:cfRule type="expression" priority="128" id="{002B00B2-0073-47CA-8183-00B000AF009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F35:F39</xm:sqref>
        </x14:conditionalFormatting>
        <x14:conditionalFormatting xmlns:xm="http://schemas.microsoft.com/office/excel/2006/main">
          <x14:cfRule type="expression" priority="127" id="{00E000D5-0070-4FA1-A834-00C5001800D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F35:F39</xm:sqref>
        </x14:conditionalFormatting>
        <x14:conditionalFormatting xmlns:xm="http://schemas.microsoft.com/office/excel/2006/main">
          <x14:cfRule type="expression" priority="126" id="{00B900C5-00B4-43B6-A3C9-0097003D00D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F35:F39</xm:sqref>
        </x14:conditionalFormatting>
        <x14:conditionalFormatting xmlns:xm="http://schemas.microsoft.com/office/excel/2006/main">
          <x14:cfRule type="expression" priority="125" id="{00BB0007-00A4-401C-A6B5-00E60043000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C35:C39</xm:sqref>
        </x14:conditionalFormatting>
        <x14:conditionalFormatting xmlns:xm="http://schemas.microsoft.com/office/excel/2006/main">
          <x14:cfRule type="expression" priority="124" id="{00020049-0068-4C2A-BD80-00B600B70053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C35:C39</xm:sqref>
        </x14:conditionalFormatting>
        <x14:conditionalFormatting xmlns:xm="http://schemas.microsoft.com/office/excel/2006/main">
          <x14:cfRule type="expression" priority="123" id="{005E0001-008F-4E7F-8755-00BA000F008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C35:C39</xm:sqref>
        </x14:conditionalFormatting>
        <x14:conditionalFormatting xmlns:xm="http://schemas.microsoft.com/office/excel/2006/main">
          <x14:cfRule type="expression" priority="122" id="{005C003C-0091-4E4D-AAE0-00CB009800C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C35:C39</xm:sqref>
        </x14:conditionalFormatting>
        <x14:conditionalFormatting xmlns:xm="http://schemas.microsoft.com/office/excel/2006/main">
          <x14:cfRule type="expression" priority="121" id="{001900AB-00D6-4CC6-BE2B-00CF002200D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F40:F44</xm:sqref>
        </x14:conditionalFormatting>
        <x14:conditionalFormatting xmlns:xm="http://schemas.microsoft.com/office/excel/2006/main">
          <x14:cfRule type="expression" priority="120" id="{004900BA-0081-4AC9-B0D4-00370061008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E40:E44</xm:sqref>
        </x14:conditionalFormatting>
        <x14:conditionalFormatting xmlns:xm="http://schemas.microsoft.com/office/excel/2006/main">
          <x14:cfRule type="expression" priority="119" id="{00D0006D-006C-4403-A459-006B0074009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E40:E44</xm:sqref>
        </x14:conditionalFormatting>
        <x14:conditionalFormatting xmlns:xm="http://schemas.microsoft.com/office/excel/2006/main">
          <x14:cfRule type="expression" priority="118" id="{009E00AE-008F-44CA-BF3B-00530039000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E40:E44</xm:sqref>
        </x14:conditionalFormatting>
        <x14:conditionalFormatting xmlns:xm="http://schemas.microsoft.com/office/excel/2006/main">
          <x14:cfRule type="expression" priority="117" id="{00E00091-0039-4C53-9B58-008E007D00B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E40:E44</xm:sqref>
        </x14:conditionalFormatting>
        <x14:conditionalFormatting xmlns:xm="http://schemas.microsoft.com/office/excel/2006/main">
          <x14:cfRule type="expression" priority="116" id="{00D900AE-0052-4F49-93BC-009800C8009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E40:E44</xm:sqref>
        </x14:conditionalFormatting>
        <x14:conditionalFormatting xmlns:xm="http://schemas.microsoft.com/office/excel/2006/main">
          <x14:cfRule type="expression" priority="115" id="{008A009A-0056-4585-8027-00E9001900C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F40:F44</xm:sqref>
        </x14:conditionalFormatting>
        <x14:conditionalFormatting xmlns:xm="http://schemas.microsoft.com/office/excel/2006/main">
          <x14:cfRule type="expression" priority="114" id="{002F00F7-008A-4E7D-8298-00DC00EE008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F40:F44</xm:sqref>
        </x14:conditionalFormatting>
        <x14:conditionalFormatting xmlns:xm="http://schemas.microsoft.com/office/excel/2006/main">
          <x14:cfRule type="expression" priority="113" id="{005A003B-0037-4FBF-8476-00A60085000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F40:F44</xm:sqref>
        </x14:conditionalFormatting>
        <x14:conditionalFormatting xmlns:xm="http://schemas.microsoft.com/office/excel/2006/main">
          <x14:cfRule type="expression" priority="112" id="{00EC0023-006C-4026-9565-00BE00D3000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F40:F44</xm:sqref>
        </x14:conditionalFormatting>
        <x14:conditionalFormatting xmlns:xm="http://schemas.microsoft.com/office/excel/2006/main">
          <x14:cfRule type="expression" priority="111" id="{00F20095-0051-4062-BCCA-00B6000C008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C40:C44</xm:sqref>
        </x14:conditionalFormatting>
        <x14:conditionalFormatting xmlns:xm="http://schemas.microsoft.com/office/excel/2006/main">
          <x14:cfRule type="expression" priority="110" id="{000400EB-0043-42FC-9B1C-004B0072003F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C40:C44</xm:sqref>
        </x14:conditionalFormatting>
        <x14:conditionalFormatting xmlns:xm="http://schemas.microsoft.com/office/excel/2006/main">
          <x14:cfRule type="expression" priority="109" id="{00C900E1-0099-47C9-B7D1-005E009200C8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C40:C44</xm:sqref>
        </x14:conditionalFormatting>
        <x14:conditionalFormatting xmlns:xm="http://schemas.microsoft.com/office/excel/2006/main">
          <x14:cfRule type="expression" priority="108" id="{0092007F-0036-450C-86BB-001300A0006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C40:C44</xm:sqref>
        </x14:conditionalFormatting>
        <x14:conditionalFormatting xmlns:xm="http://schemas.microsoft.com/office/excel/2006/main">
          <x14:cfRule type="expression" priority="107" id="{00C60096-0032-4D87-AFF9-009D0036004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F45:F48</xm:sqref>
        </x14:conditionalFormatting>
        <x14:conditionalFormatting xmlns:xm="http://schemas.microsoft.com/office/excel/2006/main">
          <x14:cfRule type="expression" priority="106" id="{00ED00A5-006E-4425-86EC-008200E200A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E45:E48</xm:sqref>
        </x14:conditionalFormatting>
        <x14:conditionalFormatting xmlns:xm="http://schemas.microsoft.com/office/excel/2006/main">
          <x14:cfRule type="expression" priority="105" id="{000A0093-0056-479D-B0D1-00750003000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E45:E48</xm:sqref>
        </x14:conditionalFormatting>
        <x14:conditionalFormatting xmlns:xm="http://schemas.microsoft.com/office/excel/2006/main">
          <x14:cfRule type="expression" priority="104" id="{001E0095-001C-44DC-B8E4-009D00A600F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E45:E48</xm:sqref>
        </x14:conditionalFormatting>
        <x14:conditionalFormatting xmlns:xm="http://schemas.microsoft.com/office/excel/2006/main">
          <x14:cfRule type="expression" priority="103" id="{0009009F-0059-4464-ABD6-00C20032005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E45:E48</xm:sqref>
        </x14:conditionalFormatting>
        <x14:conditionalFormatting xmlns:xm="http://schemas.microsoft.com/office/excel/2006/main">
          <x14:cfRule type="expression" priority="102" id="{0090004D-004F-4E90-A154-00AA0022003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E45:E48</xm:sqref>
        </x14:conditionalFormatting>
        <x14:conditionalFormatting xmlns:xm="http://schemas.microsoft.com/office/excel/2006/main">
          <x14:cfRule type="expression" priority="101" id="{000F00F9-00EC-4D19-B5B4-005900C2005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F45:F48</xm:sqref>
        </x14:conditionalFormatting>
        <x14:conditionalFormatting xmlns:xm="http://schemas.microsoft.com/office/excel/2006/main">
          <x14:cfRule type="expression" priority="100" id="{0005008C-00A7-44B3-B92A-00120096009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F45:F48</xm:sqref>
        </x14:conditionalFormatting>
        <x14:conditionalFormatting xmlns:xm="http://schemas.microsoft.com/office/excel/2006/main">
          <x14:cfRule type="expression" priority="99" id="{00E30047-007E-40A8-A80B-00DF004F00D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F45:F48</xm:sqref>
        </x14:conditionalFormatting>
        <x14:conditionalFormatting xmlns:xm="http://schemas.microsoft.com/office/excel/2006/main">
          <x14:cfRule type="expression" priority="98" id="{009200C0-0090-4A40-BAC9-004300F100A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F45:F48</xm:sqref>
        </x14:conditionalFormatting>
        <x14:conditionalFormatting xmlns:xm="http://schemas.microsoft.com/office/excel/2006/main">
          <x14:cfRule type="expression" priority="97" id="{0099007B-007B-4D06-9A80-0082001A0053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C45:C48</xm:sqref>
        </x14:conditionalFormatting>
        <x14:conditionalFormatting xmlns:xm="http://schemas.microsoft.com/office/excel/2006/main">
          <x14:cfRule type="expression" priority="96" id="{000F00CA-0094-4435-AF47-0007008E001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C45:C48</xm:sqref>
        </x14:conditionalFormatting>
        <x14:conditionalFormatting xmlns:xm="http://schemas.microsoft.com/office/excel/2006/main">
          <x14:cfRule type="expression" priority="95" id="{00C8006E-0094-4228-932B-004D00A900E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C45:C48</xm:sqref>
        </x14:conditionalFormatting>
        <x14:conditionalFormatting xmlns:xm="http://schemas.microsoft.com/office/excel/2006/main">
          <x14:cfRule type="expression" priority="94" id="{00940057-00B9-4F41-84D2-00F900B10085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C45:C48</xm:sqref>
        </x14:conditionalFormatting>
        <x14:conditionalFormatting xmlns:xm="http://schemas.microsoft.com/office/excel/2006/main">
          <x14:cfRule type="expression" priority="93" id="{00670073-007C-4E55-8F7B-000000D900D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F49:F50</xm:sqref>
        </x14:conditionalFormatting>
        <x14:conditionalFormatting xmlns:xm="http://schemas.microsoft.com/office/excel/2006/main">
          <x14:cfRule type="expression" priority="92" id="{00F1004E-00F6-470E-B00B-002C007A000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E49:E50</xm:sqref>
        </x14:conditionalFormatting>
        <x14:conditionalFormatting xmlns:xm="http://schemas.microsoft.com/office/excel/2006/main">
          <x14:cfRule type="expression" priority="91" id="{00B40090-00EA-462F-9953-007C009B00A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E49:E50</xm:sqref>
        </x14:conditionalFormatting>
        <x14:conditionalFormatting xmlns:xm="http://schemas.microsoft.com/office/excel/2006/main">
          <x14:cfRule type="expression" priority="90" id="{00160071-00D1-4543-A24B-00790089009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E49:E50</xm:sqref>
        </x14:conditionalFormatting>
        <x14:conditionalFormatting xmlns:xm="http://schemas.microsoft.com/office/excel/2006/main">
          <x14:cfRule type="expression" priority="89" id="{00F80066-0063-4BEE-AC6B-00F0007200A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E49:E50</xm:sqref>
        </x14:conditionalFormatting>
        <x14:conditionalFormatting xmlns:xm="http://schemas.microsoft.com/office/excel/2006/main">
          <x14:cfRule type="expression" priority="88" id="{002900DE-0086-4689-A6DE-0037009200D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E49:E50</xm:sqref>
        </x14:conditionalFormatting>
        <x14:conditionalFormatting xmlns:xm="http://schemas.microsoft.com/office/excel/2006/main">
          <x14:cfRule type="expression" priority="87" id="{00E00005-0081-4F45-9A3E-00F1005A002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F49:F50</xm:sqref>
        </x14:conditionalFormatting>
        <x14:conditionalFormatting xmlns:xm="http://schemas.microsoft.com/office/excel/2006/main">
          <x14:cfRule type="expression" priority="86" id="{00FA0064-002F-4950-85E4-00BD007F000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F49:F50</xm:sqref>
        </x14:conditionalFormatting>
        <x14:conditionalFormatting xmlns:xm="http://schemas.microsoft.com/office/excel/2006/main">
          <x14:cfRule type="expression" priority="85" id="{00960087-0060-47B8-BC9F-00FA005500A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F49:F50</xm:sqref>
        </x14:conditionalFormatting>
        <x14:conditionalFormatting xmlns:xm="http://schemas.microsoft.com/office/excel/2006/main">
          <x14:cfRule type="expression" priority="84" id="{006600A5-0061-4344-8B80-008300BE00F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F49:F50</xm:sqref>
        </x14:conditionalFormatting>
        <x14:conditionalFormatting xmlns:xm="http://schemas.microsoft.com/office/excel/2006/main">
          <x14:cfRule type="expression" priority="83" id="{002200E1-00BC-4A17-B19D-00B7009600B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C49:C50</xm:sqref>
        </x14:conditionalFormatting>
        <x14:conditionalFormatting xmlns:xm="http://schemas.microsoft.com/office/excel/2006/main">
          <x14:cfRule type="expression" priority="82" id="{006E0086-00D5-42CD-8DDE-0070009E003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C49:C50</xm:sqref>
        </x14:conditionalFormatting>
        <x14:conditionalFormatting xmlns:xm="http://schemas.microsoft.com/office/excel/2006/main">
          <x14:cfRule type="expression" priority="81" id="{00D30079-0084-46E0-83B0-00FD0080002A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C49:C50</xm:sqref>
        </x14:conditionalFormatting>
        <x14:conditionalFormatting xmlns:xm="http://schemas.microsoft.com/office/excel/2006/main">
          <x14:cfRule type="expression" priority="80" id="{001800ED-00F4-465D-85E3-004F00FC0043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C49:C50</xm:sqref>
        </x14:conditionalFormatting>
        <x14:conditionalFormatting xmlns:xm="http://schemas.microsoft.com/office/excel/2006/main">
          <x14:cfRule type="expression" priority="79" id="{009C00C4-00FA-4961-8A11-001900A4008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F51</xm:sqref>
        </x14:conditionalFormatting>
        <x14:conditionalFormatting xmlns:xm="http://schemas.microsoft.com/office/excel/2006/main">
          <x14:cfRule type="expression" priority="78" id="{003400D4-00AE-420A-ACDE-00280035009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E51</xm:sqref>
        </x14:conditionalFormatting>
        <x14:conditionalFormatting xmlns:xm="http://schemas.microsoft.com/office/excel/2006/main">
          <x14:cfRule type="expression" priority="77" id="{009900E2-008F-4B56-BBEA-001600D2002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E51</xm:sqref>
        </x14:conditionalFormatting>
        <x14:conditionalFormatting xmlns:xm="http://schemas.microsoft.com/office/excel/2006/main">
          <x14:cfRule type="expression" priority="76" id="{00B00001-000E-4026-AF05-00210031008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E51</xm:sqref>
        </x14:conditionalFormatting>
        <x14:conditionalFormatting xmlns:xm="http://schemas.microsoft.com/office/excel/2006/main">
          <x14:cfRule type="expression" priority="75" id="{00AC00B0-0017-4C14-824E-0052001A00B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E51</xm:sqref>
        </x14:conditionalFormatting>
        <x14:conditionalFormatting xmlns:xm="http://schemas.microsoft.com/office/excel/2006/main">
          <x14:cfRule type="expression" priority="74" id="{00B4008A-00E7-4786-AAD1-001200D8004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E51</xm:sqref>
        </x14:conditionalFormatting>
        <x14:conditionalFormatting xmlns:xm="http://schemas.microsoft.com/office/excel/2006/main">
          <x14:cfRule type="expression" priority="73" id="{00BB00A9-00A5-4630-90EA-00C300A000B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F51</xm:sqref>
        </x14:conditionalFormatting>
        <x14:conditionalFormatting xmlns:xm="http://schemas.microsoft.com/office/excel/2006/main">
          <x14:cfRule type="expression" priority="72" id="{008B00AD-00A5-40D8-BF08-00A400CA00D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F51</xm:sqref>
        </x14:conditionalFormatting>
        <x14:conditionalFormatting xmlns:xm="http://schemas.microsoft.com/office/excel/2006/main">
          <x14:cfRule type="expression" priority="71" id="{0062007F-0050-4B16-9EC5-009F00FF00B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F51</xm:sqref>
        </x14:conditionalFormatting>
        <x14:conditionalFormatting xmlns:xm="http://schemas.microsoft.com/office/excel/2006/main">
          <x14:cfRule type="expression" priority="70" id="{00320063-0042-4F79-BA75-00B80092002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F51</xm:sqref>
        </x14:conditionalFormatting>
        <x14:conditionalFormatting xmlns:xm="http://schemas.microsoft.com/office/excel/2006/main">
          <x14:cfRule type="expression" priority="69" id="{00A200CE-00EA-41CB-A925-0041002600E3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C51</xm:sqref>
        </x14:conditionalFormatting>
        <x14:conditionalFormatting xmlns:xm="http://schemas.microsoft.com/office/excel/2006/main">
          <x14:cfRule type="expression" priority="68" id="{00D60018-004B-4A17-B517-009E007200B4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C51</xm:sqref>
        </x14:conditionalFormatting>
        <x14:conditionalFormatting xmlns:xm="http://schemas.microsoft.com/office/excel/2006/main">
          <x14:cfRule type="expression" priority="67" id="{003000C4-0029-4908-ADB2-00A900B8004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C51</xm:sqref>
        </x14:conditionalFormatting>
        <x14:conditionalFormatting xmlns:xm="http://schemas.microsoft.com/office/excel/2006/main">
          <x14:cfRule type="expression" priority="66" id="{00A20066-0043-4EBF-8516-00DF007C00B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C51</xm:sqref>
        </x14:conditionalFormatting>
        <x14:conditionalFormatting xmlns:xm="http://schemas.microsoft.com/office/excel/2006/main">
          <x14:cfRule type="expression" priority="65" id="{004600D7-0083-4592-AF79-00B500A7006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</xm:sqref>
        </x14:conditionalFormatting>
        <x14:conditionalFormatting xmlns:xm="http://schemas.microsoft.com/office/excel/2006/main">
          <x14:cfRule type="expression" priority="64" id="{000C00E4-00EC-4BC1-9145-00D3007500F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</xm:sqref>
        </x14:conditionalFormatting>
        <x14:conditionalFormatting xmlns:xm="http://schemas.microsoft.com/office/excel/2006/main">
          <x14:cfRule type="expression" priority="63" id="{007100DC-0031-4FB6-BB7F-006D008D00A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</xm:sqref>
        </x14:conditionalFormatting>
        <x14:conditionalFormatting xmlns:xm="http://schemas.microsoft.com/office/excel/2006/main">
          <x14:cfRule type="expression" priority="62" id="{0068000F-000B-47FF-ABA4-00A500BC00A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</xm:sqref>
        </x14:conditionalFormatting>
        <x14:conditionalFormatting xmlns:xm="http://schemas.microsoft.com/office/excel/2006/main">
          <x14:cfRule type="expression" priority="61" id="{003D008B-0074-4B47-90CB-009D00C400B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</xm:sqref>
        </x14:conditionalFormatting>
        <x14:conditionalFormatting xmlns:xm="http://schemas.microsoft.com/office/excel/2006/main">
          <x14:cfRule type="expression" priority="60" id="{00EF00B7-002F-424B-9841-004B005F00E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E52</xm:sqref>
        </x14:conditionalFormatting>
        <x14:conditionalFormatting xmlns:xm="http://schemas.microsoft.com/office/excel/2006/main">
          <x14:cfRule type="expression" priority="59" id="{000400E4-0077-4556-BD1F-009B002400B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</xm:sqref>
        </x14:conditionalFormatting>
        <x14:conditionalFormatting xmlns:xm="http://schemas.microsoft.com/office/excel/2006/main">
          <x14:cfRule type="expression" priority="58" id="{0048009B-0080-4595-AE87-0071008A003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</xm:sqref>
        </x14:conditionalFormatting>
        <x14:conditionalFormatting xmlns:xm="http://schemas.microsoft.com/office/excel/2006/main">
          <x14:cfRule type="expression" priority="57" id="{009700C9-0019-44AD-A0B5-008D0038004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</xm:sqref>
        </x14:conditionalFormatting>
        <x14:conditionalFormatting xmlns:xm="http://schemas.microsoft.com/office/excel/2006/main">
          <x14:cfRule type="expression" priority="56" id="{00FF00B2-00F9-4043-BFF0-00420014007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F52</xm:sqref>
        </x14:conditionalFormatting>
        <x14:conditionalFormatting xmlns:xm="http://schemas.microsoft.com/office/excel/2006/main">
          <x14:cfRule type="expression" priority="55" id="{00F80077-0057-42C4-B7C5-0072004D001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</xm:sqref>
        </x14:conditionalFormatting>
        <x14:conditionalFormatting xmlns:xm="http://schemas.microsoft.com/office/excel/2006/main">
          <x14:cfRule type="expression" priority="54" id="{00AC00BF-00C5-4868-AEAC-002A00E800E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</xm:sqref>
        </x14:conditionalFormatting>
        <x14:conditionalFormatting xmlns:xm="http://schemas.microsoft.com/office/excel/2006/main">
          <x14:cfRule type="expression" priority="53" id="{00DD0042-0001-4D65-BC36-0038004C00F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</xm:sqref>
        </x14:conditionalFormatting>
        <x14:conditionalFormatting xmlns:xm="http://schemas.microsoft.com/office/excel/2006/main">
          <x14:cfRule type="expression" priority="52" id="{009A0057-0052-4A7D-8589-00A000840015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C52</xm:sqref>
        </x14:conditionalFormatting>
        <x14:conditionalFormatting xmlns:xm="http://schemas.microsoft.com/office/excel/2006/main">
          <x14:cfRule type="expression" priority="51" id="{0002005C-0085-4A21-8A3D-000E00CA009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F53</xm:sqref>
        </x14:conditionalFormatting>
        <x14:conditionalFormatting xmlns:xm="http://schemas.microsoft.com/office/excel/2006/main">
          <x14:cfRule type="expression" priority="50" id="{004A0083-0037-494C-A096-00780086006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E53</xm:sqref>
        </x14:conditionalFormatting>
        <x14:conditionalFormatting xmlns:xm="http://schemas.microsoft.com/office/excel/2006/main">
          <x14:cfRule type="expression" priority="49" id="{00D100C7-0037-48BC-AD51-00F500BB008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E53</xm:sqref>
        </x14:conditionalFormatting>
        <x14:conditionalFormatting xmlns:xm="http://schemas.microsoft.com/office/excel/2006/main">
          <x14:cfRule type="expression" priority="48" id="{005900D2-0080-48BA-9E74-0029006700B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E53</xm:sqref>
        </x14:conditionalFormatting>
        <x14:conditionalFormatting xmlns:xm="http://schemas.microsoft.com/office/excel/2006/main">
          <x14:cfRule type="expression" priority="47" id="{00D4006D-0019-4166-8C22-00BD00E0004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E53</xm:sqref>
        </x14:conditionalFormatting>
        <x14:conditionalFormatting xmlns:xm="http://schemas.microsoft.com/office/excel/2006/main">
          <x14:cfRule type="expression" priority="46" id="{00A10036-002D-411D-AA94-00AA00E600A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E53</xm:sqref>
        </x14:conditionalFormatting>
        <x14:conditionalFormatting xmlns:xm="http://schemas.microsoft.com/office/excel/2006/main">
          <x14:cfRule type="expression" priority="45" id="{001D0075-0052-4662-99DE-008B002B00E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F53</xm:sqref>
        </x14:conditionalFormatting>
        <x14:conditionalFormatting xmlns:xm="http://schemas.microsoft.com/office/excel/2006/main">
          <x14:cfRule type="expression" priority="44" id="{006900CD-0027-4F1F-8E19-0055009E00B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F53</xm:sqref>
        </x14:conditionalFormatting>
        <x14:conditionalFormatting xmlns:xm="http://schemas.microsoft.com/office/excel/2006/main">
          <x14:cfRule type="expression" priority="43" id="{00440042-0042-48A4-B0DC-00D5008A000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F53</xm:sqref>
        </x14:conditionalFormatting>
        <x14:conditionalFormatting xmlns:xm="http://schemas.microsoft.com/office/excel/2006/main">
          <x14:cfRule type="expression" priority="42" id="{000200E7-0066-461A-854C-003000EC002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F53</xm:sqref>
        </x14:conditionalFormatting>
        <x14:conditionalFormatting xmlns:xm="http://schemas.microsoft.com/office/excel/2006/main">
          <x14:cfRule type="expression" priority="41" id="{007E0010-001C-46C4-B37D-00A70072009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C53</xm:sqref>
        </x14:conditionalFormatting>
        <x14:conditionalFormatting xmlns:xm="http://schemas.microsoft.com/office/excel/2006/main">
          <x14:cfRule type="expression" priority="40" id="{00940043-00BE-428C-879B-00F1006500B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C53</xm:sqref>
        </x14:conditionalFormatting>
        <x14:conditionalFormatting xmlns:xm="http://schemas.microsoft.com/office/excel/2006/main">
          <x14:cfRule type="expression" priority="39" id="{00830031-0044-4F5B-9ECE-00020018004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C53</xm:sqref>
        </x14:conditionalFormatting>
        <x14:conditionalFormatting xmlns:xm="http://schemas.microsoft.com/office/excel/2006/main">
          <x14:cfRule type="expression" priority="38" id="{0058004D-00B1-45C7-8E43-00C90061003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C53</xm:sqref>
        </x14:conditionalFormatting>
        <x14:conditionalFormatting xmlns:xm="http://schemas.microsoft.com/office/excel/2006/main">
          <x14:cfRule type="expression" priority="37" id="{00CC0066-005B-4311-B5D4-004B00F4002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36" id="{005F00E1-00E9-4716-B9D4-00A6005700C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35" id="{005900E0-007D-4428-B652-004C00E3000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34" id="{007E00FD-00F1-465B-BAF6-00A400AA00D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33" id="{006300C3-00CC-46A3-8913-0066004800E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32" id="{00540099-0090-4052-8C20-00AF0069002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</xm:sqref>
        </x14:conditionalFormatting>
        <x14:conditionalFormatting xmlns:xm="http://schemas.microsoft.com/office/excel/2006/main">
          <x14:cfRule type="expression" priority="31" id="{004000F5-0092-4A62-85DF-00B100E5007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30" id="{00700015-00E2-408A-A65C-00E50099003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29" id="{006C0030-002A-4F48-AB05-0067007C002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28" id="{00E4003A-003F-4E70-9429-00A600DF009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</xm:sqref>
        </x14:conditionalFormatting>
        <x14:conditionalFormatting xmlns:xm="http://schemas.microsoft.com/office/excel/2006/main">
          <x14:cfRule type="expression" priority="27" id="{00BA00C6-0075-497E-8074-008000EC0024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26" id="{00B70009-0066-478D-A800-005100AB000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25" id="{002E0097-00B4-4C9B-868A-0084007000E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24" id="{00A200E8-004F-4B7D-ADF0-0014003E009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</xm:sqref>
        </x14:conditionalFormatting>
        <x14:conditionalFormatting xmlns:xm="http://schemas.microsoft.com/office/excel/2006/main">
          <x14:cfRule type="expression" priority="23" id="{00EB0073-00EF-43DD-831B-00280068003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F55:F56</xm:sqref>
        </x14:conditionalFormatting>
        <x14:conditionalFormatting xmlns:xm="http://schemas.microsoft.com/office/excel/2006/main">
          <x14:cfRule type="expression" priority="22" id="{000D00DF-008C-4F2A-BBDF-008300C4009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E55:E56</xm:sqref>
        </x14:conditionalFormatting>
        <x14:conditionalFormatting xmlns:xm="http://schemas.microsoft.com/office/excel/2006/main">
          <x14:cfRule type="expression" priority="21" id="{00AC00C6-00CF-4718-9277-0038006400F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E55:E56</xm:sqref>
        </x14:conditionalFormatting>
        <x14:conditionalFormatting xmlns:xm="http://schemas.microsoft.com/office/excel/2006/main">
          <x14:cfRule type="expression" priority="20" id="{0065002D-0098-492A-9386-00B000DB000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E55:E56</xm:sqref>
        </x14:conditionalFormatting>
        <x14:conditionalFormatting xmlns:xm="http://schemas.microsoft.com/office/excel/2006/main">
          <x14:cfRule type="expression" priority="19" id="{00DF00C8-0091-4244-A63B-001E0055000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E55:E56</xm:sqref>
        </x14:conditionalFormatting>
        <x14:conditionalFormatting xmlns:xm="http://schemas.microsoft.com/office/excel/2006/main">
          <x14:cfRule type="expression" priority="18" id="{00D5008C-00E6-49D8-AB79-0007004C005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E55:E56</xm:sqref>
        </x14:conditionalFormatting>
        <x14:conditionalFormatting xmlns:xm="http://schemas.microsoft.com/office/excel/2006/main">
          <x14:cfRule type="expression" priority="17" id="{00A1000F-0034-4A94-BADF-006D00C4004A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F55:F56</xm:sqref>
        </x14:conditionalFormatting>
        <x14:conditionalFormatting xmlns:xm="http://schemas.microsoft.com/office/excel/2006/main">
          <x14:cfRule type="expression" priority="16" id="{0059009E-0059-4F58-9F05-002C00C0000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F55:F56</xm:sqref>
        </x14:conditionalFormatting>
        <x14:conditionalFormatting xmlns:xm="http://schemas.microsoft.com/office/excel/2006/main">
          <x14:cfRule type="expression" priority="15" id="{00A200D2-00FF-424D-A913-003600BC00A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F55:F56</xm:sqref>
        </x14:conditionalFormatting>
        <x14:conditionalFormatting xmlns:xm="http://schemas.microsoft.com/office/excel/2006/main">
          <x14:cfRule type="expression" priority="14" id="{000A00F9-00AE-48C0-B912-002100D9004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F55:F56</xm:sqref>
        </x14:conditionalFormatting>
        <x14:conditionalFormatting xmlns:xm="http://schemas.microsoft.com/office/excel/2006/main">
          <x14:cfRule type="expression" priority="13" id="{00A900A8-007D-499A-BF44-006D0066007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C55:C56</xm:sqref>
        </x14:conditionalFormatting>
        <x14:conditionalFormatting xmlns:xm="http://schemas.microsoft.com/office/excel/2006/main">
          <x14:cfRule type="expression" priority="12" id="{00DD00EE-0080-4E2E-8B82-00E200D4003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C55:C56</xm:sqref>
        </x14:conditionalFormatting>
        <x14:conditionalFormatting xmlns:xm="http://schemas.microsoft.com/office/excel/2006/main">
          <x14:cfRule type="expression" priority="11" id="{006F002B-00A3-4224-A50A-00D00025003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C55:C56</xm:sqref>
        </x14:conditionalFormatting>
        <x14:conditionalFormatting xmlns:xm="http://schemas.microsoft.com/office/excel/2006/main">
          <x14:cfRule type="expression" priority="10" id="{006D0047-008B-46FB-A2E9-0092004D007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C55:C56</xm:sqref>
        </x14:conditionalFormatting>
        <x14:conditionalFormatting xmlns:xm="http://schemas.microsoft.com/office/excel/2006/main">
          <x14:cfRule type="expression" priority="9" id="{006E0036-001C-4931-A21C-007400B400F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E58:E67</xm:sqref>
        </x14:conditionalFormatting>
        <x14:conditionalFormatting xmlns:xm="http://schemas.microsoft.com/office/excel/2006/main">
          <x14:cfRule type="expression" priority="8" id="{00D500FB-00F2-4A99-A2E2-0004001800F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E58:E67</xm:sqref>
        </x14:conditionalFormatting>
        <x14:conditionalFormatting xmlns:xm="http://schemas.microsoft.com/office/excel/2006/main">
          <x14:cfRule type="expression" priority="7" id="{00EB00AA-008A-416F-8FD3-005F00CC001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E58:E67</xm:sqref>
        </x14:conditionalFormatting>
        <x14:conditionalFormatting xmlns:xm="http://schemas.microsoft.com/office/excel/2006/main">
          <x14:cfRule type="expression" priority="6" id="{00BA0040-006F-43C8-991D-0028003D00D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E58:E67</xm:sqref>
        </x14:conditionalFormatting>
        <x14:conditionalFormatting xmlns:xm="http://schemas.microsoft.com/office/excel/2006/main">
          <x14:cfRule type="expression" priority="5" id="{00C000C3-007D-42D0-A1C0-004700B4002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E58:E67</xm:sqref>
        </x14:conditionalFormatting>
        <x14:conditionalFormatting xmlns:xm="http://schemas.microsoft.com/office/excel/2006/main">
          <x14:cfRule type="expression" priority="4" id="{00D10004-00DA-47BA-88F3-00DF00C7009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3" id="{00C50001-00B7-4BED-A9D3-000D006300A6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2" id="{00BB0077-00D7-4198-892E-0097002900F4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1" id="{00D1001C-00D4-433B-AE76-001000BE008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9999"/>
    <outlinePr applyStyles="0" summaryBelow="0" summaryRight="0" showOutlineSymbols="1"/>
    <pageSetUpPr autoPageBreaks="1" fitToPage="1"/>
  </sheetPr>
  <sheetViews>
    <sheetView zoomScale="100" workbookViewId="0">
      <pane ySplit="2" topLeftCell="A3" activePane="bottomLeft" state="frozen"/>
      <selection activeCell="B4" activeCellId="0" sqref="B4"/>
    </sheetView>
  </sheetViews>
  <sheetFormatPr defaultColWidth="12.630000000000001" defaultRowHeight="15" customHeight="1" outlineLevelCol="1"/>
  <cols>
    <col customWidth="1" hidden="1" min="1" max="1" width="3.25"/>
    <col customWidth="1" min="2" max="2" width="5.1299999999999999"/>
    <col customWidth="1" min="3" max="3" width="7.6299999999999999"/>
    <col customWidth="1" min="4" max="4" width="12.630000000000001"/>
    <col customWidth="1" min="5" max="5" width="7.6299999999999999"/>
    <col customWidth="1" min="6" max="6" width="11.380000000000001"/>
    <col customWidth="1" hidden="1" min="7" max="9" outlineLevel="1" width="4.5"/>
    <col customWidth="1" hidden="1" min="10" max="10" outlineLevel="1" width="37.630000000000003"/>
    <col customWidth="1" min="11" max="11" width="7.6299999999999999"/>
    <col customWidth="1" min="12" max="12" width="30.129999999999999"/>
    <col customWidth="1" min="13" max="13" width="11.380000000000001"/>
    <col customWidth="1" min="14" max="14" width="10.130000000000001"/>
    <col customWidth="1" min="15" max="15" width="12.630000000000001"/>
    <col customWidth="1" min="16" max="18" width="10.130000000000001"/>
    <col customWidth="1" hidden="1" min="19" max="19" width="12.630000000000001"/>
    <col customWidth="1" min="20" max="21" width="8.8800000000000008"/>
    <col customWidth="1" min="22" max="23" width="11.380000000000001"/>
  </cols>
  <sheetData>
    <row r="1" ht="15.75" customHeight="1">
      <c r="A1" s="477" t="s">
        <v>582</v>
      </c>
    </row>
    <row r="2" ht="15.75" customHeight="1">
      <c r="A2" s="9" t="s">
        <v>1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92" t="s">
        <v>324</v>
      </c>
      <c r="H2" s="192" t="s">
        <v>343</v>
      </c>
      <c r="I2" s="9" t="s">
        <v>325</v>
      </c>
      <c r="J2" s="9" t="s">
        <v>6</v>
      </c>
      <c r="K2" s="478" t="s">
        <v>583</v>
      </c>
      <c r="L2" s="479"/>
      <c r="M2" s="9" t="s">
        <v>7</v>
      </c>
      <c r="N2" s="145" t="s">
        <v>344</v>
      </c>
      <c r="O2" s="9" t="s">
        <v>544</v>
      </c>
      <c r="P2" s="9" t="s">
        <v>8</v>
      </c>
      <c r="Q2" s="9" t="s">
        <v>9</v>
      </c>
      <c r="R2" s="9" t="s">
        <v>347</v>
      </c>
      <c r="S2" s="9" t="s">
        <v>385</v>
      </c>
      <c r="T2" s="9" t="s">
        <v>584</v>
      </c>
      <c r="U2" s="9" t="s">
        <v>585</v>
      </c>
      <c r="V2" s="9" t="s">
        <v>586</v>
      </c>
      <c r="W2" s="9" t="s">
        <v>587</v>
      </c>
    </row>
    <row r="3" ht="15.75" customHeight="1">
      <c r="A3" s="480">
        <v>1</v>
      </c>
      <c r="B3" s="26">
        <v>50</v>
      </c>
      <c r="C3" s="12" t="str">
        <f t="shared" ref="C3:C66" si="233">VLOOKUP($B$2:$B806,'Импорт - текущие показатели'!$E$9:$BE806, 2,0)</f>
        <v>#REF!</v>
      </c>
      <c r="D3" s="13" t="str">
        <f t="shared" ref="D3:D66" si="234">VLOOKUP($B$2:$B806,'Импорт - текущие показатели'!$E$9:$BE806, 4,0)</f>
        <v>#REF!</v>
      </c>
      <c r="E3" s="12" t="str">
        <f t="shared" ref="E3:E66" si="235">VLOOKUP($B$2:$B806,'Импорт - текущие показатели'!$E$9:$BE806, 3,0)</f>
        <v>#REF!</v>
      </c>
      <c r="F3" s="13" t="str">
        <f t="shared" ref="F3:F66" si="236">IFERROR(VLOOKUP($K$2:$K806,'Импорт - распределение проектов реновации'!$H$5:$P806,9,0),"")</f>
        <v/>
      </c>
      <c r="G3" s="448" t="s">
        <v>588</v>
      </c>
      <c r="H3" s="448" t="s">
        <v>589</v>
      </c>
      <c r="I3" s="448" t="s">
        <v>590</v>
      </c>
      <c r="J3" s="13" t="str">
        <f t="shared" ref="J3:J66" si="237">VLOOKUP(B3,'Импорт - текущие показатели'!$E$9:$I806,5,0)</f>
        <v>#REF!</v>
      </c>
      <c r="K3" s="481" t="s">
        <v>121</v>
      </c>
      <c r="L3" s="479"/>
      <c r="M3" s="21" t="s">
        <v>19</v>
      </c>
      <c r="N3" s="12" t="str">
        <f t="shared" ref="N3:N66" si="238">VLOOKUP($B$2:$B806,'Импорт - текущие показатели'!$E$9:$BE806,30,0)</f>
        <v>#REF!</v>
      </c>
      <c r="O3" s="12" t="str">
        <f t="shared" ref="O3:O24" si="239">VLOOKUP(B3,'Свод объектов'!D2:AW806,46,0)</f>
        <v>#REF!</v>
      </c>
      <c r="P3" s="449">
        <v>43847</v>
      </c>
      <c r="Q3" s="12" t="str">
        <f t="shared" ref="Q3:Q66" si="240">VLOOKUP($B$2:$B806,'Импорт - текущие показатели'!$E$9:$BE806,11,0)</f>
        <v>#REF!</v>
      </c>
      <c r="R3" s="12" t="str">
        <f t="shared" ref="R3:R66" si="241">VLOOKUP($B$2:$B806,'Импорт - текущие показатели'!$E$9:$BE806,13,0)</f>
        <v>#REF!</v>
      </c>
      <c r="S3" s="208" t="str">
        <f t="shared" ref="S3:S66" si="242">VLOOKUP(B3,'Свод объектов'!$D$2:$AC806,26,0)</f>
        <v>#REF!</v>
      </c>
      <c r="T3" s="482" t="b">
        <v>1</v>
      </c>
      <c r="U3" s="482" t="b">
        <v>1</v>
      </c>
      <c r="V3" s="483" t="b">
        <v>0</v>
      </c>
      <c r="W3" s="483" t="b">
        <v>0</v>
      </c>
    </row>
    <row r="4" ht="15.75" customHeight="1">
      <c r="A4" s="480">
        <v>2</v>
      </c>
      <c r="B4" s="26">
        <v>65</v>
      </c>
      <c r="C4" s="12" t="str">
        <f t="shared" si="233"/>
        <v>#REF!</v>
      </c>
      <c r="D4" s="13" t="str">
        <f t="shared" si="234"/>
        <v>#REF!</v>
      </c>
      <c r="E4" s="12" t="str">
        <f t="shared" si="235"/>
        <v>#REF!</v>
      </c>
      <c r="F4" s="13" t="str">
        <f t="shared" si="236"/>
        <v/>
      </c>
      <c r="G4" s="448" t="s">
        <v>588</v>
      </c>
      <c r="H4" s="448" t="s">
        <v>589</v>
      </c>
      <c r="I4" s="448" t="s">
        <v>591</v>
      </c>
      <c r="J4" s="14" t="str">
        <f t="shared" si="237"/>
        <v>#REF!</v>
      </c>
      <c r="K4" s="481" t="s">
        <v>592</v>
      </c>
      <c r="L4" s="479"/>
      <c r="M4" s="21" t="s">
        <v>19</v>
      </c>
      <c r="N4" s="12" t="str">
        <f t="shared" si="238"/>
        <v>#REF!</v>
      </c>
      <c r="O4" s="12" t="str">
        <f t="shared" si="239"/>
        <v>#REF!</v>
      </c>
      <c r="P4" s="449">
        <v>44105</v>
      </c>
      <c r="Q4" s="12" t="str">
        <f t="shared" si="240"/>
        <v>#REF!</v>
      </c>
      <c r="R4" s="12" t="str">
        <f t="shared" si="241"/>
        <v>#REF!</v>
      </c>
      <c r="S4" s="208" t="str">
        <f t="shared" si="242"/>
        <v>#REF!</v>
      </c>
      <c r="T4" s="482" t="b">
        <v>1</v>
      </c>
      <c r="U4" s="482" t="b">
        <v>1</v>
      </c>
      <c r="V4" s="483" t="b">
        <v>1</v>
      </c>
      <c r="W4" s="483" t="b">
        <v>0</v>
      </c>
    </row>
    <row r="5" ht="15.75" customHeight="1">
      <c r="A5" s="480">
        <v>3</v>
      </c>
      <c r="B5" s="26">
        <v>66</v>
      </c>
      <c r="C5" s="12" t="str">
        <f t="shared" si="233"/>
        <v>#REF!</v>
      </c>
      <c r="D5" s="13" t="str">
        <f t="shared" si="234"/>
        <v>#REF!</v>
      </c>
      <c r="E5" s="12" t="str">
        <f t="shared" si="235"/>
        <v>#REF!</v>
      </c>
      <c r="F5" s="13" t="str">
        <f t="shared" si="236"/>
        <v/>
      </c>
      <c r="G5" s="448" t="s">
        <v>588</v>
      </c>
      <c r="H5" s="448" t="s">
        <v>589</v>
      </c>
      <c r="I5" s="448" t="s">
        <v>590</v>
      </c>
      <c r="J5" s="14" t="str">
        <f t="shared" si="237"/>
        <v>#REF!</v>
      </c>
      <c r="K5" s="481" t="s">
        <v>129</v>
      </c>
      <c r="L5" s="479"/>
      <c r="M5" s="21" t="s">
        <v>19</v>
      </c>
      <c r="N5" s="12" t="str">
        <f t="shared" si="238"/>
        <v>#REF!</v>
      </c>
      <c r="O5" s="12" t="str">
        <f t="shared" si="239"/>
        <v>#REF!</v>
      </c>
      <c r="P5" s="449">
        <v>44105</v>
      </c>
      <c r="Q5" s="12" t="str">
        <f t="shared" si="240"/>
        <v>#REF!</v>
      </c>
      <c r="R5" s="12" t="str">
        <f t="shared" si="241"/>
        <v>#REF!</v>
      </c>
      <c r="S5" s="208" t="str">
        <f t="shared" si="242"/>
        <v>#REF!</v>
      </c>
      <c r="T5" s="482" t="b">
        <v>1</v>
      </c>
      <c r="U5" s="482" t="b">
        <v>1</v>
      </c>
      <c r="V5" s="483" t="b">
        <v>1</v>
      </c>
      <c r="W5" s="483" t="b">
        <v>0</v>
      </c>
    </row>
    <row r="6" ht="15.75" customHeight="1">
      <c r="A6" s="480">
        <v>4</v>
      </c>
      <c r="B6" s="26">
        <v>68</v>
      </c>
      <c r="C6" s="12" t="str">
        <f t="shared" si="233"/>
        <v>#REF!</v>
      </c>
      <c r="D6" s="13" t="str">
        <f t="shared" si="234"/>
        <v>#REF!</v>
      </c>
      <c r="E6" s="12" t="str">
        <f t="shared" si="235"/>
        <v>#REF!</v>
      </c>
      <c r="F6" s="13" t="str">
        <f t="shared" si="236"/>
        <v/>
      </c>
      <c r="G6" s="448" t="s">
        <v>588</v>
      </c>
      <c r="H6" s="448" t="s">
        <v>589</v>
      </c>
      <c r="I6" s="448" t="s">
        <v>593</v>
      </c>
      <c r="J6" s="13" t="str">
        <f t="shared" si="237"/>
        <v>#REF!</v>
      </c>
      <c r="K6" s="481" t="s">
        <v>130</v>
      </c>
      <c r="L6" s="479"/>
      <c r="M6" s="21" t="s">
        <v>19</v>
      </c>
      <c r="N6" s="12" t="str">
        <f t="shared" si="238"/>
        <v>#REF!</v>
      </c>
      <c r="O6" s="12" t="str">
        <f t="shared" si="239"/>
        <v>#REF!</v>
      </c>
      <c r="P6" s="449">
        <v>44117</v>
      </c>
      <c r="Q6" s="12" t="str">
        <f t="shared" si="240"/>
        <v>#REF!</v>
      </c>
      <c r="R6" s="12" t="str">
        <f t="shared" si="241"/>
        <v>#REF!</v>
      </c>
      <c r="S6" s="208" t="str">
        <f t="shared" si="242"/>
        <v>#REF!</v>
      </c>
      <c r="T6" s="482" t="b">
        <v>1</v>
      </c>
      <c r="U6" s="482" t="b">
        <v>1</v>
      </c>
      <c r="V6" s="483" t="b">
        <v>0</v>
      </c>
      <c r="W6" s="483" t="b">
        <v>0</v>
      </c>
    </row>
    <row r="7" ht="15.75" customHeight="1">
      <c r="A7" s="480">
        <v>5</v>
      </c>
      <c r="B7" s="26">
        <v>72</v>
      </c>
      <c r="C7" s="12" t="str">
        <f t="shared" si="233"/>
        <v>#REF!</v>
      </c>
      <c r="D7" s="13" t="str">
        <f t="shared" si="234"/>
        <v>#REF!</v>
      </c>
      <c r="E7" s="12" t="str">
        <f t="shared" si="235"/>
        <v>#REF!</v>
      </c>
      <c r="F7" s="13" t="str">
        <f t="shared" si="236"/>
        <v/>
      </c>
      <c r="G7" s="448" t="s">
        <v>588</v>
      </c>
      <c r="H7" s="448" t="s">
        <v>589</v>
      </c>
      <c r="I7" s="448" t="s">
        <v>591</v>
      </c>
      <c r="J7" s="14" t="str">
        <f t="shared" si="237"/>
        <v>#REF!</v>
      </c>
      <c r="K7" s="481" t="s">
        <v>133</v>
      </c>
      <c r="L7" s="479"/>
      <c r="M7" s="21" t="s">
        <v>57</v>
      </c>
      <c r="N7" s="12" t="str">
        <f t="shared" si="238"/>
        <v>#REF!</v>
      </c>
      <c r="O7" s="12" t="str">
        <f t="shared" si="239"/>
        <v>#REF!</v>
      </c>
      <c r="P7" s="449">
        <v>44141</v>
      </c>
      <c r="Q7" s="12" t="str">
        <f t="shared" si="240"/>
        <v>#REF!</v>
      </c>
      <c r="R7" s="12" t="str">
        <f t="shared" si="241"/>
        <v>#REF!</v>
      </c>
      <c r="S7" s="208" t="str">
        <f t="shared" si="242"/>
        <v>#REF!</v>
      </c>
      <c r="T7" s="482" t="b">
        <v>1</v>
      </c>
      <c r="U7" s="482" t="b">
        <v>1</v>
      </c>
      <c r="V7" s="483" t="b">
        <v>1</v>
      </c>
      <c r="W7" s="483" t="b">
        <v>0</v>
      </c>
    </row>
    <row r="8" ht="15.75" customHeight="1">
      <c r="A8" s="480">
        <v>6</v>
      </c>
      <c r="B8" s="26">
        <v>74</v>
      </c>
      <c r="C8" s="12" t="str">
        <f t="shared" si="233"/>
        <v>#REF!</v>
      </c>
      <c r="D8" s="13" t="str">
        <f t="shared" si="234"/>
        <v>#REF!</v>
      </c>
      <c r="E8" s="12" t="str">
        <f t="shared" si="235"/>
        <v>#REF!</v>
      </c>
      <c r="F8" s="13" t="str">
        <f t="shared" si="236"/>
        <v/>
      </c>
      <c r="G8" s="448" t="s">
        <v>588</v>
      </c>
      <c r="H8" s="448" t="s">
        <v>589</v>
      </c>
      <c r="I8" s="448" t="s">
        <v>591</v>
      </c>
      <c r="J8" s="13" t="str">
        <f t="shared" si="237"/>
        <v>#REF!</v>
      </c>
      <c r="K8" s="481" t="s">
        <v>135</v>
      </c>
      <c r="L8" s="479"/>
      <c r="M8" s="21" t="s">
        <v>136</v>
      </c>
      <c r="N8" s="12" t="str">
        <f t="shared" si="238"/>
        <v>#REF!</v>
      </c>
      <c r="O8" s="12" t="str">
        <f t="shared" si="239"/>
        <v>#REF!</v>
      </c>
      <c r="P8" s="449">
        <v>44145</v>
      </c>
      <c r="Q8" s="12" t="str">
        <f t="shared" si="240"/>
        <v>#REF!</v>
      </c>
      <c r="R8" s="12" t="str">
        <f t="shared" si="241"/>
        <v>#REF!</v>
      </c>
      <c r="S8" s="208" t="str">
        <f t="shared" si="242"/>
        <v>#REF!</v>
      </c>
      <c r="T8" s="482" t="b">
        <v>1</v>
      </c>
      <c r="U8" s="482" t="b">
        <v>1</v>
      </c>
      <c r="V8" s="483" t="b">
        <v>1</v>
      </c>
      <c r="W8" s="483" t="b">
        <v>0</v>
      </c>
    </row>
    <row r="9" ht="15.75" customHeight="1">
      <c r="A9" s="480">
        <v>1</v>
      </c>
      <c r="B9" s="26">
        <v>77</v>
      </c>
      <c r="C9" s="12" t="str">
        <f t="shared" si="233"/>
        <v>#REF!</v>
      </c>
      <c r="D9" s="13" t="str">
        <f t="shared" si="234"/>
        <v>#REF!</v>
      </c>
      <c r="E9" s="12" t="str">
        <f t="shared" si="235"/>
        <v>#REF!</v>
      </c>
      <c r="F9" s="13" t="str">
        <f t="shared" si="236"/>
        <v/>
      </c>
      <c r="G9" s="448" t="s">
        <v>588</v>
      </c>
      <c r="H9" s="448" t="s">
        <v>589</v>
      </c>
      <c r="I9" s="448" t="s">
        <v>593</v>
      </c>
      <c r="J9" s="13" t="str">
        <f t="shared" si="237"/>
        <v>#REF!</v>
      </c>
      <c r="K9" s="484" t="s">
        <v>18</v>
      </c>
      <c r="L9" s="479"/>
      <c r="M9" s="21" t="s">
        <v>19</v>
      </c>
      <c r="N9" s="12" t="str">
        <f t="shared" si="238"/>
        <v>#REF!</v>
      </c>
      <c r="O9" s="12" t="str">
        <f t="shared" si="239"/>
        <v>#REF!</v>
      </c>
      <c r="P9" s="449">
        <v>44470</v>
      </c>
      <c r="Q9" s="12" t="str">
        <f t="shared" si="240"/>
        <v>#REF!</v>
      </c>
      <c r="R9" s="12" t="str">
        <f t="shared" si="241"/>
        <v>#REF!</v>
      </c>
      <c r="S9" s="208" t="str">
        <f t="shared" si="242"/>
        <v>#REF!</v>
      </c>
      <c r="T9" s="482" t="b">
        <v>1</v>
      </c>
      <c r="U9" s="482" t="b">
        <v>1</v>
      </c>
      <c r="V9" s="483" t="b">
        <v>0</v>
      </c>
      <c r="W9" s="483" t="b">
        <v>0</v>
      </c>
    </row>
    <row r="10" ht="15.75" customHeight="1">
      <c r="A10" s="480">
        <v>7</v>
      </c>
      <c r="B10" s="26">
        <v>80</v>
      </c>
      <c r="C10" s="12" t="str">
        <f t="shared" si="233"/>
        <v>#REF!</v>
      </c>
      <c r="D10" s="13" t="str">
        <f t="shared" si="234"/>
        <v>#REF!</v>
      </c>
      <c r="E10" s="12" t="str">
        <f t="shared" si="235"/>
        <v>#REF!</v>
      </c>
      <c r="F10" s="13" t="str">
        <f t="shared" si="236"/>
        <v/>
      </c>
      <c r="G10" s="448" t="s">
        <v>588</v>
      </c>
      <c r="H10" s="448" t="s">
        <v>589</v>
      </c>
      <c r="I10" s="448" t="s">
        <v>590</v>
      </c>
      <c r="J10" s="13" t="str">
        <f t="shared" si="237"/>
        <v>#REF!</v>
      </c>
      <c r="K10" s="481" t="s">
        <v>138</v>
      </c>
      <c r="L10" s="479"/>
      <c r="M10" s="21" t="s">
        <v>19</v>
      </c>
      <c r="N10" s="12" t="str">
        <f t="shared" si="238"/>
        <v>#REF!</v>
      </c>
      <c r="O10" s="12" t="str">
        <f t="shared" si="239"/>
        <v>#REF!</v>
      </c>
      <c r="P10" s="449">
        <v>44562</v>
      </c>
      <c r="Q10" s="12" t="str">
        <f t="shared" si="240"/>
        <v>#REF!</v>
      </c>
      <c r="R10" s="12" t="str">
        <f t="shared" si="241"/>
        <v>#REF!</v>
      </c>
      <c r="S10" s="208" t="str">
        <f t="shared" si="242"/>
        <v>#REF!</v>
      </c>
      <c r="T10" s="482" t="b">
        <v>1</v>
      </c>
      <c r="U10" s="482" t="b">
        <v>1</v>
      </c>
      <c r="V10" s="483" t="b">
        <v>1</v>
      </c>
      <c r="W10" s="483" t="b">
        <v>1</v>
      </c>
    </row>
    <row r="11" ht="15.75" customHeight="1">
      <c r="A11" s="480">
        <v>2</v>
      </c>
      <c r="B11" s="26">
        <v>83</v>
      </c>
      <c r="C11" s="12" t="str">
        <f t="shared" si="233"/>
        <v>#REF!</v>
      </c>
      <c r="D11" s="13" t="str">
        <f t="shared" si="234"/>
        <v>#REF!</v>
      </c>
      <c r="E11" s="12" t="str">
        <f t="shared" si="235"/>
        <v>#REF!</v>
      </c>
      <c r="F11" s="13" t="str">
        <f t="shared" si="236"/>
        <v/>
      </c>
      <c r="G11" s="448" t="s">
        <v>588</v>
      </c>
      <c r="H11" s="448" t="s">
        <v>589</v>
      </c>
      <c r="I11" s="448" t="s">
        <v>593</v>
      </c>
      <c r="J11" s="13" t="str">
        <f t="shared" si="237"/>
        <v>#REF!</v>
      </c>
      <c r="K11" s="484" t="s">
        <v>24</v>
      </c>
      <c r="L11" s="479"/>
      <c r="M11" s="21" t="s">
        <v>25</v>
      </c>
      <c r="N11" s="12" t="str">
        <f t="shared" si="238"/>
        <v>#REF!</v>
      </c>
      <c r="O11" s="12" t="str">
        <f t="shared" si="239"/>
        <v>#REF!</v>
      </c>
      <c r="P11" s="449">
        <v>44299</v>
      </c>
      <c r="Q11" s="12" t="str">
        <f t="shared" si="240"/>
        <v>#REF!</v>
      </c>
      <c r="R11" s="12" t="str">
        <f t="shared" si="241"/>
        <v>#REF!</v>
      </c>
      <c r="S11" s="208" t="str">
        <f t="shared" si="242"/>
        <v>#REF!</v>
      </c>
      <c r="T11" s="482" t="b">
        <v>0</v>
      </c>
      <c r="U11" s="482" t="b">
        <v>0</v>
      </c>
      <c r="V11" s="483" t="b">
        <v>1</v>
      </c>
      <c r="W11" s="483" t="b">
        <v>0</v>
      </c>
    </row>
    <row r="12" ht="15.75" customHeight="1">
      <c r="A12" s="480">
        <v>8</v>
      </c>
      <c r="B12" s="26">
        <v>85</v>
      </c>
      <c r="C12" s="12" t="str">
        <f t="shared" si="233"/>
        <v>#REF!</v>
      </c>
      <c r="D12" s="13" t="str">
        <f t="shared" si="234"/>
        <v>#REF!</v>
      </c>
      <c r="E12" s="12" t="str">
        <f t="shared" si="235"/>
        <v>#REF!</v>
      </c>
      <c r="F12" s="13" t="str">
        <f t="shared" si="236"/>
        <v/>
      </c>
      <c r="G12" s="448" t="s">
        <v>588</v>
      </c>
      <c r="H12" s="448" t="s">
        <v>589</v>
      </c>
      <c r="I12" s="448" t="s">
        <v>591</v>
      </c>
      <c r="J12" s="485" t="str">
        <f t="shared" si="237"/>
        <v>#REF!</v>
      </c>
      <c r="K12" s="486" t="s">
        <v>143</v>
      </c>
      <c r="L12" s="479"/>
      <c r="M12" s="21" t="s">
        <v>144</v>
      </c>
      <c r="N12" s="12" t="str">
        <f t="shared" si="238"/>
        <v>#REF!</v>
      </c>
      <c r="O12" s="12" t="str">
        <f t="shared" si="239"/>
        <v>#REF!</v>
      </c>
      <c r="P12" s="449">
        <v>44342</v>
      </c>
      <c r="Q12" s="12" t="str">
        <f t="shared" si="240"/>
        <v>#REF!</v>
      </c>
      <c r="R12" s="12" t="str">
        <f t="shared" si="241"/>
        <v>#REF!</v>
      </c>
      <c r="S12" s="208" t="str">
        <f t="shared" si="242"/>
        <v>#REF!</v>
      </c>
      <c r="T12" s="482" t="b">
        <v>1</v>
      </c>
      <c r="U12" s="482" t="b">
        <v>1</v>
      </c>
      <c r="V12" s="483" t="b">
        <v>1</v>
      </c>
      <c r="W12" s="483" t="b">
        <v>1</v>
      </c>
    </row>
    <row r="13" ht="15.75" customHeight="1">
      <c r="A13" s="480">
        <v>9</v>
      </c>
      <c r="B13" s="26">
        <v>86</v>
      </c>
      <c r="C13" s="12" t="str">
        <f t="shared" si="233"/>
        <v>#REF!</v>
      </c>
      <c r="D13" s="13" t="str">
        <f t="shared" si="234"/>
        <v>#REF!</v>
      </c>
      <c r="E13" s="12" t="str">
        <f t="shared" si="235"/>
        <v>#REF!</v>
      </c>
      <c r="F13" s="13" t="str">
        <f t="shared" si="236"/>
        <v/>
      </c>
      <c r="G13" s="448" t="s">
        <v>588</v>
      </c>
      <c r="H13" s="448" t="s">
        <v>589</v>
      </c>
      <c r="I13" s="448" t="s">
        <v>591</v>
      </c>
      <c r="J13" s="485" t="str">
        <f t="shared" si="237"/>
        <v>#REF!</v>
      </c>
      <c r="K13" s="484" t="s">
        <v>145</v>
      </c>
      <c r="L13" s="479"/>
      <c r="M13" s="21" t="s">
        <v>144</v>
      </c>
      <c r="N13" s="12" t="str">
        <f t="shared" si="238"/>
        <v>#REF!</v>
      </c>
      <c r="O13" s="12" t="str">
        <f t="shared" si="239"/>
        <v>#REF!</v>
      </c>
      <c r="P13" s="449">
        <v>44342</v>
      </c>
      <c r="Q13" s="12" t="str">
        <f t="shared" si="240"/>
        <v>#REF!</v>
      </c>
      <c r="R13" s="12" t="str">
        <f t="shared" si="241"/>
        <v>#REF!</v>
      </c>
      <c r="S13" s="208" t="str">
        <f t="shared" si="242"/>
        <v>#REF!</v>
      </c>
      <c r="T13" s="482" t="b">
        <v>1</v>
      </c>
      <c r="U13" s="482" t="b">
        <v>1</v>
      </c>
      <c r="V13" s="483" t="b">
        <v>1</v>
      </c>
      <c r="W13" s="483" t="b">
        <v>1</v>
      </c>
    </row>
    <row r="14" ht="15.75" customHeight="1">
      <c r="A14" s="480">
        <v>10</v>
      </c>
      <c r="B14" s="26">
        <v>87</v>
      </c>
      <c r="C14" s="12" t="str">
        <f t="shared" si="233"/>
        <v>#REF!</v>
      </c>
      <c r="D14" s="13" t="str">
        <f t="shared" si="234"/>
        <v>#REF!</v>
      </c>
      <c r="E14" s="12" t="str">
        <f t="shared" si="235"/>
        <v>#REF!</v>
      </c>
      <c r="F14" s="13" t="str">
        <f t="shared" si="236"/>
        <v/>
      </c>
      <c r="G14" s="448" t="s">
        <v>588</v>
      </c>
      <c r="H14" s="448" t="s">
        <v>589</v>
      </c>
      <c r="I14" s="448" t="s">
        <v>593</v>
      </c>
      <c r="J14" s="13" t="str">
        <f t="shared" si="237"/>
        <v>#REF!</v>
      </c>
      <c r="K14" s="484" t="s">
        <v>147</v>
      </c>
      <c r="L14" s="479"/>
      <c r="M14" s="21" t="s">
        <v>136</v>
      </c>
      <c r="N14" s="12" t="str">
        <f t="shared" si="238"/>
        <v>#REF!</v>
      </c>
      <c r="O14" s="12" t="str">
        <f t="shared" si="239"/>
        <v>#REF!</v>
      </c>
      <c r="P14" s="449">
        <v>44383</v>
      </c>
      <c r="Q14" s="12" t="str">
        <f t="shared" si="240"/>
        <v>#REF!</v>
      </c>
      <c r="R14" s="12" t="str">
        <f t="shared" si="241"/>
        <v>#REF!</v>
      </c>
      <c r="S14" s="208" t="str">
        <f t="shared" si="242"/>
        <v>#REF!</v>
      </c>
      <c r="T14" s="482" t="b">
        <v>1</v>
      </c>
      <c r="U14" s="482" t="b">
        <v>1</v>
      </c>
      <c r="V14" s="483" t="b">
        <v>0</v>
      </c>
      <c r="W14" s="483" t="b">
        <v>0</v>
      </c>
    </row>
    <row r="15" ht="15.75" customHeight="1">
      <c r="A15" s="480">
        <v>11</v>
      </c>
      <c r="B15" s="26">
        <v>88</v>
      </c>
      <c r="C15" s="12" t="str">
        <f t="shared" si="233"/>
        <v>#REF!</v>
      </c>
      <c r="D15" s="13" t="str">
        <f t="shared" si="234"/>
        <v>#REF!</v>
      </c>
      <c r="E15" s="12" t="str">
        <f t="shared" si="235"/>
        <v>#REF!</v>
      </c>
      <c r="F15" s="13" t="str">
        <f t="shared" si="236"/>
        <v/>
      </c>
      <c r="G15" s="448" t="s">
        <v>588</v>
      </c>
      <c r="H15" s="448" t="s">
        <v>589</v>
      </c>
      <c r="I15" s="448" t="s">
        <v>353</v>
      </c>
      <c r="J15" s="13" t="str">
        <f t="shared" si="237"/>
        <v>#REF!</v>
      </c>
      <c r="K15" s="486" t="s">
        <v>151</v>
      </c>
      <c r="L15" s="479"/>
      <c r="M15" s="21" t="s">
        <v>57</v>
      </c>
      <c r="N15" s="12" t="str">
        <f t="shared" si="238"/>
        <v>#REF!</v>
      </c>
      <c r="O15" s="12" t="str">
        <f t="shared" si="239"/>
        <v>#REF!</v>
      </c>
      <c r="P15" s="449">
        <v>44418</v>
      </c>
      <c r="Q15" s="12" t="str">
        <f t="shared" si="240"/>
        <v>#REF!</v>
      </c>
      <c r="R15" s="12" t="str">
        <f t="shared" si="241"/>
        <v>#REF!</v>
      </c>
      <c r="S15" s="208" t="str">
        <f t="shared" si="242"/>
        <v>#REF!</v>
      </c>
      <c r="T15" s="482" t="b">
        <v>1</v>
      </c>
      <c r="U15" s="482" t="b">
        <v>1</v>
      </c>
      <c r="V15" s="483" t="b">
        <v>0</v>
      </c>
      <c r="W15" s="483" t="b">
        <v>0</v>
      </c>
    </row>
    <row r="16" ht="15.75" customHeight="1">
      <c r="A16" s="480">
        <v>3</v>
      </c>
      <c r="B16" s="26">
        <v>91</v>
      </c>
      <c r="C16" s="12" t="str">
        <f t="shared" si="233"/>
        <v>#REF!</v>
      </c>
      <c r="D16" s="13" t="str">
        <f t="shared" si="234"/>
        <v>#REF!</v>
      </c>
      <c r="E16" s="12" t="str">
        <f t="shared" si="235"/>
        <v>#REF!</v>
      </c>
      <c r="F16" s="13" t="str">
        <f t="shared" si="236"/>
        <v/>
      </c>
      <c r="G16" s="448" t="s">
        <v>588</v>
      </c>
      <c r="H16" s="448" t="s">
        <v>594</v>
      </c>
      <c r="I16" s="448" t="s">
        <v>593</v>
      </c>
      <c r="J16" s="13" t="str">
        <f t="shared" si="237"/>
        <v>#REF!</v>
      </c>
      <c r="K16" s="484" t="s">
        <v>595</v>
      </c>
      <c r="L16" s="479"/>
      <c r="M16" s="21" t="s">
        <v>19</v>
      </c>
      <c r="N16" s="12" t="str">
        <f t="shared" si="238"/>
        <v>#REF!</v>
      </c>
      <c r="O16" s="12" t="str">
        <f t="shared" si="239"/>
        <v>#REF!</v>
      </c>
      <c r="P16" s="449">
        <v>44409</v>
      </c>
      <c r="Q16" s="12" t="str">
        <f t="shared" si="240"/>
        <v>#REF!</v>
      </c>
      <c r="R16" s="12" t="str">
        <f t="shared" si="241"/>
        <v>#REF!</v>
      </c>
      <c r="S16" s="208" t="str">
        <f t="shared" si="242"/>
        <v>#REF!</v>
      </c>
      <c r="T16" s="482" t="b">
        <v>1</v>
      </c>
      <c r="U16" s="482" t="b">
        <v>1</v>
      </c>
      <c r="V16" s="483" t="b">
        <v>0</v>
      </c>
      <c r="W16" s="483" t="b">
        <v>1</v>
      </c>
    </row>
    <row r="17" ht="15.75" customHeight="1">
      <c r="A17" s="480">
        <v>4</v>
      </c>
      <c r="B17" s="26">
        <v>92</v>
      </c>
      <c r="C17" s="12" t="str">
        <f t="shared" si="233"/>
        <v>#REF!</v>
      </c>
      <c r="D17" s="13" t="str">
        <f t="shared" si="234"/>
        <v>#REF!</v>
      </c>
      <c r="E17" s="12" t="str">
        <f t="shared" si="235"/>
        <v>#REF!</v>
      </c>
      <c r="F17" s="13" t="str">
        <f t="shared" si="236"/>
        <v/>
      </c>
      <c r="G17" s="448" t="s">
        <v>588</v>
      </c>
      <c r="H17" s="448" t="s">
        <v>594</v>
      </c>
      <c r="I17" s="448" t="s">
        <v>593</v>
      </c>
      <c r="J17" s="13" t="str">
        <f t="shared" si="237"/>
        <v>#REF!</v>
      </c>
      <c r="K17" s="484" t="s">
        <v>596</v>
      </c>
      <c r="L17" s="479"/>
      <c r="M17" s="21" t="s">
        <v>19</v>
      </c>
      <c r="N17" s="12" t="str">
        <f t="shared" si="238"/>
        <v>#REF!</v>
      </c>
      <c r="O17" s="12" t="str">
        <f t="shared" si="239"/>
        <v>#REF!</v>
      </c>
      <c r="P17" s="449">
        <v>44409</v>
      </c>
      <c r="Q17" s="12" t="str">
        <f t="shared" si="240"/>
        <v>#REF!</v>
      </c>
      <c r="R17" s="12" t="str">
        <f t="shared" si="241"/>
        <v>#REF!</v>
      </c>
      <c r="S17" s="208" t="str">
        <f t="shared" si="242"/>
        <v>#REF!</v>
      </c>
      <c r="T17" s="482" t="b">
        <v>1</v>
      </c>
      <c r="U17" s="482" t="b">
        <v>1</v>
      </c>
      <c r="V17" s="483" t="b">
        <v>0</v>
      </c>
      <c r="W17" s="483" t="b">
        <v>1</v>
      </c>
    </row>
    <row r="18" ht="15.75" customHeight="1">
      <c r="A18" s="480">
        <v>5</v>
      </c>
      <c r="B18" s="26">
        <v>93</v>
      </c>
      <c r="C18" s="12" t="str">
        <f t="shared" si="233"/>
        <v>#REF!</v>
      </c>
      <c r="D18" s="13" t="str">
        <f t="shared" si="234"/>
        <v>#REF!</v>
      </c>
      <c r="E18" s="12" t="str">
        <f t="shared" si="235"/>
        <v>#REF!</v>
      </c>
      <c r="F18" s="13" t="str">
        <f t="shared" si="236"/>
        <v/>
      </c>
      <c r="G18" s="448" t="s">
        <v>588</v>
      </c>
      <c r="H18" s="448" t="s">
        <v>594</v>
      </c>
      <c r="I18" s="448" t="s">
        <v>593</v>
      </c>
      <c r="J18" s="13" t="str">
        <f t="shared" si="237"/>
        <v>#REF!</v>
      </c>
      <c r="K18" s="484" t="s">
        <v>597</v>
      </c>
      <c r="L18" s="479"/>
      <c r="M18" s="21" t="s">
        <v>19</v>
      </c>
      <c r="N18" s="12" t="str">
        <f t="shared" si="238"/>
        <v>#REF!</v>
      </c>
      <c r="O18" s="12" t="str">
        <f t="shared" si="239"/>
        <v>#REF!</v>
      </c>
      <c r="P18" s="449">
        <v>44409</v>
      </c>
      <c r="Q18" s="12" t="str">
        <f t="shared" si="240"/>
        <v>#REF!</v>
      </c>
      <c r="R18" s="12" t="str">
        <f t="shared" si="241"/>
        <v>#REF!</v>
      </c>
      <c r="S18" s="208" t="str">
        <f t="shared" si="242"/>
        <v>#REF!</v>
      </c>
      <c r="T18" s="482" t="b">
        <v>1</v>
      </c>
      <c r="U18" s="482" t="b">
        <v>1</v>
      </c>
      <c r="V18" s="483" t="b">
        <v>0</v>
      </c>
      <c r="W18" s="483" t="b">
        <v>1</v>
      </c>
    </row>
    <row r="19" ht="15.75" customHeight="1">
      <c r="A19" s="480">
        <v>6</v>
      </c>
      <c r="B19" s="26">
        <v>94</v>
      </c>
      <c r="C19" s="12" t="str">
        <f t="shared" si="233"/>
        <v>#REF!</v>
      </c>
      <c r="D19" s="13" t="str">
        <f t="shared" si="234"/>
        <v>#REF!</v>
      </c>
      <c r="E19" s="12" t="str">
        <f t="shared" si="235"/>
        <v>#REF!</v>
      </c>
      <c r="F19" s="13" t="str">
        <f t="shared" si="236"/>
        <v/>
      </c>
      <c r="G19" s="448" t="s">
        <v>588</v>
      </c>
      <c r="H19" s="448" t="s">
        <v>594</v>
      </c>
      <c r="I19" s="448" t="s">
        <v>593</v>
      </c>
      <c r="J19" s="13" t="str">
        <f t="shared" si="237"/>
        <v>#REF!</v>
      </c>
      <c r="K19" s="484" t="s">
        <v>598</v>
      </c>
      <c r="L19" s="479"/>
      <c r="M19" s="21" t="s">
        <v>19</v>
      </c>
      <c r="N19" s="12" t="str">
        <f t="shared" si="238"/>
        <v>#REF!</v>
      </c>
      <c r="O19" s="12" t="str">
        <f t="shared" si="239"/>
        <v>#REF!</v>
      </c>
      <c r="P19" s="449">
        <v>44409</v>
      </c>
      <c r="Q19" s="12" t="str">
        <f t="shared" si="240"/>
        <v>#REF!</v>
      </c>
      <c r="R19" s="12" t="str">
        <f t="shared" si="241"/>
        <v>#REF!</v>
      </c>
      <c r="S19" s="208" t="str">
        <f t="shared" si="242"/>
        <v>#REF!</v>
      </c>
      <c r="T19" s="482" t="b">
        <v>1</v>
      </c>
      <c r="U19" s="482" t="b">
        <v>1</v>
      </c>
      <c r="V19" s="483" t="b">
        <v>0</v>
      </c>
      <c r="W19" s="483" t="b">
        <v>1</v>
      </c>
    </row>
    <row r="20" ht="15.75" customHeight="1">
      <c r="A20" s="480">
        <v>7</v>
      </c>
      <c r="B20" s="26">
        <v>95</v>
      </c>
      <c r="C20" s="12" t="str">
        <f t="shared" si="233"/>
        <v>#REF!</v>
      </c>
      <c r="D20" s="13" t="str">
        <f t="shared" si="234"/>
        <v>#REF!</v>
      </c>
      <c r="E20" s="12" t="str">
        <f t="shared" si="235"/>
        <v>#REF!</v>
      </c>
      <c r="F20" s="13" t="str">
        <f t="shared" si="236"/>
        <v/>
      </c>
      <c r="G20" s="448" t="s">
        <v>588</v>
      </c>
      <c r="H20" s="448" t="s">
        <v>594</v>
      </c>
      <c r="I20" s="448" t="s">
        <v>593</v>
      </c>
      <c r="J20" s="13" t="str">
        <f t="shared" si="237"/>
        <v>#REF!</v>
      </c>
      <c r="K20" s="484" t="s">
        <v>599</v>
      </c>
      <c r="L20" s="479"/>
      <c r="M20" s="21" t="s">
        <v>19</v>
      </c>
      <c r="N20" s="12" t="str">
        <f t="shared" si="238"/>
        <v>#REF!</v>
      </c>
      <c r="O20" s="12" t="str">
        <f t="shared" si="239"/>
        <v>#REF!</v>
      </c>
      <c r="P20" s="449">
        <v>44409</v>
      </c>
      <c r="Q20" s="12" t="str">
        <f t="shared" si="240"/>
        <v>#REF!</v>
      </c>
      <c r="R20" s="12" t="str">
        <f t="shared" si="241"/>
        <v>#REF!</v>
      </c>
      <c r="S20" s="208" t="str">
        <f t="shared" si="242"/>
        <v>#REF!</v>
      </c>
      <c r="T20" s="482" t="b">
        <v>1</v>
      </c>
      <c r="U20" s="482" t="b">
        <v>1</v>
      </c>
      <c r="V20" s="483" t="b">
        <v>0</v>
      </c>
      <c r="W20" s="483" t="b">
        <v>1</v>
      </c>
    </row>
    <row r="21" ht="15.75" customHeight="1">
      <c r="A21" s="480">
        <v>8</v>
      </c>
      <c r="B21" s="26">
        <v>96</v>
      </c>
      <c r="C21" s="12" t="str">
        <f t="shared" si="233"/>
        <v>#REF!</v>
      </c>
      <c r="D21" s="13" t="str">
        <f t="shared" si="234"/>
        <v>#REF!</v>
      </c>
      <c r="E21" s="12" t="str">
        <f t="shared" si="235"/>
        <v>#REF!</v>
      </c>
      <c r="F21" s="13" t="str">
        <f t="shared" si="236"/>
        <v/>
      </c>
      <c r="G21" s="448" t="s">
        <v>588</v>
      </c>
      <c r="H21" s="448" t="s">
        <v>594</v>
      </c>
      <c r="I21" s="448" t="s">
        <v>593</v>
      </c>
      <c r="J21" s="13" t="str">
        <f t="shared" si="237"/>
        <v>#REF!</v>
      </c>
      <c r="K21" s="484" t="s">
        <v>31</v>
      </c>
      <c r="L21" s="479"/>
      <c r="M21" s="21" t="s">
        <v>19</v>
      </c>
      <c r="N21" s="12" t="str">
        <f t="shared" si="238"/>
        <v>#REF!</v>
      </c>
      <c r="O21" s="12" t="str">
        <f t="shared" si="239"/>
        <v>#REF!</v>
      </c>
      <c r="P21" s="449">
        <v>44409</v>
      </c>
      <c r="Q21" s="12" t="str">
        <f t="shared" si="240"/>
        <v>#REF!</v>
      </c>
      <c r="R21" s="12" t="str">
        <f t="shared" si="241"/>
        <v>#REF!</v>
      </c>
      <c r="S21" s="208" t="str">
        <f t="shared" si="242"/>
        <v>#REF!</v>
      </c>
      <c r="T21" s="482" t="b">
        <v>1</v>
      </c>
      <c r="U21" s="482" t="b">
        <v>1</v>
      </c>
      <c r="V21" s="483" t="b">
        <v>0</v>
      </c>
      <c r="W21" s="483" t="b">
        <v>1</v>
      </c>
    </row>
    <row r="22" ht="15.75" customHeight="1">
      <c r="A22" s="480">
        <v>9</v>
      </c>
      <c r="B22" s="26">
        <v>97</v>
      </c>
      <c r="C22" s="12" t="str">
        <f t="shared" si="233"/>
        <v>#REF!</v>
      </c>
      <c r="D22" s="13" t="str">
        <f t="shared" si="234"/>
        <v>#REF!</v>
      </c>
      <c r="E22" s="12" t="str">
        <f t="shared" si="235"/>
        <v>#REF!</v>
      </c>
      <c r="F22" s="13" t="str">
        <f t="shared" si="236"/>
        <v/>
      </c>
      <c r="G22" s="448" t="s">
        <v>588</v>
      </c>
      <c r="H22" s="448" t="s">
        <v>594</v>
      </c>
      <c r="I22" s="448" t="s">
        <v>593</v>
      </c>
      <c r="J22" s="13" t="str">
        <f t="shared" si="237"/>
        <v>#REF!</v>
      </c>
      <c r="K22" s="484" t="s">
        <v>32</v>
      </c>
      <c r="L22" s="479"/>
      <c r="M22" s="21" t="s">
        <v>19</v>
      </c>
      <c r="N22" s="12" t="str">
        <f t="shared" si="238"/>
        <v>#REF!</v>
      </c>
      <c r="O22" s="12" t="str">
        <f t="shared" si="239"/>
        <v>#REF!</v>
      </c>
      <c r="P22" s="449">
        <v>44409</v>
      </c>
      <c r="Q22" s="12" t="str">
        <f t="shared" si="240"/>
        <v>#REF!</v>
      </c>
      <c r="R22" s="12" t="str">
        <f t="shared" si="241"/>
        <v>#REF!</v>
      </c>
      <c r="S22" s="208" t="str">
        <f t="shared" si="242"/>
        <v>#REF!</v>
      </c>
      <c r="T22" s="482" t="b">
        <v>1</v>
      </c>
      <c r="U22" s="482" t="b">
        <v>1</v>
      </c>
      <c r="V22" s="483" t="b">
        <v>0</v>
      </c>
      <c r="W22" s="483" t="b">
        <v>1</v>
      </c>
    </row>
    <row r="23" ht="15.75" customHeight="1">
      <c r="A23" s="480">
        <v>12</v>
      </c>
      <c r="B23" s="26">
        <v>107</v>
      </c>
      <c r="C23" s="12" t="str">
        <f t="shared" si="233"/>
        <v>#REF!</v>
      </c>
      <c r="D23" s="13" t="str">
        <f t="shared" si="234"/>
        <v>#REF!</v>
      </c>
      <c r="E23" s="12" t="str">
        <f t="shared" si="235"/>
        <v>#REF!</v>
      </c>
      <c r="F23" s="13" t="str">
        <f t="shared" si="236"/>
        <v/>
      </c>
      <c r="G23" s="448" t="s">
        <v>588</v>
      </c>
      <c r="H23" s="448" t="s">
        <v>589</v>
      </c>
      <c r="I23" s="448" t="s">
        <v>590</v>
      </c>
      <c r="J23" s="13" t="str">
        <f t="shared" si="237"/>
        <v>#REF!</v>
      </c>
      <c r="K23" s="486" t="s">
        <v>161</v>
      </c>
      <c r="L23" s="479"/>
      <c r="M23" s="487" t="s">
        <v>25</v>
      </c>
      <c r="N23" s="12" t="str">
        <f t="shared" si="238"/>
        <v>#REF!</v>
      </c>
      <c r="O23" s="12" t="str">
        <f t="shared" si="239"/>
        <v>#REF!</v>
      </c>
      <c r="P23" s="449">
        <v>44407</v>
      </c>
      <c r="Q23" s="12" t="str">
        <f t="shared" si="240"/>
        <v>#REF!</v>
      </c>
      <c r="R23" s="12" t="str">
        <f t="shared" si="241"/>
        <v>#REF!</v>
      </c>
      <c r="S23" s="208" t="str">
        <f t="shared" si="242"/>
        <v>#REF!</v>
      </c>
      <c r="T23" s="482" t="b">
        <v>1</v>
      </c>
      <c r="U23" s="482" t="b">
        <v>1</v>
      </c>
      <c r="V23" s="483" t="b">
        <v>0</v>
      </c>
      <c r="W23" s="483" t="b">
        <v>0</v>
      </c>
    </row>
    <row r="24" ht="15.75" customHeight="1">
      <c r="A24" s="480">
        <v>13</v>
      </c>
      <c r="B24" s="26">
        <v>115</v>
      </c>
      <c r="C24" s="12" t="str">
        <f t="shared" si="233"/>
        <v>#REF!</v>
      </c>
      <c r="D24" s="13" t="str">
        <f t="shared" si="234"/>
        <v>#REF!</v>
      </c>
      <c r="E24" s="12" t="str">
        <f t="shared" si="235"/>
        <v>#REF!</v>
      </c>
      <c r="F24" s="13" t="str">
        <f t="shared" si="236"/>
        <v/>
      </c>
      <c r="G24" s="448" t="s">
        <v>588</v>
      </c>
      <c r="H24" s="448" t="s">
        <v>594</v>
      </c>
      <c r="I24" s="448" t="s">
        <v>593</v>
      </c>
      <c r="J24" s="485" t="str">
        <f t="shared" si="237"/>
        <v>#REF!</v>
      </c>
      <c r="K24" s="486" t="s">
        <v>600</v>
      </c>
      <c r="L24" s="479"/>
      <c r="M24" s="21" t="s">
        <v>19</v>
      </c>
      <c r="N24" s="12" t="str">
        <f t="shared" si="238"/>
        <v>#REF!</v>
      </c>
      <c r="O24" s="12" t="str">
        <f t="shared" si="239"/>
        <v>#REF!</v>
      </c>
      <c r="P24" s="449">
        <v>44287</v>
      </c>
      <c r="Q24" s="12" t="str">
        <f t="shared" si="240"/>
        <v>#REF!</v>
      </c>
      <c r="R24" s="12" t="str">
        <f t="shared" si="241"/>
        <v>#REF!</v>
      </c>
      <c r="S24" s="208" t="str">
        <f t="shared" si="242"/>
        <v>#REF!</v>
      </c>
      <c r="T24" s="482" t="b">
        <v>1</v>
      </c>
      <c r="U24" s="482" t="b">
        <v>1</v>
      </c>
      <c r="V24" s="483" t="b">
        <v>1</v>
      </c>
      <c r="W24" s="483" t="b">
        <v>1</v>
      </c>
    </row>
    <row r="25" ht="15.75" customHeight="1">
      <c r="A25" s="480">
        <v>10</v>
      </c>
      <c r="B25" s="26">
        <v>116</v>
      </c>
      <c r="C25" s="12" t="str">
        <f t="shared" si="233"/>
        <v>#REF!</v>
      </c>
      <c r="D25" s="13" t="str">
        <f t="shared" si="234"/>
        <v>#REF!</v>
      </c>
      <c r="E25" s="12" t="str">
        <f t="shared" si="235"/>
        <v>#REF!</v>
      </c>
      <c r="F25" s="13" t="str">
        <f t="shared" si="236"/>
        <v/>
      </c>
      <c r="G25" s="448" t="s">
        <v>588</v>
      </c>
      <c r="H25" s="448" t="s">
        <v>594</v>
      </c>
      <c r="I25" s="448" t="s">
        <v>593</v>
      </c>
      <c r="J25" s="485" t="str">
        <f t="shared" si="237"/>
        <v>#REF!</v>
      </c>
      <c r="K25" s="484" t="s">
        <v>601</v>
      </c>
      <c r="L25" s="479"/>
      <c r="M25" s="21" t="s">
        <v>19</v>
      </c>
      <c r="N25" s="12" t="str">
        <f t="shared" si="238"/>
        <v>#REF!</v>
      </c>
      <c r="O25" s="12" t="s">
        <v>563</v>
      </c>
      <c r="P25" s="449">
        <v>44287</v>
      </c>
      <c r="Q25" s="12" t="str">
        <f t="shared" si="240"/>
        <v>#REF!</v>
      </c>
      <c r="R25" s="12" t="str">
        <f t="shared" si="241"/>
        <v>#REF!</v>
      </c>
      <c r="S25" s="208" t="str">
        <f t="shared" si="242"/>
        <v>#REF!</v>
      </c>
      <c r="T25" s="482" t="b">
        <v>1</v>
      </c>
      <c r="U25" s="482" t="b">
        <v>1</v>
      </c>
      <c r="V25" s="483" t="b">
        <v>0</v>
      </c>
      <c r="W25" s="483" t="b">
        <v>0</v>
      </c>
    </row>
    <row r="26" ht="15.75" customHeight="1">
      <c r="A26" s="480">
        <v>11</v>
      </c>
      <c r="B26" s="26">
        <v>141</v>
      </c>
      <c r="C26" s="12" t="str">
        <f t="shared" si="233"/>
        <v>#REF!</v>
      </c>
      <c r="D26" s="13" t="str">
        <f t="shared" si="234"/>
        <v>#REF!</v>
      </c>
      <c r="E26" s="12" t="str">
        <f t="shared" si="235"/>
        <v>#REF!</v>
      </c>
      <c r="F26" s="13" t="str">
        <f t="shared" si="236"/>
        <v/>
      </c>
      <c r="G26" s="448" t="s">
        <v>588</v>
      </c>
      <c r="H26" s="448" t="s">
        <v>594</v>
      </c>
      <c r="I26" s="448" t="s">
        <v>590</v>
      </c>
      <c r="J26" s="13" t="str">
        <f t="shared" si="237"/>
        <v>#REF!</v>
      </c>
      <c r="K26" s="484" t="s">
        <v>37</v>
      </c>
      <c r="L26" s="479"/>
      <c r="M26" s="21" t="s">
        <v>38</v>
      </c>
      <c r="N26" s="12" t="str">
        <f t="shared" si="238"/>
        <v>#REF!</v>
      </c>
      <c r="O26" s="12" t="str">
        <f t="shared" ref="O26:O37" si="243">VLOOKUP(B26,'Свод объектов'!D25:AW806,46,0)</f>
        <v>#REF!</v>
      </c>
      <c r="P26" s="449">
        <v>44501</v>
      </c>
      <c r="Q26" s="12" t="str">
        <f t="shared" si="240"/>
        <v>#REF!</v>
      </c>
      <c r="R26" s="12" t="str">
        <f t="shared" si="241"/>
        <v>#REF!</v>
      </c>
      <c r="S26" s="208" t="str">
        <f t="shared" si="242"/>
        <v>#REF!</v>
      </c>
      <c r="T26" s="482" t="b">
        <v>0</v>
      </c>
      <c r="U26" s="482" t="b">
        <v>0</v>
      </c>
      <c r="V26" s="483" t="b">
        <v>0</v>
      </c>
      <c r="W26" s="483" t="b">
        <v>0</v>
      </c>
    </row>
    <row r="27" ht="15.75" customHeight="1">
      <c r="A27" s="480">
        <v>14</v>
      </c>
      <c r="B27" s="26">
        <v>173</v>
      </c>
      <c r="C27" s="12" t="str">
        <f t="shared" si="233"/>
        <v>#REF!</v>
      </c>
      <c r="D27" s="13" t="str">
        <f t="shared" si="234"/>
        <v>#REF!</v>
      </c>
      <c r="E27" s="12" t="str">
        <f t="shared" si="235"/>
        <v>#REF!</v>
      </c>
      <c r="F27" s="13" t="str">
        <f t="shared" si="236"/>
        <v/>
      </c>
      <c r="G27" s="448" t="s">
        <v>588</v>
      </c>
      <c r="H27" s="448" t="s">
        <v>594</v>
      </c>
      <c r="I27" s="448" t="s">
        <v>593</v>
      </c>
      <c r="J27" s="485" t="str">
        <f t="shared" si="237"/>
        <v>#REF!</v>
      </c>
      <c r="K27" s="486" t="s">
        <v>602</v>
      </c>
      <c r="L27" s="479"/>
      <c r="M27" s="21" t="s">
        <v>42</v>
      </c>
      <c r="N27" s="12" t="str">
        <f t="shared" si="238"/>
        <v>#REF!</v>
      </c>
      <c r="O27" s="12" t="str">
        <f t="shared" si="243"/>
        <v>#REF!</v>
      </c>
      <c r="P27" s="449">
        <v>44378</v>
      </c>
      <c r="Q27" s="12" t="str">
        <f t="shared" si="240"/>
        <v>#REF!</v>
      </c>
      <c r="R27" s="12" t="str">
        <f t="shared" si="241"/>
        <v>#REF!</v>
      </c>
      <c r="S27" s="208" t="str">
        <f t="shared" si="242"/>
        <v>#REF!</v>
      </c>
      <c r="T27" s="482" t="b">
        <v>1</v>
      </c>
      <c r="U27" s="482" t="b">
        <v>1</v>
      </c>
      <c r="V27" s="483" t="b">
        <v>1</v>
      </c>
      <c r="W27" s="483" t="b">
        <v>1</v>
      </c>
    </row>
    <row r="28" ht="15.75" customHeight="1">
      <c r="A28" s="480">
        <v>15</v>
      </c>
      <c r="B28" s="26">
        <v>174</v>
      </c>
      <c r="C28" s="12" t="str">
        <f t="shared" si="233"/>
        <v>#REF!</v>
      </c>
      <c r="D28" s="13" t="str">
        <f t="shared" si="234"/>
        <v>#REF!</v>
      </c>
      <c r="E28" s="12" t="str">
        <f t="shared" si="235"/>
        <v>#REF!</v>
      </c>
      <c r="F28" s="13" t="str">
        <f t="shared" si="236"/>
        <v/>
      </c>
      <c r="G28" s="448" t="s">
        <v>588</v>
      </c>
      <c r="H28" s="448" t="s">
        <v>594</v>
      </c>
      <c r="I28" s="448" t="s">
        <v>593</v>
      </c>
      <c r="J28" s="485" t="str">
        <f t="shared" si="237"/>
        <v>#REF!</v>
      </c>
      <c r="K28" s="486" t="s">
        <v>603</v>
      </c>
      <c r="L28" s="479"/>
      <c r="M28" s="21" t="s">
        <v>42</v>
      </c>
      <c r="N28" s="12" t="str">
        <f t="shared" si="238"/>
        <v>#REF!</v>
      </c>
      <c r="O28" s="12" t="str">
        <f t="shared" si="243"/>
        <v>#REF!</v>
      </c>
      <c r="P28" s="449">
        <v>44317</v>
      </c>
      <c r="Q28" s="12" t="str">
        <f t="shared" si="240"/>
        <v>#REF!</v>
      </c>
      <c r="R28" s="12" t="str">
        <f t="shared" si="241"/>
        <v>#REF!</v>
      </c>
      <c r="S28" s="208" t="str">
        <f t="shared" si="242"/>
        <v>#REF!</v>
      </c>
      <c r="T28" s="482" t="b">
        <v>1</v>
      </c>
      <c r="U28" s="482" t="b">
        <v>1</v>
      </c>
      <c r="V28" s="483" t="b">
        <v>0</v>
      </c>
      <c r="W28" s="483" t="b">
        <v>1</v>
      </c>
    </row>
    <row r="29" ht="15.75" customHeight="1">
      <c r="A29" s="480">
        <v>12</v>
      </c>
      <c r="B29" s="26">
        <v>175</v>
      </c>
      <c r="C29" s="12" t="str">
        <f t="shared" si="233"/>
        <v>#REF!</v>
      </c>
      <c r="D29" s="13" t="str">
        <f t="shared" si="234"/>
        <v>#REF!</v>
      </c>
      <c r="E29" s="12" t="str">
        <f t="shared" si="235"/>
        <v>#REF!</v>
      </c>
      <c r="F29" s="13" t="str">
        <f t="shared" si="236"/>
        <v/>
      </c>
      <c r="G29" s="448" t="s">
        <v>588</v>
      </c>
      <c r="H29" s="448" t="s">
        <v>594</v>
      </c>
      <c r="I29" s="448" t="s">
        <v>593</v>
      </c>
      <c r="J29" s="13" t="str">
        <f t="shared" si="237"/>
        <v>#REF!</v>
      </c>
      <c r="K29" s="484" t="s">
        <v>41</v>
      </c>
      <c r="L29" s="479"/>
      <c r="M29" s="21" t="s">
        <v>42</v>
      </c>
      <c r="N29" s="12" t="str">
        <f t="shared" si="238"/>
        <v>#REF!</v>
      </c>
      <c r="O29" s="12" t="str">
        <f t="shared" si="243"/>
        <v>#REF!</v>
      </c>
      <c r="P29" s="449">
        <v>44317</v>
      </c>
      <c r="Q29" s="12" t="str">
        <f t="shared" si="240"/>
        <v>#REF!</v>
      </c>
      <c r="R29" s="12" t="str">
        <f t="shared" si="241"/>
        <v>#REF!</v>
      </c>
      <c r="S29" s="208" t="str">
        <f t="shared" si="242"/>
        <v>#REF!</v>
      </c>
      <c r="T29" s="482" t="b">
        <v>0</v>
      </c>
      <c r="U29" s="482" t="b">
        <v>0</v>
      </c>
      <c r="V29" s="483" t="b">
        <v>0</v>
      </c>
      <c r="W29" s="483" t="b">
        <v>0</v>
      </c>
    </row>
    <row r="30" ht="15.75" customHeight="1">
      <c r="A30" s="480">
        <v>13</v>
      </c>
      <c r="B30" s="26">
        <v>246</v>
      </c>
      <c r="C30" s="12" t="str">
        <f t="shared" si="233"/>
        <v>#REF!</v>
      </c>
      <c r="D30" s="13" t="str">
        <f t="shared" si="234"/>
        <v>#REF!</v>
      </c>
      <c r="E30" s="12" t="str">
        <f t="shared" si="235"/>
        <v>#REF!</v>
      </c>
      <c r="F30" s="13" t="str">
        <f t="shared" si="236"/>
        <v/>
      </c>
      <c r="G30" s="448" t="s">
        <v>588</v>
      </c>
      <c r="H30" s="448" t="s">
        <v>594</v>
      </c>
      <c r="I30" s="448" t="s">
        <v>590</v>
      </c>
      <c r="J30" s="13" t="str">
        <f t="shared" si="237"/>
        <v>#REF!</v>
      </c>
      <c r="K30" s="484" t="s">
        <v>49</v>
      </c>
      <c r="L30" s="479"/>
      <c r="M30" s="21" t="s">
        <v>25</v>
      </c>
      <c r="N30" s="12" t="str">
        <f t="shared" si="238"/>
        <v>#REF!</v>
      </c>
      <c r="O30" s="12" t="str">
        <f t="shared" si="243"/>
        <v>#REF!</v>
      </c>
      <c r="P30" s="449">
        <v>44652</v>
      </c>
      <c r="Q30" s="12" t="str">
        <f t="shared" si="240"/>
        <v>#REF!</v>
      </c>
      <c r="R30" s="12" t="str">
        <f t="shared" si="241"/>
        <v>#REF!</v>
      </c>
      <c r="S30" s="208" t="str">
        <f t="shared" si="242"/>
        <v>#REF!</v>
      </c>
      <c r="T30" s="482" t="b">
        <v>1</v>
      </c>
      <c r="U30" s="482" t="b">
        <v>1</v>
      </c>
      <c r="V30" s="483" t="b">
        <v>0</v>
      </c>
      <c r="W30" s="483" t="b">
        <v>0</v>
      </c>
    </row>
    <row r="31" ht="15.75" customHeight="1">
      <c r="A31" s="480">
        <v>16</v>
      </c>
      <c r="B31" s="26">
        <v>259</v>
      </c>
      <c r="C31" s="12" t="str">
        <f t="shared" si="233"/>
        <v>#REF!</v>
      </c>
      <c r="D31" s="13" t="str">
        <f t="shared" si="234"/>
        <v>#REF!</v>
      </c>
      <c r="E31" s="12" t="str">
        <f t="shared" si="235"/>
        <v>#REF!</v>
      </c>
      <c r="F31" s="13" t="str">
        <f t="shared" si="236"/>
        <v/>
      </c>
      <c r="G31" s="448" t="s">
        <v>588</v>
      </c>
      <c r="H31" s="448" t="s">
        <v>594</v>
      </c>
      <c r="I31" s="448" t="s">
        <v>591</v>
      </c>
      <c r="J31" s="485" t="str">
        <f t="shared" si="237"/>
        <v>#REF!</v>
      </c>
      <c r="K31" s="486" t="s">
        <v>604</v>
      </c>
      <c r="L31" s="479"/>
      <c r="M31" s="21" t="s">
        <v>42</v>
      </c>
      <c r="N31" s="12" t="str">
        <f t="shared" si="238"/>
        <v>#REF!</v>
      </c>
      <c r="O31" s="26" t="str">
        <f t="shared" si="243"/>
        <v>#REF!</v>
      </c>
      <c r="P31" s="449">
        <v>44377</v>
      </c>
      <c r="Q31" s="12" t="str">
        <f t="shared" si="240"/>
        <v>#REF!</v>
      </c>
      <c r="R31" s="12" t="str">
        <f t="shared" si="241"/>
        <v>#REF!</v>
      </c>
      <c r="S31" s="208" t="str">
        <f t="shared" si="242"/>
        <v>#REF!</v>
      </c>
      <c r="T31" s="482" t="b">
        <v>1</v>
      </c>
      <c r="U31" s="482" t="b">
        <v>1</v>
      </c>
      <c r="V31" s="483" t="b">
        <v>0</v>
      </c>
      <c r="W31" s="483" t="b">
        <v>0</v>
      </c>
    </row>
    <row r="32" ht="15.75" customHeight="1">
      <c r="A32" s="480">
        <v>17</v>
      </c>
      <c r="B32" s="26">
        <v>260</v>
      </c>
      <c r="C32" s="12" t="str">
        <f t="shared" si="233"/>
        <v>#REF!</v>
      </c>
      <c r="D32" s="13" t="str">
        <f t="shared" si="234"/>
        <v>#REF!</v>
      </c>
      <c r="E32" s="12" t="str">
        <f t="shared" si="235"/>
        <v>#REF!</v>
      </c>
      <c r="F32" s="13" t="str">
        <f t="shared" si="236"/>
        <v/>
      </c>
      <c r="G32" s="448" t="s">
        <v>588</v>
      </c>
      <c r="H32" s="448" t="s">
        <v>594</v>
      </c>
      <c r="I32" s="448" t="s">
        <v>591</v>
      </c>
      <c r="J32" s="485" t="str">
        <f t="shared" si="237"/>
        <v>#REF!</v>
      </c>
      <c r="K32" s="486" t="s">
        <v>605</v>
      </c>
      <c r="L32" s="479"/>
      <c r="M32" s="21" t="s">
        <v>42</v>
      </c>
      <c r="N32" s="12" t="str">
        <f t="shared" si="238"/>
        <v>#REF!</v>
      </c>
      <c r="O32" s="26" t="str">
        <f t="shared" si="243"/>
        <v>#REF!</v>
      </c>
      <c r="P32" s="449">
        <v>44409</v>
      </c>
      <c r="Q32" s="12" t="str">
        <f t="shared" si="240"/>
        <v>#REF!</v>
      </c>
      <c r="R32" s="12" t="str">
        <f t="shared" si="241"/>
        <v>#REF!</v>
      </c>
      <c r="S32" s="208" t="str">
        <f t="shared" si="242"/>
        <v>#REF!</v>
      </c>
      <c r="T32" s="482" t="b">
        <v>1</v>
      </c>
      <c r="U32" s="482" t="b">
        <v>1</v>
      </c>
      <c r="V32" s="483" t="b">
        <v>0</v>
      </c>
      <c r="W32" s="483" t="b">
        <v>0</v>
      </c>
    </row>
    <row r="33" ht="15.75" customHeight="1">
      <c r="A33" s="480">
        <v>14</v>
      </c>
      <c r="B33" s="26">
        <v>261</v>
      </c>
      <c r="C33" s="12" t="str">
        <f t="shared" si="233"/>
        <v>#REF!</v>
      </c>
      <c r="D33" s="13" t="str">
        <f t="shared" si="234"/>
        <v>#REF!</v>
      </c>
      <c r="E33" s="12" t="str">
        <f t="shared" si="235"/>
        <v>#REF!</v>
      </c>
      <c r="F33" s="13" t="str">
        <f t="shared" si="236"/>
        <v/>
      </c>
      <c r="G33" s="448" t="s">
        <v>588</v>
      </c>
      <c r="H33" s="448" t="s">
        <v>594</v>
      </c>
      <c r="I33" s="448" t="s">
        <v>591</v>
      </c>
      <c r="J33" s="485" t="str">
        <f t="shared" si="237"/>
        <v>#REF!</v>
      </c>
      <c r="K33" s="488" t="s">
        <v>606</v>
      </c>
      <c r="L33" s="479"/>
      <c r="M33" s="21" t="s">
        <v>42</v>
      </c>
      <c r="N33" s="12" t="str">
        <f t="shared" si="238"/>
        <v>#REF!</v>
      </c>
      <c r="O33" s="26" t="str">
        <f t="shared" si="243"/>
        <v>#REF!</v>
      </c>
      <c r="P33" s="449">
        <v>44470</v>
      </c>
      <c r="Q33" s="12" t="str">
        <f t="shared" si="240"/>
        <v>#REF!</v>
      </c>
      <c r="R33" s="12" t="str">
        <f t="shared" si="241"/>
        <v>#REF!</v>
      </c>
      <c r="S33" s="208" t="str">
        <f t="shared" si="242"/>
        <v>#REF!</v>
      </c>
      <c r="T33" s="482" t="b">
        <v>0</v>
      </c>
      <c r="U33" s="482" t="b">
        <v>0</v>
      </c>
      <c r="V33" s="483" t="b">
        <v>0</v>
      </c>
      <c r="W33" s="483" t="b">
        <v>0</v>
      </c>
    </row>
    <row r="34" ht="15.75" customHeight="1">
      <c r="A34" s="480">
        <v>18</v>
      </c>
      <c r="B34" s="26">
        <v>262</v>
      </c>
      <c r="C34" s="12" t="str">
        <f t="shared" si="233"/>
        <v>#REF!</v>
      </c>
      <c r="D34" s="13" t="str">
        <f t="shared" si="234"/>
        <v>#REF!</v>
      </c>
      <c r="E34" s="12" t="str">
        <f t="shared" si="235"/>
        <v>#REF!</v>
      </c>
      <c r="F34" s="13" t="str">
        <f t="shared" si="236"/>
        <v/>
      </c>
      <c r="G34" s="448" t="s">
        <v>588</v>
      </c>
      <c r="H34" s="448" t="s">
        <v>594</v>
      </c>
      <c r="I34" s="448" t="s">
        <v>591</v>
      </c>
      <c r="J34" s="485" t="str">
        <f t="shared" si="237"/>
        <v>#REF!</v>
      </c>
      <c r="K34" s="484" t="s">
        <v>607</v>
      </c>
      <c r="L34" s="479"/>
      <c r="M34" s="21" t="s">
        <v>42</v>
      </c>
      <c r="N34" s="12" t="str">
        <f t="shared" si="238"/>
        <v>#REF!</v>
      </c>
      <c r="O34" s="26" t="str">
        <f t="shared" si="243"/>
        <v>#REF!</v>
      </c>
      <c r="P34" s="449">
        <v>44470</v>
      </c>
      <c r="Q34" s="12" t="str">
        <f t="shared" si="240"/>
        <v>#REF!</v>
      </c>
      <c r="R34" s="12" t="str">
        <f t="shared" si="241"/>
        <v>#REF!</v>
      </c>
      <c r="S34" s="208" t="str">
        <f t="shared" si="242"/>
        <v>#REF!</v>
      </c>
      <c r="T34" s="482" t="b">
        <v>0</v>
      </c>
      <c r="U34" s="482" t="b">
        <v>0</v>
      </c>
      <c r="V34" s="483" t="b">
        <v>0</v>
      </c>
      <c r="W34" s="483" t="b">
        <v>0</v>
      </c>
    </row>
    <row r="35" ht="15.75" customHeight="1">
      <c r="A35" s="480">
        <v>15</v>
      </c>
      <c r="B35" s="26">
        <v>263</v>
      </c>
      <c r="C35" s="12" t="str">
        <f t="shared" si="233"/>
        <v>#REF!</v>
      </c>
      <c r="D35" s="13" t="str">
        <f t="shared" si="234"/>
        <v>#REF!</v>
      </c>
      <c r="E35" s="12" t="str">
        <f t="shared" si="235"/>
        <v>#REF!</v>
      </c>
      <c r="F35" s="13" t="str">
        <f t="shared" si="236"/>
        <v/>
      </c>
      <c r="G35" s="448" t="s">
        <v>588</v>
      </c>
      <c r="H35" s="448" t="s">
        <v>594</v>
      </c>
      <c r="I35" s="448" t="s">
        <v>591</v>
      </c>
      <c r="J35" s="485" t="str">
        <f t="shared" si="237"/>
        <v>#REF!</v>
      </c>
      <c r="K35" s="488" t="s">
        <v>54</v>
      </c>
      <c r="L35" s="479"/>
      <c r="M35" s="21" t="s">
        <v>42</v>
      </c>
      <c r="N35" s="12" t="str">
        <f t="shared" si="238"/>
        <v>#REF!</v>
      </c>
      <c r="O35" s="26" t="str">
        <f t="shared" si="243"/>
        <v>#REF!</v>
      </c>
      <c r="P35" s="449">
        <v>44531</v>
      </c>
      <c r="Q35" s="12" t="str">
        <f t="shared" si="240"/>
        <v>#REF!</v>
      </c>
      <c r="R35" s="12" t="str">
        <f t="shared" si="241"/>
        <v>#REF!</v>
      </c>
      <c r="S35" s="208" t="str">
        <f t="shared" si="242"/>
        <v>#REF!</v>
      </c>
      <c r="T35" s="482" t="b">
        <v>0</v>
      </c>
      <c r="U35" s="482" t="b">
        <v>0</v>
      </c>
      <c r="V35" s="483" t="b">
        <v>0</v>
      </c>
      <c r="W35" s="483" t="b">
        <v>0</v>
      </c>
    </row>
    <row r="36" ht="15.75" customHeight="1">
      <c r="A36" s="480">
        <v>16</v>
      </c>
      <c r="B36" s="26">
        <v>342</v>
      </c>
      <c r="C36" s="12" t="str">
        <f t="shared" si="233"/>
        <v>#REF!</v>
      </c>
      <c r="D36" s="13" t="str">
        <f t="shared" si="234"/>
        <v>#REF!</v>
      </c>
      <c r="E36" s="12" t="str">
        <f t="shared" si="235"/>
        <v>#REF!</v>
      </c>
      <c r="F36" s="13" t="str">
        <f t="shared" si="236"/>
        <v/>
      </c>
      <c r="G36" s="448" t="s">
        <v>588</v>
      </c>
      <c r="H36" s="448" t="s">
        <v>594</v>
      </c>
      <c r="I36" s="448" t="s">
        <v>590</v>
      </c>
      <c r="J36" s="485" t="str">
        <f t="shared" si="237"/>
        <v>#REF!</v>
      </c>
      <c r="K36" s="484" t="s">
        <v>608</v>
      </c>
      <c r="L36" s="479"/>
      <c r="M36" s="21" t="s">
        <v>64</v>
      </c>
      <c r="N36" s="12" t="str">
        <f t="shared" si="238"/>
        <v>#REF!</v>
      </c>
      <c r="O36" s="26" t="str">
        <f t="shared" si="243"/>
        <v>#REF!</v>
      </c>
      <c r="P36" s="449">
        <v>44440</v>
      </c>
      <c r="Q36" s="12" t="str">
        <f t="shared" si="240"/>
        <v>#REF!</v>
      </c>
      <c r="R36" s="12" t="str">
        <f t="shared" si="241"/>
        <v>#REF!</v>
      </c>
      <c r="S36" s="208" t="str">
        <f t="shared" si="242"/>
        <v>#REF!</v>
      </c>
      <c r="T36" s="482" t="b">
        <v>0</v>
      </c>
      <c r="U36" s="482" t="b">
        <v>0</v>
      </c>
      <c r="V36" s="483" t="b">
        <v>0</v>
      </c>
      <c r="W36" s="483" t="b">
        <v>0</v>
      </c>
    </row>
    <row r="37" ht="15.75" customHeight="1">
      <c r="A37" s="480">
        <v>17</v>
      </c>
      <c r="B37" s="26">
        <v>343</v>
      </c>
      <c r="C37" s="12" t="str">
        <f t="shared" si="233"/>
        <v>#REF!</v>
      </c>
      <c r="D37" s="13" t="str">
        <f t="shared" si="234"/>
        <v>#REF!</v>
      </c>
      <c r="E37" s="12" t="str">
        <f t="shared" si="235"/>
        <v>#REF!</v>
      </c>
      <c r="F37" s="13" t="str">
        <f t="shared" si="236"/>
        <v/>
      </c>
      <c r="G37" s="448" t="s">
        <v>588</v>
      </c>
      <c r="H37" s="448" t="s">
        <v>594</v>
      </c>
      <c r="I37" s="448" t="s">
        <v>590</v>
      </c>
      <c r="J37" s="485" t="str">
        <f t="shared" si="237"/>
        <v>#REF!</v>
      </c>
      <c r="K37" s="484" t="s">
        <v>609</v>
      </c>
      <c r="L37" s="479"/>
      <c r="M37" s="21" t="s">
        <v>64</v>
      </c>
      <c r="N37" s="12" t="str">
        <f t="shared" si="238"/>
        <v>#REF!</v>
      </c>
      <c r="O37" s="26" t="str">
        <f t="shared" si="243"/>
        <v>#REF!</v>
      </c>
      <c r="P37" s="449">
        <v>44440</v>
      </c>
      <c r="Q37" s="12" t="str">
        <f t="shared" si="240"/>
        <v>#REF!</v>
      </c>
      <c r="R37" s="12" t="str">
        <f t="shared" si="241"/>
        <v>#REF!</v>
      </c>
      <c r="S37" s="208" t="str">
        <f t="shared" si="242"/>
        <v>#REF!</v>
      </c>
      <c r="T37" s="482" t="b">
        <v>0</v>
      </c>
      <c r="U37" s="482" t="b">
        <v>1</v>
      </c>
      <c r="V37" s="483" t="b">
        <v>0</v>
      </c>
      <c r="W37" s="483" t="b">
        <v>0</v>
      </c>
    </row>
    <row r="38" ht="15.75" customHeight="1">
      <c r="A38" s="480">
        <v>18</v>
      </c>
      <c r="B38" s="26">
        <v>344</v>
      </c>
      <c r="C38" s="12" t="str">
        <f t="shared" si="233"/>
        <v>#REF!</v>
      </c>
      <c r="D38" s="13" t="str">
        <f t="shared" si="234"/>
        <v>#REF!</v>
      </c>
      <c r="E38" s="12" t="str">
        <f t="shared" si="235"/>
        <v>#REF!</v>
      </c>
      <c r="F38" s="13" t="str">
        <f t="shared" si="236"/>
        <v/>
      </c>
      <c r="G38" s="448" t="s">
        <v>588</v>
      </c>
      <c r="H38" s="448" t="s">
        <v>594</v>
      </c>
      <c r="I38" s="448" t="s">
        <v>590</v>
      </c>
      <c r="J38" s="485" t="str">
        <f t="shared" si="237"/>
        <v>#REF!</v>
      </c>
      <c r="K38" s="484" t="s">
        <v>610</v>
      </c>
      <c r="L38" s="479"/>
      <c r="M38" s="21" t="s">
        <v>64</v>
      </c>
      <c r="N38" s="12" t="str">
        <f t="shared" si="238"/>
        <v>#REF!</v>
      </c>
      <c r="O38" s="26" t="s">
        <v>563</v>
      </c>
      <c r="P38" s="449">
        <v>44470</v>
      </c>
      <c r="Q38" s="12" t="str">
        <f t="shared" si="240"/>
        <v>#REF!</v>
      </c>
      <c r="R38" s="12" t="str">
        <f t="shared" si="241"/>
        <v>#REF!</v>
      </c>
      <c r="S38" s="208" t="str">
        <f t="shared" si="242"/>
        <v>#REF!</v>
      </c>
      <c r="T38" s="482" t="b">
        <v>1</v>
      </c>
      <c r="U38" s="482" t="b">
        <v>1</v>
      </c>
      <c r="V38" s="483" t="b">
        <v>0</v>
      </c>
      <c r="W38" s="483" t="b">
        <v>0</v>
      </c>
    </row>
    <row r="39" ht="15.75" customHeight="1">
      <c r="A39" s="480">
        <v>19</v>
      </c>
      <c r="B39" s="26">
        <v>345</v>
      </c>
      <c r="C39" s="12" t="str">
        <f t="shared" si="233"/>
        <v>#REF!</v>
      </c>
      <c r="D39" s="13" t="str">
        <f t="shared" si="234"/>
        <v>#REF!</v>
      </c>
      <c r="E39" s="12" t="str">
        <f t="shared" si="235"/>
        <v>#REF!</v>
      </c>
      <c r="F39" s="13" t="str">
        <f t="shared" si="236"/>
        <v/>
      </c>
      <c r="G39" s="448" t="s">
        <v>588</v>
      </c>
      <c r="H39" s="448" t="s">
        <v>594</v>
      </c>
      <c r="I39" s="448" t="s">
        <v>590</v>
      </c>
      <c r="J39" s="13" t="str">
        <f t="shared" si="237"/>
        <v>#REF!</v>
      </c>
      <c r="K39" s="484" t="s">
        <v>67</v>
      </c>
      <c r="L39" s="479"/>
      <c r="M39" s="25" t="s">
        <v>611</v>
      </c>
      <c r="N39" s="12" t="str">
        <f t="shared" si="238"/>
        <v>#REF!</v>
      </c>
      <c r="O39" s="26" t="str">
        <f t="shared" ref="O39:O65" si="244">VLOOKUP(B39,'Свод объектов'!D38:AW806,46,0)</f>
        <v>#REF!</v>
      </c>
      <c r="P39" s="449">
        <v>44682</v>
      </c>
      <c r="Q39" s="12" t="str">
        <f t="shared" si="240"/>
        <v>#REF!</v>
      </c>
      <c r="R39" s="12" t="str">
        <f t="shared" si="241"/>
        <v>#REF!</v>
      </c>
      <c r="S39" s="208" t="str">
        <f t="shared" si="242"/>
        <v>#REF!</v>
      </c>
      <c r="T39" s="482" t="b">
        <v>1</v>
      </c>
      <c r="U39" s="482" t="b">
        <v>0</v>
      </c>
      <c r="V39" s="483" t="b">
        <v>0</v>
      </c>
      <c r="W39" s="483" t="b">
        <v>0</v>
      </c>
    </row>
    <row r="40" ht="15.75" customHeight="1">
      <c r="A40" s="480">
        <v>20</v>
      </c>
      <c r="B40" s="26">
        <v>346</v>
      </c>
      <c r="C40" s="12" t="str">
        <f t="shared" si="233"/>
        <v>#REF!</v>
      </c>
      <c r="D40" s="13" t="str">
        <f t="shared" si="234"/>
        <v>#REF!</v>
      </c>
      <c r="E40" s="12" t="str">
        <f t="shared" si="235"/>
        <v>#REF!</v>
      </c>
      <c r="F40" s="13" t="str">
        <f t="shared" si="236"/>
        <v/>
      </c>
      <c r="G40" s="448" t="s">
        <v>588</v>
      </c>
      <c r="H40" s="448" t="s">
        <v>594</v>
      </c>
      <c r="I40" s="448" t="s">
        <v>590</v>
      </c>
      <c r="J40" s="485" t="str">
        <f t="shared" si="237"/>
        <v>#REF!</v>
      </c>
      <c r="K40" s="484" t="s">
        <v>612</v>
      </c>
      <c r="L40" s="479"/>
      <c r="M40" s="21" t="s">
        <v>64</v>
      </c>
      <c r="N40" s="12" t="str">
        <f t="shared" si="238"/>
        <v>#REF!</v>
      </c>
      <c r="O40" s="26" t="str">
        <f t="shared" si="244"/>
        <v>#REF!</v>
      </c>
      <c r="P40" s="449">
        <v>44440</v>
      </c>
      <c r="Q40" s="12" t="str">
        <f t="shared" si="240"/>
        <v>#REF!</v>
      </c>
      <c r="R40" s="12" t="str">
        <f t="shared" si="241"/>
        <v>#REF!</v>
      </c>
      <c r="S40" s="208" t="str">
        <f t="shared" si="242"/>
        <v>#REF!</v>
      </c>
      <c r="T40" s="482" t="b">
        <v>0</v>
      </c>
      <c r="U40" s="482" t="b">
        <v>0</v>
      </c>
      <c r="V40" s="483" t="b">
        <v>0</v>
      </c>
      <c r="W40" s="483" t="b">
        <v>0</v>
      </c>
    </row>
    <row r="41" ht="15.75" customHeight="1">
      <c r="A41" s="480">
        <v>21</v>
      </c>
      <c r="B41" s="26">
        <v>384</v>
      </c>
      <c r="C41" s="12" t="str">
        <f t="shared" si="233"/>
        <v>#REF!</v>
      </c>
      <c r="D41" s="13" t="str">
        <f t="shared" si="234"/>
        <v>#REF!</v>
      </c>
      <c r="E41" s="12" t="str">
        <f t="shared" si="235"/>
        <v>#REF!</v>
      </c>
      <c r="F41" s="13" t="str">
        <f t="shared" si="236"/>
        <v/>
      </c>
      <c r="G41" s="448" t="s">
        <v>588</v>
      </c>
      <c r="H41" s="448" t="s">
        <v>594</v>
      </c>
      <c r="I41" s="448" t="s">
        <v>581</v>
      </c>
      <c r="J41" s="13" t="str">
        <f t="shared" si="237"/>
        <v>#REF!</v>
      </c>
      <c r="K41" s="484" t="s">
        <v>72</v>
      </c>
      <c r="L41" s="479"/>
      <c r="M41" s="21" t="s">
        <v>19</v>
      </c>
      <c r="N41" s="12" t="str">
        <f t="shared" si="238"/>
        <v>#REF!</v>
      </c>
      <c r="O41" s="26" t="str">
        <f t="shared" si="244"/>
        <v>#REF!</v>
      </c>
      <c r="P41" s="449">
        <v>44713</v>
      </c>
      <c r="Q41" s="12" t="str">
        <f t="shared" si="240"/>
        <v>#REF!</v>
      </c>
      <c r="R41" s="12" t="str">
        <f t="shared" si="241"/>
        <v>#REF!</v>
      </c>
      <c r="S41" s="208" t="str">
        <f t="shared" si="242"/>
        <v>#REF!</v>
      </c>
      <c r="T41" s="482" t="b">
        <v>1</v>
      </c>
      <c r="U41" s="482" t="b">
        <v>0</v>
      </c>
      <c r="V41" s="483" t="b">
        <v>0</v>
      </c>
      <c r="W41" s="483" t="b">
        <v>0</v>
      </c>
    </row>
    <row r="42" ht="15.75" customHeight="1">
      <c r="A42" s="480">
        <v>22</v>
      </c>
      <c r="B42" s="26">
        <v>385</v>
      </c>
      <c r="C42" s="12" t="str">
        <f t="shared" si="233"/>
        <v>#REF!</v>
      </c>
      <c r="D42" s="13" t="str">
        <f t="shared" si="234"/>
        <v>#REF!</v>
      </c>
      <c r="E42" s="12" t="str">
        <f t="shared" si="235"/>
        <v>#REF!</v>
      </c>
      <c r="F42" s="13" t="str">
        <f t="shared" si="236"/>
        <v/>
      </c>
      <c r="G42" s="448" t="s">
        <v>588</v>
      </c>
      <c r="H42" s="448" t="s">
        <v>594</v>
      </c>
      <c r="I42" s="448" t="s">
        <v>581</v>
      </c>
      <c r="J42" s="13" t="str">
        <f t="shared" si="237"/>
        <v>#REF!</v>
      </c>
      <c r="K42" s="484" t="s">
        <v>74</v>
      </c>
      <c r="L42" s="479"/>
      <c r="M42" s="21" t="s">
        <v>19</v>
      </c>
      <c r="N42" s="12" t="str">
        <f t="shared" si="238"/>
        <v>#REF!</v>
      </c>
      <c r="O42" s="26" t="str">
        <f t="shared" si="244"/>
        <v>#REF!</v>
      </c>
      <c r="P42" s="449">
        <v>44713</v>
      </c>
      <c r="Q42" s="12" t="str">
        <f t="shared" si="240"/>
        <v>#REF!</v>
      </c>
      <c r="R42" s="12" t="str">
        <f t="shared" si="241"/>
        <v>#REF!</v>
      </c>
      <c r="S42" s="208" t="str">
        <f t="shared" si="242"/>
        <v>#REF!</v>
      </c>
      <c r="T42" s="482" t="b">
        <v>1</v>
      </c>
      <c r="U42" s="482" t="b">
        <v>0</v>
      </c>
      <c r="V42" s="483" t="b">
        <v>0</v>
      </c>
      <c r="W42" s="483" t="b">
        <v>0</v>
      </c>
    </row>
    <row r="43" ht="15.75" customHeight="1">
      <c r="A43" s="480">
        <v>23</v>
      </c>
      <c r="B43" s="26">
        <v>396</v>
      </c>
      <c r="C43" s="12" t="str">
        <f t="shared" si="233"/>
        <v>#REF!</v>
      </c>
      <c r="D43" s="13" t="str">
        <f t="shared" si="234"/>
        <v>#REF!</v>
      </c>
      <c r="E43" s="12" t="str">
        <f t="shared" si="235"/>
        <v>#REF!</v>
      </c>
      <c r="F43" s="13" t="str">
        <f t="shared" si="236"/>
        <v/>
      </c>
      <c r="G43" s="448" t="s">
        <v>588</v>
      </c>
      <c r="H43" s="448" t="s">
        <v>594</v>
      </c>
      <c r="I43" s="448" t="s">
        <v>591</v>
      </c>
      <c r="J43" s="13" t="str">
        <f t="shared" si="237"/>
        <v>#REF!</v>
      </c>
      <c r="K43" s="484" t="s">
        <v>76</v>
      </c>
      <c r="L43" s="479"/>
      <c r="M43" s="21" t="s">
        <v>19</v>
      </c>
      <c r="N43" s="12" t="str">
        <f t="shared" si="238"/>
        <v>#REF!</v>
      </c>
      <c r="O43" s="26" t="str">
        <f t="shared" si="244"/>
        <v>#REF!</v>
      </c>
      <c r="P43" s="449">
        <v>44621</v>
      </c>
      <c r="Q43" s="12" t="str">
        <f t="shared" si="240"/>
        <v>#REF!</v>
      </c>
      <c r="R43" s="12" t="str">
        <f t="shared" si="241"/>
        <v>#REF!</v>
      </c>
      <c r="S43" s="208" t="str">
        <f t="shared" si="242"/>
        <v>#REF!</v>
      </c>
      <c r="T43" s="482" t="b">
        <v>1</v>
      </c>
      <c r="U43" s="482" t="b">
        <v>0</v>
      </c>
      <c r="V43" s="483" t="b">
        <v>0</v>
      </c>
      <c r="W43" s="483" t="b">
        <v>0</v>
      </c>
    </row>
    <row r="44" ht="15.75" customHeight="1">
      <c r="A44" s="480">
        <v>24</v>
      </c>
      <c r="B44" s="26">
        <v>419</v>
      </c>
      <c r="C44" s="12" t="str">
        <f t="shared" si="233"/>
        <v>#REF!</v>
      </c>
      <c r="D44" s="13" t="str">
        <f t="shared" si="234"/>
        <v>#REF!</v>
      </c>
      <c r="E44" s="12" t="str">
        <f t="shared" si="235"/>
        <v>#REF!</v>
      </c>
      <c r="F44" s="13" t="str">
        <f t="shared" si="236"/>
        <v/>
      </c>
      <c r="G44" s="448" t="s">
        <v>588</v>
      </c>
      <c r="H44" s="448" t="s">
        <v>594</v>
      </c>
      <c r="I44" s="448" t="s">
        <v>591</v>
      </c>
      <c r="J44" s="485" t="str">
        <f t="shared" si="237"/>
        <v>#REF!</v>
      </c>
      <c r="K44" s="484" t="s">
        <v>613</v>
      </c>
      <c r="L44" s="479"/>
      <c r="M44" s="21" t="s">
        <v>42</v>
      </c>
      <c r="N44" s="12" t="str">
        <f t="shared" si="238"/>
        <v>#REF!</v>
      </c>
      <c r="O44" s="26" t="str">
        <f t="shared" si="244"/>
        <v>#REF!</v>
      </c>
      <c r="P44" s="449">
        <v>44407</v>
      </c>
      <c r="Q44" s="12" t="str">
        <f t="shared" si="240"/>
        <v>#REF!</v>
      </c>
      <c r="R44" s="12" t="str">
        <f t="shared" si="241"/>
        <v>#REF!</v>
      </c>
      <c r="S44" s="208" t="str">
        <f t="shared" si="242"/>
        <v>#REF!</v>
      </c>
      <c r="T44" s="482" t="b">
        <v>0</v>
      </c>
      <c r="U44" s="482" t="b">
        <v>1</v>
      </c>
      <c r="V44" s="483" t="b">
        <v>0</v>
      </c>
      <c r="W44" s="483" t="b">
        <v>0</v>
      </c>
    </row>
    <row r="45" ht="15.75" customHeight="1">
      <c r="A45" s="480">
        <v>25</v>
      </c>
      <c r="B45" s="26">
        <v>420</v>
      </c>
      <c r="C45" s="12" t="str">
        <f t="shared" si="233"/>
        <v>#REF!</v>
      </c>
      <c r="D45" s="13" t="str">
        <f t="shared" si="234"/>
        <v>#REF!</v>
      </c>
      <c r="E45" s="12" t="str">
        <f t="shared" si="235"/>
        <v>#REF!</v>
      </c>
      <c r="F45" s="13" t="str">
        <f t="shared" si="236"/>
        <v/>
      </c>
      <c r="G45" s="448" t="s">
        <v>588</v>
      </c>
      <c r="H45" s="448" t="s">
        <v>594</v>
      </c>
      <c r="I45" s="448" t="s">
        <v>591</v>
      </c>
      <c r="J45" s="485" t="str">
        <f t="shared" si="237"/>
        <v>#REF!</v>
      </c>
      <c r="K45" s="484" t="s">
        <v>614</v>
      </c>
      <c r="L45" s="479"/>
      <c r="M45" s="21" t="s">
        <v>42</v>
      </c>
      <c r="N45" s="12" t="str">
        <f t="shared" si="238"/>
        <v>#REF!</v>
      </c>
      <c r="O45" s="26" t="str">
        <f t="shared" si="244"/>
        <v>#REF!</v>
      </c>
      <c r="P45" s="449">
        <v>44407</v>
      </c>
      <c r="Q45" s="12" t="str">
        <f t="shared" si="240"/>
        <v>#REF!</v>
      </c>
      <c r="R45" s="12" t="str">
        <f t="shared" si="241"/>
        <v>#REF!</v>
      </c>
      <c r="S45" s="208" t="str">
        <f t="shared" si="242"/>
        <v>#REF!</v>
      </c>
      <c r="T45" s="482" t="b">
        <v>0</v>
      </c>
      <c r="U45" s="482" t="b">
        <v>1</v>
      </c>
      <c r="V45" s="483" t="b">
        <v>0</v>
      </c>
      <c r="W45" s="483" t="b">
        <v>0</v>
      </c>
    </row>
    <row r="46" ht="15.75" customHeight="1">
      <c r="A46" s="480">
        <v>26</v>
      </c>
      <c r="B46" s="26">
        <v>421</v>
      </c>
      <c r="C46" s="12" t="str">
        <f t="shared" si="233"/>
        <v>#REF!</v>
      </c>
      <c r="D46" s="13" t="str">
        <f t="shared" si="234"/>
        <v>#REF!</v>
      </c>
      <c r="E46" s="12" t="str">
        <f t="shared" si="235"/>
        <v>#REF!</v>
      </c>
      <c r="F46" s="13" t="str">
        <f t="shared" si="236"/>
        <v/>
      </c>
      <c r="G46" s="448" t="s">
        <v>588</v>
      </c>
      <c r="H46" s="448" t="s">
        <v>594</v>
      </c>
      <c r="I46" s="448" t="s">
        <v>591</v>
      </c>
      <c r="J46" s="485" t="str">
        <f t="shared" si="237"/>
        <v>#REF!</v>
      </c>
      <c r="K46" s="488" t="s">
        <v>615</v>
      </c>
      <c r="L46" s="479"/>
      <c r="M46" s="21" t="s">
        <v>42</v>
      </c>
      <c r="N46" s="12" t="str">
        <f t="shared" si="238"/>
        <v>#REF!</v>
      </c>
      <c r="O46" s="26" t="str">
        <f t="shared" si="244"/>
        <v>#REF!</v>
      </c>
      <c r="P46" s="449">
        <v>44562</v>
      </c>
      <c r="Q46" s="12" t="str">
        <f t="shared" si="240"/>
        <v>#REF!</v>
      </c>
      <c r="R46" s="12" t="str">
        <f t="shared" si="241"/>
        <v>#REF!</v>
      </c>
      <c r="S46" s="208" t="str">
        <f t="shared" si="242"/>
        <v>#REF!</v>
      </c>
      <c r="T46" s="482" t="b">
        <v>0</v>
      </c>
      <c r="U46" s="482" t="b">
        <v>0</v>
      </c>
      <c r="V46" s="483" t="b">
        <v>0</v>
      </c>
      <c r="W46" s="483" t="b">
        <v>0</v>
      </c>
    </row>
    <row r="47" ht="15.75" customHeight="1">
      <c r="A47" s="480">
        <v>27</v>
      </c>
      <c r="B47" s="26">
        <v>422</v>
      </c>
      <c r="C47" s="12" t="str">
        <f t="shared" si="233"/>
        <v>#REF!</v>
      </c>
      <c r="D47" s="13" t="str">
        <f t="shared" si="234"/>
        <v>#REF!</v>
      </c>
      <c r="E47" s="12" t="str">
        <f t="shared" si="235"/>
        <v>#REF!</v>
      </c>
      <c r="F47" s="13" t="str">
        <f t="shared" si="236"/>
        <v/>
      </c>
      <c r="G47" s="448" t="s">
        <v>588</v>
      </c>
      <c r="H47" s="448" t="s">
        <v>594</v>
      </c>
      <c r="I47" s="448" t="s">
        <v>591</v>
      </c>
      <c r="J47" s="485" t="str">
        <f t="shared" si="237"/>
        <v>#REF!</v>
      </c>
      <c r="K47" s="484" t="s">
        <v>616</v>
      </c>
      <c r="L47" s="479"/>
      <c r="M47" s="21" t="s">
        <v>42</v>
      </c>
      <c r="N47" s="12" t="str">
        <f t="shared" si="238"/>
        <v>#REF!</v>
      </c>
      <c r="O47" s="26" t="str">
        <f t="shared" si="244"/>
        <v>#REF!</v>
      </c>
      <c r="P47" s="449">
        <v>44562</v>
      </c>
      <c r="Q47" s="12" t="str">
        <f t="shared" si="240"/>
        <v>#REF!</v>
      </c>
      <c r="R47" s="12" t="str">
        <f t="shared" si="241"/>
        <v>#REF!</v>
      </c>
      <c r="S47" s="208" t="str">
        <f t="shared" si="242"/>
        <v>#REF!</v>
      </c>
      <c r="T47" s="482" t="b">
        <v>0</v>
      </c>
      <c r="U47" s="482" t="b">
        <v>1</v>
      </c>
      <c r="V47" s="483" t="b">
        <v>0</v>
      </c>
      <c r="W47" s="483" t="b">
        <v>0</v>
      </c>
    </row>
    <row r="48" ht="15.75" customHeight="1">
      <c r="A48" s="480">
        <v>28</v>
      </c>
      <c r="B48" s="26">
        <v>423</v>
      </c>
      <c r="C48" s="12" t="str">
        <f t="shared" si="233"/>
        <v>#REF!</v>
      </c>
      <c r="D48" s="13" t="str">
        <f t="shared" si="234"/>
        <v>#REF!</v>
      </c>
      <c r="E48" s="12" t="str">
        <f t="shared" si="235"/>
        <v>#REF!</v>
      </c>
      <c r="F48" s="13" t="str">
        <f t="shared" si="236"/>
        <v/>
      </c>
      <c r="G48" s="448" t="s">
        <v>588</v>
      </c>
      <c r="H48" s="448" t="s">
        <v>594</v>
      </c>
      <c r="I48" s="448" t="s">
        <v>591</v>
      </c>
      <c r="J48" s="485" t="str">
        <f t="shared" si="237"/>
        <v>#REF!</v>
      </c>
      <c r="K48" s="484" t="s">
        <v>617</v>
      </c>
      <c r="L48" s="479"/>
      <c r="M48" s="21" t="s">
        <v>42</v>
      </c>
      <c r="N48" s="12" t="str">
        <f t="shared" si="238"/>
        <v>#REF!</v>
      </c>
      <c r="O48" s="26" t="str">
        <f t="shared" si="244"/>
        <v>#REF!</v>
      </c>
      <c r="P48" s="449">
        <v>44562</v>
      </c>
      <c r="Q48" s="12" t="str">
        <f t="shared" si="240"/>
        <v>#REF!</v>
      </c>
      <c r="R48" s="12" t="str">
        <f t="shared" si="241"/>
        <v>#REF!</v>
      </c>
      <c r="S48" s="208" t="str">
        <f t="shared" si="242"/>
        <v>#REF!</v>
      </c>
      <c r="T48" s="482" t="b">
        <v>0</v>
      </c>
      <c r="U48" s="482" t="b">
        <v>1</v>
      </c>
      <c r="V48" s="483" t="b">
        <v>0</v>
      </c>
      <c r="W48" s="483" t="b">
        <v>0</v>
      </c>
    </row>
    <row r="49" ht="15.75" customHeight="1">
      <c r="A49" s="480">
        <v>19</v>
      </c>
      <c r="B49" s="26">
        <v>458</v>
      </c>
      <c r="C49" s="12" t="str">
        <f t="shared" si="233"/>
        <v>#REF!</v>
      </c>
      <c r="D49" s="13" t="str">
        <f t="shared" si="234"/>
        <v>#REF!</v>
      </c>
      <c r="E49" s="12" t="str">
        <f t="shared" si="235"/>
        <v>#REF!</v>
      </c>
      <c r="F49" s="13" t="str">
        <f t="shared" si="236"/>
        <v/>
      </c>
      <c r="G49" s="448" t="s">
        <v>588</v>
      </c>
      <c r="H49" s="448" t="s">
        <v>594</v>
      </c>
      <c r="I49" s="448" t="s">
        <v>591</v>
      </c>
      <c r="J49" s="485" t="str">
        <f t="shared" si="237"/>
        <v>#REF!</v>
      </c>
      <c r="K49" s="486" t="s">
        <v>618</v>
      </c>
      <c r="L49" s="479"/>
      <c r="M49" s="21" t="s">
        <v>64</v>
      </c>
      <c r="N49" s="12" t="str">
        <f t="shared" si="238"/>
        <v>#REF!</v>
      </c>
      <c r="O49" s="26" t="str">
        <f t="shared" si="244"/>
        <v>#REF!</v>
      </c>
      <c r="P49" s="449">
        <v>44378</v>
      </c>
      <c r="Q49" s="12" t="str">
        <f t="shared" si="240"/>
        <v>#REF!</v>
      </c>
      <c r="R49" s="12" t="str">
        <f t="shared" si="241"/>
        <v>#REF!</v>
      </c>
      <c r="S49" s="208" t="str">
        <f t="shared" si="242"/>
        <v>#REF!</v>
      </c>
      <c r="T49" s="482" t="b">
        <v>1</v>
      </c>
      <c r="U49" s="482" t="b">
        <v>1</v>
      </c>
      <c r="V49" s="483" t="b">
        <v>1</v>
      </c>
      <c r="W49" s="483" t="b">
        <v>0</v>
      </c>
    </row>
    <row r="50" ht="15.75" customHeight="1">
      <c r="A50" s="480">
        <v>29</v>
      </c>
      <c r="B50" s="26">
        <v>459</v>
      </c>
      <c r="C50" s="12" t="str">
        <f t="shared" si="233"/>
        <v>#REF!</v>
      </c>
      <c r="D50" s="13" t="str">
        <f t="shared" si="234"/>
        <v>#REF!</v>
      </c>
      <c r="E50" s="12" t="str">
        <f t="shared" si="235"/>
        <v>#REF!</v>
      </c>
      <c r="F50" s="13" t="str">
        <f t="shared" si="236"/>
        <v/>
      </c>
      <c r="G50" s="448" t="s">
        <v>588</v>
      </c>
      <c r="H50" s="448" t="s">
        <v>594</v>
      </c>
      <c r="I50" s="448" t="s">
        <v>591</v>
      </c>
      <c r="J50" s="485" t="str">
        <f t="shared" si="237"/>
        <v>#REF!</v>
      </c>
      <c r="K50" s="484" t="s">
        <v>619</v>
      </c>
      <c r="L50" s="479"/>
      <c r="M50" s="21" t="s">
        <v>64</v>
      </c>
      <c r="N50" s="12" t="str">
        <f t="shared" si="238"/>
        <v>#REF!</v>
      </c>
      <c r="O50" s="26" t="str">
        <f t="shared" si="244"/>
        <v>#REF!</v>
      </c>
      <c r="P50" s="449">
        <v>44378</v>
      </c>
      <c r="Q50" s="12" t="str">
        <f t="shared" si="240"/>
        <v>#REF!</v>
      </c>
      <c r="R50" s="12" t="str">
        <f t="shared" si="241"/>
        <v>#REF!</v>
      </c>
      <c r="S50" s="208" t="str">
        <f t="shared" si="242"/>
        <v>#REF!</v>
      </c>
      <c r="T50" s="482" t="b">
        <v>0</v>
      </c>
      <c r="U50" s="482" t="b">
        <v>1</v>
      </c>
      <c r="V50" s="483" t="b">
        <v>0</v>
      </c>
      <c r="W50" s="483" t="b">
        <v>0</v>
      </c>
    </row>
    <row r="51" ht="15.75" customHeight="1">
      <c r="A51" s="480">
        <v>30</v>
      </c>
      <c r="B51" s="26">
        <v>460</v>
      </c>
      <c r="C51" s="12" t="str">
        <f t="shared" si="233"/>
        <v>#REF!</v>
      </c>
      <c r="D51" s="13" t="str">
        <f t="shared" si="234"/>
        <v>#REF!</v>
      </c>
      <c r="E51" s="12" t="str">
        <f t="shared" si="235"/>
        <v>#REF!</v>
      </c>
      <c r="F51" s="13" t="str">
        <f t="shared" si="236"/>
        <v/>
      </c>
      <c r="G51" s="448" t="s">
        <v>588</v>
      </c>
      <c r="H51" s="448" t="s">
        <v>594</v>
      </c>
      <c r="I51" s="448" t="s">
        <v>591</v>
      </c>
      <c r="J51" s="485" t="str">
        <f t="shared" si="237"/>
        <v>#REF!</v>
      </c>
      <c r="K51" s="484" t="s">
        <v>620</v>
      </c>
      <c r="L51" s="479"/>
      <c r="M51" s="25" t="s">
        <v>621</v>
      </c>
      <c r="N51" s="12" t="str">
        <f t="shared" si="238"/>
        <v>#REF!</v>
      </c>
      <c r="O51" s="26" t="str">
        <f t="shared" si="244"/>
        <v>#REF!</v>
      </c>
      <c r="P51" s="489">
        <v>44743</v>
      </c>
      <c r="Q51" s="12" t="str">
        <f t="shared" si="240"/>
        <v>#REF!</v>
      </c>
      <c r="R51" s="12" t="str">
        <f t="shared" si="241"/>
        <v>#REF!</v>
      </c>
      <c r="S51" s="208" t="str">
        <f t="shared" si="242"/>
        <v>#REF!</v>
      </c>
      <c r="T51" s="482" t="b">
        <v>0</v>
      </c>
      <c r="U51" s="482" t="b">
        <v>0</v>
      </c>
      <c r="V51" s="483" t="b">
        <v>0</v>
      </c>
      <c r="W51" s="483" t="b">
        <v>0</v>
      </c>
    </row>
    <row r="52" ht="15.75" customHeight="1">
      <c r="A52" s="480">
        <v>31</v>
      </c>
      <c r="B52" s="26">
        <v>461</v>
      </c>
      <c r="C52" s="12" t="str">
        <f t="shared" si="233"/>
        <v>#REF!</v>
      </c>
      <c r="D52" s="13" t="str">
        <f t="shared" si="234"/>
        <v>#REF!</v>
      </c>
      <c r="E52" s="12" t="str">
        <f t="shared" si="235"/>
        <v>#REF!</v>
      </c>
      <c r="F52" s="13" t="str">
        <f t="shared" si="236"/>
        <v/>
      </c>
      <c r="G52" s="448" t="s">
        <v>588</v>
      </c>
      <c r="H52" s="448" t="s">
        <v>594</v>
      </c>
      <c r="I52" s="448" t="s">
        <v>591</v>
      </c>
      <c r="J52" s="485" t="str">
        <f t="shared" si="237"/>
        <v>#REF!</v>
      </c>
      <c r="K52" s="484" t="s">
        <v>622</v>
      </c>
      <c r="L52" s="479"/>
      <c r="M52" s="21" t="s">
        <v>64</v>
      </c>
      <c r="N52" s="12" t="str">
        <f t="shared" si="238"/>
        <v>#REF!</v>
      </c>
      <c r="O52" s="26" t="str">
        <f t="shared" si="244"/>
        <v>#REF!</v>
      </c>
      <c r="P52" s="449">
        <v>44378</v>
      </c>
      <c r="Q52" s="12" t="str">
        <f t="shared" si="240"/>
        <v>#REF!</v>
      </c>
      <c r="R52" s="12" t="str">
        <f t="shared" si="241"/>
        <v>#REF!</v>
      </c>
      <c r="S52" s="208" t="str">
        <f t="shared" si="242"/>
        <v>#REF!</v>
      </c>
      <c r="T52" s="482" t="b">
        <v>1</v>
      </c>
      <c r="U52" s="482" t="b">
        <v>1</v>
      </c>
      <c r="V52" s="483" t="b">
        <v>0</v>
      </c>
      <c r="W52" s="483" t="b">
        <v>0</v>
      </c>
    </row>
    <row r="53" ht="15.75" customHeight="1">
      <c r="A53" s="480">
        <v>20</v>
      </c>
      <c r="B53" s="26">
        <v>462</v>
      </c>
      <c r="C53" s="12" t="str">
        <f t="shared" si="233"/>
        <v>#REF!</v>
      </c>
      <c r="D53" s="13" t="str">
        <f t="shared" si="234"/>
        <v>#REF!</v>
      </c>
      <c r="E53" s="12" t="str">
        <f t="shared" si="235"/>
        <v>#REF!</v>
      </c>
      <c r="F53" s="13" t="str">
        <f t="shared" si="236"/>
        <v/>
      </c>
      <c r="G53" s="448" t="s">
        <v>588</v>
      </c>
      <c r="H53" s="448" t="s">
        <v>594</v>
      </c>
      <c r="I53" s="448" t="s">
        <v>591</v>
      </c>
      <c r="J53" s="485" t="str">
        <f t="shared" si="237"/>
        <v>#REF!</v>
      </c>
      <c r="K53" s="484" t="s">
        <v>623</v>
      </c>
      <c r="L53" s="479"/>
      <c r="M53" s="21" t="s">
        <v>64</v>
      </c>
      <c r="N53" s="12" t="str">
        <f t="shared" si="238"/>
        <v>#REF!</v>
      </c>
      <c r="O53" s="12" t="str">
        <f t="shared" si="244"/>
        <v>#REF!</v>
      </c>
      <c r="P53" s="449">
        <v>44531</v>
      </c>
      <c r="Q53" s="12" t="str">
        <f t="shared" si="240"/>
        <v>#REF!</v>
      </c>
      <c r="R53" s="12" t="str">
        <f t="shared" si="241"/>
        <v>#REF!</v>
      </c>
      <c r="S53" s="208" t="str">
        <f t="shared" si="242"/>
        <v>#REF!</v>
      </c>
      <c r="T53" s="482" t="b">
        <v>1</v>
      </c>
      <c r="U53" s="482" t="b">
        <v>1</v>
      </c>
      <c r="V53" s="483" t="b">
        <v>0</v>
      </c>
      <c r="W53" s="483" t="b">
        <v>0</v>
      </c>
    </row>
    <row r="54" ht="15.75" customHeight="1">
      <c r="A54" s="480">
        <v>32</v>
      </c>
      <c r="B54" s="26">
        <v>514</v>
      </c>
      <c r="C54" s="12" t="str">
        <f t="shared" si="233"/>
        <v>#REF!</v>
      </c>
      <c r="D54" s="13" t="str">
        <f t="shared" si="234"/>
        <v>#REF!</v>
      </c>
      <c r="E54" s="12" t="str">
        <f t="shared" si="235"/>
        <v>#REF!</v>
      </c>
      <c r="F54" s="13" t="str">
        <f t="shared" si="236"/>
        <v/>
      </c>
      <c r="G54" s="448" t="s">
        <v>588</v>
      </c>
      <c r="H54" s="448" t="s">
        <v>594</v>
      </c>
      <c r="I54" s="448" t="s">
        <v>593</v>
      </c>
      <c r="J54" s="485" t="str">
        <f t="shared" si="237"/>
        <v>#REF!</v>
      </c>
      <c r="K54" s="484" t="s">
        <v>624</v>
      </c>
      <c r="L54" s="479"/>
      <c r="M54" s="21" t="s">
        <v>90</v>
      </c>
      <c r="N54" s="12" t="str">
        <f t="shared" si="238"/>
        <v>#REF!</v>
      </c>
      <c r="O54" s="12" t="str">
        <f t="shared" si="244"/>
        <v>#REF!</v>
      </c>
      <c r="P54" s="449">
        <v>44378</v>
      </c>
      <c r="Q54" s="12" t="str">
        <f t="shared" si="240"/>
        <v>#REF!</v>
      </c>
      <c r="R54" s="12" t="str">
        <f t="shared" si="241"/>
        <v>#REF!</v>
      </c>
      <c r="S54" s="208" t="str">
        <f t="shared" si="242"/>
        <v>#REF!</v>
      </c>
      <c r="T54" s="482" t="b">
        <v>0</v>
      </c>
      <c r="U54" s="482" t="b">
        <v>0</v>
      </c>
      <c r="V54" s="483" t="b">
        <v>0</v>
      </c>
      <c r="W54" s="483" t="b">
        <v>0</v>
      </c>
    </row>
    <row r="55" ht="15.75" customHeight="1">
      <c r="A55" s="480">
        <v>33</v>
      </c>
      <c r="B55" s="26">
        <v>515</v>
      </c>
      <c r="C55" s="12" t="str">
        <f t="shared" si="233"/>
        <v>#REF!</v>
      </c>
      <c r="D55" s="13" t="str">
        <f t="shared" si="234"/>
        <v>#REF!</v>
      </c>
      <c r="E55" s="12" t="str">
        <f t="shared" si="235"/>
        <v>#REF!</v>
      </c>
      <c r="F55" s="13" t="str">
        <f t="shared" si="236"/>
        <v/>
      </c>
      <c r="G55" s="448" t="s">
        <v>588</v>
      </c>
      <c r="H55" s="448" t="s">
        <v>594</v>
      </c>
      <c r="I55" s="448" t="s">
        <v>593</v>
      </c>
      <c r="J55" s="485" t="str">
        <f t="shared" si="237"/>
        <v>#REF!</v>
      </c>
      <c r="K55" s="484" t="s">
        <v>625</v>
      </c>
      <c r="L55" s="479"/>
      <c r="M55" s="21" t="s">
        <v>90</v>
      </c>
      <c r="N55" s="12" t="str">
        <f t="shared" si="238"/>
        <v>#REF!</v>
      </c>
      <c r="O55" s="12" t="str">
        <f t="shared" si="244"/>
        <v>#REF!</v>
      </c>
      <c r="P55" s="449">
        <v>44378</v>
      </c>
      <c r="Q55" s="12" t="str">
        <f t="shared" si="240"/>
        <v>#REF!</v>
      </c>
      <c r="R55" s="12" t="str">
        <f t="shared" si="241"/>
        <v>#REF!</v>
      </c>
      <c r="S55" s="208" t="str">
        <f t="shared" si="242"/>
        <v>#REF!</v>
      </c>
      <c r="T55" s="482" t="b">
        <v>0</v>
      </c>
      <c r="U55" s="482" t="b">
        <v>0</v>
      </c>
      <c r="V55" s="483" t="b">
        <v>0</v>
      </c>
      <c r="W55" s="483" t="b">
        <v>0</v>
      </c>
    </row>
    <row r="56" ht="15.75" customHeight="1">
      <c r="A56" s="480">
        <v>34</v>
      </c>
      <c r="B56" s="26">
        <v>516</v>
      </c>
      <c r="C56" s="12" t="str">
        <f t="shared" si="233"/>
        <v>#REF!</v>
      </c>
      <c r="D56" s="13" t="str">
        <f t="shared" si="234"/>
        <v>#REF!</v>
      </c>
      <c r="E56" s="12" t="str">
        <f t="shared" si="235"/>
        <v>#REF!</v>
      </c>
      <c r="F56" s="13" t="str">
        <f t="shared" si="236"/>
        <v/>
      </c>
      <c r="G56" s="448" t="s">
        <v>588</v>
      </c>
      <c r="H56" s="448" t="s">
        <v>594</v>
      </c>
      <c r="I56" s="448" t="s">
        <v>593</v>
      </c>
      <c r="J56" s="485" t="str">
        <f t="shared" si="237"/>
        <v>#REF!</v>
      </c>
      <c r="K56" s="484" t="s">
        <v>626</v>
      </c>
      <c r="L56" s="479"/>
      <c r="M56" s="21" t="s">
        <v>90</v>
      </c>
      <c r="N56" s="12" t="str">
        <f t="shared" si="238"/>
        <v>#REF!</v>
      </c>
      <c r="O56" s="12" t="str">
        <f t="shared" si="244"/>
        <v>#REF!</v>
      </c>
      <c r="P56" s="449">
        <v>44378</v>
      </c>
      <c r="Q56" s="12" t="str">
        <f t="shared" si="240"/>
        <v>#REF!</v>
      </c>
      <c r="R56" s="12" t="str">
        <f t="shared" si="241"/>
        <v>#REF!</v>
      </c>
      <c r="S56" s="208" t="str">
        <f t="shared" si="242"/>
        <v>#REF!</v>
      </c>
      <c r="T56" s="482" t="b">
        <v>0</v>
      </c>
      <c r="U56" s="482" t="b">
        <v>0</v>
      </c>
      <c r="V56" s="483" t="b">
        <v>0</v>
      </c>
      <c r="W56" s="483" t="b">
        <v>0</v>
      </c>
    </row>
    <row r="57" ht="15.75" customHeight="1">
      <c r="A57" s="480">
        <v>35</v>
      </c>
      <c r="B57" s="26">
        <v>517</v>
      </c>
      <c r="C57" s="12" t="str">
        <f t="shared" si="233"/>
        <v>#REF!</v>
      </c>
      <c r="D57" s="13" t="str">
        <f t="shared" si="234"/>
        <v>#REF!</v>
      </c>
      <c r="E57" s="12" t="str">
        <f t="shared" si="235"/>
        <v>#REF!</v>
      </c>
      <c r="F57" s="13" t="str">
        <f t="shared" si="236"/>
        <v/>
      </c>
      <c r="G57" s="448" t="s">
        <v>588</v>
      </c>
      <c r="H57" s="448" t="s">
        <v>594</v>
      </c>
      <c r="I57" s="448" t="s">
        <v>593</v>
      </c>
      <c r="J57" s="485" t="str">
        <f t="shared" si="237"/>
        <v>#REF!</v>
      </c>
      <c r="K57" s="484" t="s">
        <v>627</v>
      </c>
      <c r="L57" s="479"/>
      <c r="M57" s="21" t="s">
        <v>90</v>
      </c>
      <c r="N57" s="12" t="str">
        <f t="shared" si="238"/>
        <v>#REF!</v>
      </c>
      <c r="O57" s="12" t="str">
        <f t="shared" si="244"/>
        <v>#REF!</v>
      </c>
      <c r="P57" s="449">
        <v>44378</v>
      </c>
      <c r="Q57" s="12" t="str">
        <f t="shared" si="240"/>
        <v>#REF!</v>
      </c>
      <c r="R57" s="12" t="str">
        <f t="shared" si="241"/>
        <v>#REF!</v>
      </c>
      <c r="S57" s="208" t="str">
        <f t="shared" si="242"/>
        <v>#REF!</v>
      </c>
      <c r="T57" s="482" t="b">
        <v>0</v>
      </c>
      <c r="U57" s="482" t="b">
        <v>0</v>
      </c>
      <c r="V57" s="483" t="b">
        <v>0</v>
      </c>
      <c r="W57" s="483" t="b">
        <v>0</v>
      </c>
    </row>
    <row r="58" ht="15.75" customHeight="1">
      <c r="A58" s="480">
        <v>21</v>
      </c>
      <c r="B58" s="26">
        <v>567</v>
      </c>
      <c r="C58" s="12" t="str">
        <f t="shared" si="233"/>
        <v>#REF!</v>
      </c>
      <c r="D58" s="13" t="str">
        <f t="shared" si="234"/>
        <v>#REF!</v>
      </c>
      <c r="E58" s="12" t="str">
        <f t="shared" si="235"/>
        <v>#REF!</v>
      </c>
      <c r="F58" s="13" t="str">
        <f t="shared" si="236"/>
        <v/>
      </c>
      <c r="G58" s="448" t="s">
        <v>588</v>
      </c>
      <c r="H58" s="448" t="s">
        <v>594</v>
      </c>
      <c r="I58" s="448" t="s">
        <v>591</v>
      </c>
      <c r="J58" s="13" t="str">
        <f t="shared" si="237"/>
        <v>#REF!</v>
      </c>
      <c r="K58" s="486" t="s">
        <v>181</v>
      </c>
      <c r="L58" s="479"/>
      <c r="M58" s="21" t="s">
        <v>42</v>
      </c>
      <c r="N58" s="12" t="str">
        <f t="shared" si="238"/>
        <v>#REF!</v>
      </c>
      <c r="O58" s="12" t="str">
        <f t="shared" si="244"/>
        <v>#REF!</v>
      </c>
      <c r="P58" s="449">
        <v>44409</v>
      </c>
      <c r="Q58" s="12" t="str">
        <f t="shared" si="240"/>
        <v>#REF!</v>
      </c>
      <c r="R58" s="12" t="str">
        <f t="shared" si="241"/>
        <v>#REF!</v>
      </c>
      <c r="S58" s="208" t="str">
        <f t="shared" si="242"/>
        <v>#REF!</v>
      </c>
      <c r="T58" s="482" t="b">
        <v>1</v>
      </c>
      <c r="U58" s="482" t="b">
        <v>1</v>
      </c>
      <c r="V58" s="483" t="b">
        <v>0</v>
      </c>
      <c r="W58" s="483" t="b">
        <v>0</v>
      </c>
    </row>
    <row r="59" ht="15.75" customHeight="1">
      <c r="A59" s="480">
        <v>22</v>
      </c>
      <c r="B59" s="26">
        <v>568</v>
      </c>
      <c r="C59" s="12" t="str">
        <f t="shared" si="233"/>
        <v>#REF!</v>
      </c>
      <c r="D59" s="13" t="str">
        <f t="shared" si="234"/>
        <v>#REF!</v>
      </c>
      <c r="E59" s="12" t="str">
        <f t="shared" si="235"/>
        <v>#REF!</v>
      </c>
      <c r="F59" s="13" t="str">
        <f t="shared" si="236"/>
        <v/>
      </c>
      <c r="G59" s="448" t="s">
        <v>588</v>
      </c>
      <c r="H59" s="448" t="s">
        <v>594</v>
      </c>
      <c r="I59" s="448" t="s">
        <v>591</v>
      </c>
      <c r="J59" s="485" t="str">
        <f t="shared" si="237"/>
        <v>#REF!</v>
      </c>
      <c r="K59" s="484" t="s">
        <v>628</v>
      </c>
      <c r="L59" s="479"/>
      <c r="M59" s="21" t="s">
        <v>42</v>
      </c>
      <c r="N59" s="12" t="str">
        <f t="shared" si="238"/>
        <v>#REF!</v>
      </c>
      <c r="O59" s="12" t="str">
        <f t="shared" si="244"/>
        <v>#REF!</v>
      </c>
      <c r="P59" s="449">
        <v>44531</v>
      </c>
      <c r="Q59" s="12" t="str">
        <f t="shared" si="240"/>
        <v>#REF!</v>
      </c>
      <c r="R59" s="12" t="str">
        <f t="shared" si="241"/>
        <v>#REF!</v>
      </c>
      <c r="S59" s="208" t="str">
        <f t="shared" si="242"/>
        <v>#REF!</v>
      </c>
      <c r="T59" s="482" t="b">
        <v>1</v>
      </c>
      <c r="U59" s="482" t="b">
        <v>1</v>
      </c>
      <c r="V59" s="483" t="b">
        <v>0</v>
      </c>
      <c r="W59" s="483" t="b">
        <v>0</v>
      </c>
    </row>
    <row r="60" ht="15.75" customHeight="1">
      <c r="A60" s="480">
        <v>23</v>
      </c>
      <c r="B60" s="26">
        <v>667</v>
      </c>
      <c r="C60" s="12" t="str">
        <f t="shared" si="233"/>
        <v>#REF!</v>
      </c>
      <c r="D60" s="13" t="str">
        <f t="shared" si="234"/>
        <v>#REF!</v>
      </c>
      <c r="E60" s="12" t="str">
        <f t="shared" si="235"/>
        <v>#REF!</v>
      </c>
      <c r="F60" s="13" t="str">
        <f t="shared" si="236"/>
        <v/>
      </c>
      <c r="G60" s="448" t="s">
        <v>588</v>
      </c>
      <c r="H60" s="448" t="s">
        <v>594</v>
      </c>
      <c r="I60" s="448" t="s">
        <v>581</v>
      </c>
      <c r="J60" s="485" t="str">
        <f t="shared" si="237"/>
        <v>#REF!</v>
      </c>
      <c r="K60" s="486" t="s">
        <v>629</v>
      </c>
      <c r="L60" s="479"/>
      <c r="M60" s="21" t="s">
        <v>136</v>
      </c>
      <c r="N60" s="12" t="str">
        <f t="shared" si="238"/>
        <v>#REF!</v>
      </c>
      <c r="O60" s="12" t="str">
        <f t="shared" si="244"/>
        <v>#REF!</v>
      </c>
      <c r="P60" s="449">
        <v>44408</v>
      </c>
      <c r="Q60" s="12" t="str">
        <f t="shared" si="240"/>
        <v>#REF!</v>
      </c>
      <c r="R60" s="12" t="str">
        <f t="shared" si="241"/>
        <v>#REF!</v>
      </c>
      <c r="S60" s="208" t="str">
        <f t="shared" si="242"/>
        <v>#REF!</v>
      </c>
      <c r="T60" s="482" t="b">
        <v>1</v>
      </c>
      <c r="U60" s="482" t="b">
        <v>1</v>
      </c>
      <c r="V60" s="483" t="b">
        <v>0</v>
      </c>
      <c r="W60" s="483" t="b">
        <v>0</v>
      </c>
    </row>
    <row r="61" ht="15.75" customHeight="1">
      <c r="A61" s="480">
        <v>36</v>
      </c>
      <c r="B61" s="26">
        <v>712</v>
      </c>
      <c r="C61" s="12" t="str">
        <f t="shared" si="233"/>
        <v>#REF!</v>
      </c>
      <c r="D61" s="13" t="str">
        <f t="shared" si="234"/>
        <v>#REF!</v>
      </c>
      <c r="E61" s="12" t="str">
        <f t="shared" si="235"/>
        <v>#REF!</v>
      </c>
      <c r="F61" s="13" t="str">
        <f t="shared" si="236"/>
        <v/>
      </c>
      <c r="G61" s="448" t="s">
        <v>588</v>
      </c>
      <c r="H61" s="448" t="s">
        <v>594</v>
      </c>
      <c r="I61" s="448" t="s">
        <v>581</v>
      </c>
      <c r="J61" s="13" t="str">
        <f t="shared" si="237"/>
        <v>#REF!</v>
      </c>
      <c r="K61" s="484" t="s">
        <v>100</v>
      </c>
      <c r="L61" s="479"/>
      <c r="M61" s="21" t="s">
        <v>19</v>
      </c>
      <c r="N61" s="12" t="str">
        <f t="shared" si="238"/>
        <v>#REF!</v>
      </c>
      <c r="O61" s="12" t="str">
        <f t="shared" si="244"/>
        <v>#REF!</v>
      </c>
      <c r="P61" s="489">
        <v>44531</v>
      </c>
      <c r="Q61" s="12" t="str">
        <f t="shared" si="240"/>
        <v>#REF!</v>
      </c>
      <c r="R61" s="12" t="str">
        <f t="shared" si="241"/>
        <v>#REF!</v>
      </c>
      <c r="S61" s="208" t="str">
        <f t="shared" si="242"/>
        <v>#REF!</v>
      </c>
      <c r="T61" s="482" t="b">
        <v>0</v>
      </c>
      <c r="U61" s="482" t="b">
        <v>0</v>
      </c>
      <c r="V61" s="483" t="b">
        <v>0</v>
      </c>
      <c r="W61" s="483" t="b">
        <v>0</v>
      </c>
    </row>
    <row r="62" ht="15.75" customHeight="1">
      <c r="A62" s="480">
        <v>24</v>
      </c>
      <c r="B62" s="26">
        <v>721</v>
      </c>
      <c r="C62" s="12" t="str">
        <f t="shared" si="233"/>
        <v>#REF!</v>
      </c>
      <c r="D62" s="13" t="str">
        <f t="shared" si="234"/>
        <v>#REF!</v>
      </c>
      <c r="E62" s="12" t="str">
        <f t="shared" si="235"/>
        <v>#REF!</v>
      </c>
      <c r="F62" s="13" t="str">
        <f t="shared" si="236"/>
        <v/>
      </c>
      <c r="G62" s="448" t="s">
        <v>588</v>
      </c>
      <c r="H62" s="448" t="s">
        <v>594</v>
      </c>
      <c r="I62" s="448" t="s">
        <v>581</v>
      </c>
      <c r="J62" s="13" t="str">
        <f t="shared" si="237"/>
        <v>#REF!</v>
      </c>
      <c r="K62" s="486" t="s">
        <v>188</v>
      </c>
      <c r="L62" s="479"/>
      <c r="M62" s="487" t="s">
        <v>189</v>
      </c>
      <c r="N62" s="12" t="str">
        <f t="shared" si="238"/>
        <v>#REF!</v>
      </c>
      <c r="O62" s="12" t="str">
        <f t="shared" si="244"/>
        <v>#REF!</v>
      </c>
      <c r="P62" s="449">
        <v>44440</v>
      </c>
      <c r="Q62" s="12" t="str">
        <f t="shared" si="240"/>
        <v>#REF!</v>
      </c>
      <c r="R62" s="12" t="str">
        <f t="shared" si="241"/>
        <v>#REF!</v>
      </c>
      <c r="S62" s="208" t="str">
        <f t="shared" si="242"/>
        <v>#REF!</v>
      </c>
      <c r="T62" s="482" t="b">
        <v>1</v>
      </c>
      <c r="U62" s="482" t="b">
        <v>1</v>
      </c>
      <c r="V62" s="483" t="b">
        <v>0</v>
      </c>
      <c r="W62" s="483" t="b">
        <v>0</v>
      </c>
    </row>
    <row r="63" ht="15.75" customHeight="1">
      <c r="A63" s="480">
        <v>25</v>
      </c>
      <c r="B63" s="26">
        <v>749</v>
      </c>
      <c r="C63" s="12" t="str">
        <f t="shared" si="233"/>
        <v>#REF!</v>
      </c>
      <c r="D63" s="13" t="str">
        <f t="shared" si="234"/>
        <v>#REF!</v>
      </c>
      <c r="E63" s="12" t="str">
        <f t="shared" si="235"/>
        <v>#REF!</v>
      </c>
      <c r="F63" s="13" t="str">
        <f t="shared" si="236"/>
        <v/>
      </c>
      <c r="G63" s="448" t="s">
        <v>588</v>
      </c>
      <c r="H63" s="448" t="s">
        <v>589</v>
      </c>
      <c r="I63" s="448" t="s">
        <v>593</v>
      </c>
      <c r="J63" s="13" t="str">
        <f t="shared" si="237"/>
        <v>#REF!</v>
      </c>
      <c r="K63" s="486" t="s">
        <v>192</v>
      </c>
      <c r="L63" s="479"/>
      <c r="M63" s="487" t="s">
        <v>25</v>
      </c>
      <c r="N63" s="12" t="str">
        <f t="shared" si="238"/>
        <v>#REF!</v>
      </c>
      <c r="O63" s="12" t="str">
        <f t="shared" si="244"/>
        <v>#REF!</v>
      </c>
      <c r="P63" s="449">
        <v>44460</v>
      </c>
      <c r="Q63" s="12" t="str">
        <f t="shared" si="240"/>
        <v>#REF!</v>
      </c>
      <c r="R63" s="12" t="str">
        <f t="shared" si="241"/>
        <v>#REF!</v>
      </c>
      <c r="S63" s="208" t="str">
        <f t="shared" si="242"/>
        <v>#REF!</v>
      </c>
      <c r="T63" s="482" t="b">
        <v>1</v>
      </c>
      <c r="U63" s="482" t="b">
        <v>1</v>
      </c>
      <c r="V63" s="483" t="b">
        <v>0</v>
      </c>
      <c r="W63" s="483" t="b">
        <v>0</v>
      </c>
    </row>
    <row r="64" ht="15.75" customHeight="1">
      <c r="A64" s="480">
        <v>26</v>
      </c>
      <c r="B64" s="26">
        <v>777</v>
      </c>
      <c r="C64" s="12" t="str">
        <f t="shared" si="233"/>
        <v>#REF!</v>
      </c>
      <c r="D64" s="13" t="str">
        <f t="shared" si="234"/>
        <v>#REF!</v>
      </c>
      <c r="E64" s="12" t="str">
        <f t="shared" si="235"/>
        <v>#REF!</v>
      </c>
      <c r="F64" s="13" t="str">
        <f t="shared" si="236"/>
        <v/>
      </c>
      <c r="G64" s="448" t="s">
        <v>588</v>
      </c>
      <c r="H64" s="448" t="s">
        <v>589</v>
      </c>
      <c r="I64" s="448" t="s">
        <v>591</v>
      </c>
      <c r="J64" s="13" t="str">
        <f t="shared" si="237"/>
        <v>#REF!</v>
      </c>
      <c r="K64" s="486" t="s">
        <v>193</v>
      </c>
      <c r="L64" s="479"/>
      <c r="M64" s="21" t="s">
        <v>19</v>
      </c>
      <c r="N64" s="12" t="str">
        <f t="shared" si="238"/>
        <v>#REF!</v>
      </c>
      <c r="O64" s="461" t="str">
        <f t="shared" si="244"/>
        <v>#REF!</v>
      </c>
      <c r="P64" s="449">
        <v>44474</v>
      </c>
      <c r="Q64" s="12" t="str">
        <f t="shared" si="240"/>
        <v>#REF!</v>
      </c>
      <c r="R64" s="12" t="str">
        <f t="shared" si="241"/>
        <v>#REF!</v>
      </c>
      <c r="S64" s="208" t="str">
        <f t="shared" si="242"/>
        <v>#REF!</v>
      </c>
      <c r="T64" s="482" t="b">
        <v>1</v>
      </c>
      <c r="U64" s="482" t="b">
        <v>1</v>
      </c>
      <c r="V64" s="483" t="b">
        <v>1</v>
      </c>
      <c r="W64" s="483" t="b">
        <v>0</v>
      </c>
    </row>
    <row r="65" ht="15.75" customHeight="1">
      <c r="A65" s="480">
        <v>37</v>
      </c>
      <c r="B65" s="26">
        <v>778</v>
      </c>
      <c r="C65" s="12" t="str">
        <f t="shared" si="233"/>
        <v>#REF!</v>
      </c>
      <c r="D65" s="13" t="str">
        <f t="shared" si="234"/>
        <v>#REF!</v>
      </c>
      <c r="E65" s="12" t="str">
        <f t="shared" si="235"/>
        <v>#REF!</v>
      </c>
      <c r="F65" s="13" t="str">
        <f t="shared" si="236"/>
        <v/>
      </c>
      <c r="G65" s="448" t="s">
        <v>588</v>
      </c>
      <c r="H65" s="448" t="s">
        <v>589</v>
      </c>
      <c r="I65" s="448" t="s">
        <v>591</v>
      </c>
      <c r="J65" s="13" t="str">
        <f t="shared" si="237"/>
        <v>#REF!</v>
      </c>
      <c r="K65" s="484" t="s">
        <v>194</v>
      </c>
      <c r="L65" s="479"/>
      <c r="M65" s="21" t="s">
        <v>19</v>
      </c>
      <c r="N65" s="12" t="str">
        <f t="shared" si="238"/>
        <v>#REF!</v>
      </c>
      <c r="O65" s="12" t="str">
        <f t="shared" si="244"/>
        <v>#REF!</v>
      </c>
      <c r="P65" s="449">
        <v>44490</v>
      </c>
      <c r="Q65" s="12" t="str">
        <f t="shared" si="240"/>
        <v>#REF!</v>
      </c>
      <c r="R65" s="12" t="str">
        <f t="shared" si="241"/>
        <v>#REF!</v>
      </c>
      <c r="S65" s="208" t="str">
        <f t="shared" si="242"/>
        <v>#REF!</v>
      </c>
      <c r="T65" s="482" t="b">
        <v>1</v>
      </c>
      <c r="U65" s="482" t="b">
        <v>1</v>
      </c>
      <c r="V65" s="483" t="b">
        <v>0</v>
      </c>
      <c r="W65" s="483" t="b">
        <v>0</v>
      </c>
    </row>
    <row r="66" ht="15.75" customHeight="1">
      <c r="A66" s="480">
        <v>38</v>
      </c>
      <c r="B66" s="26">
        <v>780</v>
      </c>
      <c r="C66" s="12" t="str">
        <f t="shared" si="233"/>
        <v>#REF!</v>
      </c>
      <c r="D66" s="13" t="str">
        <f t="shared" si="234"/>
        <v>#REF!</v>
      </c>
      <c r="E66" s="12" t="str">
        <f t="shared" si="235"/>
        <v>#REF!</v>
      </c>
      <c r="F66" s="13" t="str">
        <f t="shared" si="236"/>
        <v/>
      </c>
      <c r="G66" s="448" t="s">
        <v>588</v>
      </c>
      <c r="H66" s="448" t="s">
        <v>589</v>
      </c>
      <c r="I66" s="448" t="s">
        <v>591</v>
      </c>
      <c r="J66" s="13" t="str">
        <f t="shared" si="237"/>
        <v>#REF!</v>
      </c>
      <c r="K66" s="484" t="s">
        <v>195</v>
      </c>
      <c r="L66" s="479"/>
      <c r="M66" s="21" t="s">
        <v>136</v>
      </c>
      <c r="N66" s="12" t="str">
        <f t="shared" si="238"/>
        <v>#REF!</v>
      </c>
      <c r="O66" s="12" t="s">
        <v>630</v>
      </c>
      <c r="P66" s="449">
        <v>44532</v>
      </c>
      <c r="Q66" s="12" t="str">
        <f t="shared" si="240"/>
        <v>#REF!</v>
      </c>
      <c r="R66" s="12" t="str">
        <f t="shared" si="241"/>
        <v>#REF!</v>
      </c>
      <c r="S66" s="208" t="str">
        <f t="shared" si="242"/>
        <v>#REF!</v>
      </c>
      <c r="T66" s="482" t="b">
        <v>1</v>
      </c>
      <c r="U66" s="482" t="b">
        <v>1</v>
      </c>
      <c r="V66" s="483" t="b">
        <v>0</v>
      </c>
      <c r="W66" s="483" t="b">
        <v>0</v>
      </c>
    </row>
    <row r="67" ht="15.75" customHeight="1">
      <c r="A67" s="480">
        <v>39</v>
      </c>
      <c r="B67" s="26">
        <v>781</v>
      </c>
      <c r="C67" s="12" t="str">
        <f t="shared" ref="C67:C73" si="245">VLOOKUP($B$2:$B806,'Импорт - текущие показатели'!$E$9:$BE806, 2,0)</f>
        <v>#REF!</v>
      </c>
      <c r="D67" s="13" t="str">
        <f t="shared" ref="D67:D73" si="246">VLOOKUP($B$2:$B806,'Импорт - текущие показатели'!$E$9:$BE806, 4,0)</f>
        <v>#REF!</v>
      </c>
      <c r="E67" s="12" t="str">
        <f t="shared" ref="E67:E73" si="247">VLOOKUP($B$2:$B806,'Импорт - текущие показатели'!$E$9:$BE806, 3,0)</f>
        <v>#REF!</v>
      </c>
      <c r="F67" s="13" t="str">
        <f t="shared" ref="F67:F73" si="248">IFERROR(VLOOKUP($K$2:$K806,'Импорт - распределение проектов реновации'!$H$5:$P806,9,0),"")</f>
        <v/>
      </c>
      <c r="G67" s="448" t="s">
        <v>588</v>
      </c>
      <c r="H67" s="448" t="s">
        <v>589</v>
      </c>
      <c r="I67" s="448" t="s">
        <v>581</v>
      </c>
      <c r="J67" s="13" t="str">
        <f t="shared" ref="J67:J73" si="249">VLOOKUP(B3,'Импорт - текущие показатели'!$E$9:$I806,5,0)</f>
        <v>#REF!</v>
      </c>
      <c r="K67" s="490" t="s">
        <v>631</v>
      </c>
      <c r="L67" s="479"/>
      <c r="M67" s="21" t="s">
        <v>632</v>
      </c>
      <c r="N67" s="12" t="str">
        <f t="shared" ref="N67:N73" si="250">VLOOKUP($B$2:$B806,'Импорт - текущие показатели'!$E$9:$BE806,30,0)</f>
        <v>#REF!</v>
      </c>
      <c r="O67" s="12" t="str">
        <f t="shared" ref="O67:O71" si="251">VLOOKUP(B67,'Свод объектов'!D66:AW806,46,0)</f>
        <v>#REF!</v>
      </c>
      <c r="P67" s="449">
        <v>44546</v>
      </c>
      <c r="Q67" s="12" t="str">
        <f t="shared" ref="Q67:Q73" si="252">VLOOKUP($B$2:$B806,'Импорт - текущие показатели'!$E$9:$BE806,11,0)</f>
        <v>#REF!</v>
      </c>
      <c r="R67" s="12" t="str">
        <f t="shared" ref="R67:R73" si="253">VLOOKUP($B$2:$B806,'Импорт - текущие показатели'!$E$9:$BE806,13,0)</f>
        <v>#REF!</v>
      </c>
      <c r="S67" s="208" t="str">
        <f t="shared" ref="S67:S73" si="254">VLOOKUP(B3,'Свод объектов'!$D$2:$AC806,26,0)</f>
        <v>#REF!</v>
      </c>
      <c r="T67" s="482" t="b">
        <v>1</v>
      </c>
      <c r="U67" s="482" t="b">
        <v>1</v>
      </c>
      <c r="V67" s="483" t="b">
        <v>1</v>
      </c>
      <c r="W67" s="483" t="b">
        <v>0</v>
      </c>
    </row>
    <row r="68" ht="15.75" customHeight="1">
      <c r="A68" s="480">
        <v>40</v>
      </c>
      <c r="B68" s="26">
        <v>782</v>
      </c>
      <c r="C68" s="12" t="str">
        <f t="shared" si="245"/>
        <v>#REF!</v>
      </c>
      <c r="D68" s="13" t="str">
        <f t="shared" si="246"/>
        <v>#REF!</v>
      </c>
      <c r="E68" s="12" t="str">
        <f t="shared" si="247"/>
        <v>#REF!</v>
      </c>
      <c r="F68" s="13" t="str">
        <f t="shared" si="248"/>
        <v/>
      </c>
      <c r="G68" s="448" t="s">
        <v>588</v>
      </c>
      <c r="H68" s="448" t="s">
        <v>589</v>
      </c>
      <c r="I68" s="448" t="s">
        <v>581</v>
      </c>
      <c r="J68" s="13" t="str">
        <f t="shared" si="249"/>
        <v>#REF!</v>
      </c>
      <c r="K68" s="490" t="s">
        <v>633</v>
      </c>
      <c r="L68" s="479"/>
      <c r="M68" s="21" t="s">
        <v>632</v>
      </c>
      <c r="N68" s="12" t="str">
        <f t="shared" si="250"/>
        <v>#REF!</v>
      </c>
      <c r="O68" s="12" t="str">
        <f t="shared" si="251"/>
        <v>#REF!</v>
      </c>
      <c r="P68" s="449">
        <v>44546</v>
      </c>
      <c r="Q68" s="12" t="str">
        <f t="shared" si="252"/>
        <v>#REF!</v>
      </c>
      <c r="R68" s="12" t="str">
        <f t="shared" si="253"/>
        <v>#REF!</v>
      </c>
      <c r="S68" s="208" t="str">
        <f t="shared" si="254"/>
        <v>#REF!</v>
      </c>
      <c r="T68" s="482" t="b">
        <v>1</v>
      </c>
      <c r="U68" s="482" t="b">
        <v>1</v>
      </c>
      <c r="V68" s="483" t="b">
        <v>1</v>
      </c>
      <c r="W68" s="483" t="b">
        <v>0</v>
      </c>
    </row>
    <row r="69" ht="15.75" customHeight="1">
      <c r="A69" s="480">
        <v>27</v>
      </c>
      <c r="B69" s="26">
        <v>785</v>
      </c>
      <c r="C69" s="12" t="str">
        <f t="shared" si="245"/>
        <v>#REF!</v>
      </c>
      <c r="D69" s="13" t="str">
        <f t="shared" si="246"/>
        <v>#REF!</v>
      </c>
      <c r="E69" s="12" t="str">
        <f t="shared" si="247"/>
        <v>#REF!</v>
      </c>
      <c r="F69" s="13" t="str">
        <f t="shared" si="248"/>
        <v/>
      </c>
      <c r="G69" s="448" t="s">
        <v>588</v>
      </c>
      <c r="H69" s="448" t="s">
        <v>594</v>
      </c>
      <c r="I69" s="448" t="s">
        <v>590</v>
      </c>
      <c r="J69" s="485" t="str">
        <f t="shared" si="249"/>
        <v>#REF!</v>
      </c>
      <c r="K69" s="484" t="s">
        <v>634</v>
      </c>
      <c r="L69" s="479"/>
      <c r="M69" s="21" t="s">
        <v>19</v>
      </c>
      <c r="N69" s="12" t="str">
        <f t="shared" si="250"/>
        <v>#REF!</v>
      </c>
      <c r="O69" s="12" t="str">
        <f t="shared" si="251"/>
        <v>#REF!</v>
      </c>
      <c r="P69" s="449">
        <v>44621</v>
      </c>
      <c r="Q69" s="12" t="str">
        <f t="shared" si="252"/>
        <v>#REF!</v>
      </c>
      <c r="R69" s="12" t="str">
        <f t="shared" si="253"/>
        <v>#REF!</v>
      </c>
      <c r="S69" s="208" t="str">
        <f t="shared" si="254"/>
        <v>#REF!</v>
      </c>
      <c r="T69" s="482" t="b">
        <v>1</v>
      </c>
      <c r="U69" s="482" t="b">
        <v>0</v>
      </c>
      <c r="V69" s="483" t="b">
        <v>0</v>
      </c>
      <c r="W69" s="483" t="b">
        <v>0</v>
      </c>
    </row>
    <row r="70" ht="15.75" customHeight="1">
      <c r="A70" s="480">
        <v>28</v>
      </c>
      <c r="B70" s="26">
        <v>786</v>
      </c>
      <c r="C70" s="12" t="str">
        <f t="shared" si="245"/>
        <v>#REF!</v>
      </c>
      <c r="D70" s="13" t="str">
        <f t="shared" si="246"/>
        <v>#REF!</v>
      </c>
      <c r="E70" s="12" t="str">
        <f t="shared" si="247"/>
        <v>#REF!</v>
      </c>
      <c r="F70" s="13" t="str">
        <f t="shared" si="248"/>
        <v/>
      </c>
      <c r="G70" s="448" t="s">
        <v>588</v>
      </c>
      <c r="H70" s="448" t="s">
        <v>594</v>
      </c>
      <c r="I70" s="448" t="s">
        <v>590</v>
      </c>
      <c r="J70" s="13" t="str">
        <f t="shared" si="249"/>
        <v>#REF!</v>
      </c>
      <c r="K70" s="484" t="s">
        <v>198</v>
      </c>
      <c r="L70" s="479"/>
      <c r="M70" s="21" t="s">
        <v>19</v>
      </c>
      <c r="N70" s="12" t="str">
        <f t="shared" si="250"/>
        <v>#REF!</v>
      </c>
      <c r="O70" s="12" t="str">
        <f t="shared" si="251"/>
        <v>#REF!</v>
      </c>
      <c r="P70" s="449">
        <v>44621</v>
      </c>
      <c r="Q70" s="12" t="str">
        <f t="shared" si="252"/>
        <v>#REF!</v>
      </c>
      <c r="R70" s="12" t="str">
        <f t="shared" si="253"/>
        <v>#REF!</v>
      </c>
      <c r="S70" s="208" t="str">
        <f t="shared" si="254"/>
        <v>#REF!</v>
      </c>
      <c r="T70" s="482" t="b">
        <v>1</v>
      </c>
      <c r="U70" s="482" t="b">
        <v>1</v>
      </c>
      <c r="V70" s="483" t="b">
        <v>0</v>
      </c>
      <c r="W70" s="483" t="b">
        <v>0</v>
      </c>
    </row>
    <row r="71" ht="15.75" customHeight="1">
      <c r="A71" s="480">
        <v>29</v>
      </c>
      <c r="B71" s="26">
        <v>810</v>
      </c>
      <c r="C71" s="12" t="str">
        <f t="shared" si="245"/>
        <v>#REF!</v>
      </c>
      <c r="D71" s="13" t="str">
        <f t="shared" si="246"/>
        <v>#REF!</v>
      </c>
      <c r="E71" s="12" t="str">
        <f t="shared" si="247"/>
        <v>#REF!</v>
      </c>
      <c r="F71" s="13" t="str">
        <f t="shared" si="248"/>
        <v/>
      </c>
      <c r="G71" s="448" t="s">
        <v>588</v>
      </c>
      <c r="H71" s="448" t="s">
        <v>589</v>
      </c>
      <c r="I71" s="448" t="s">
        <v>590</v>
      </c>
      <c r="J71" s="14" t="str">
        <f t="shared" si="249"/>
        <v>#REF!</v>
      </c>
      <c r="K71" s="491" t="s">
        <v>635</v>
      </c>
      <c r="L71" s="479"/>
      <c r="M71" s="21" t="s">
        <v>112</v>
      </c>
      <c r="N71" s="12" t="str">
        <f t="shared" si="250"/>
        <v>#REF!</v>
      </c>
      <c r="O71" s="12" t="str">
        <f t="shared" si="251"/>
        <v>#REF!</v>
      </c>
      <c r="P71" s="449" t="str">
        <f>VLOOKUP($B$2:$B806,'Импорт - текущие показатели'!$E$10:$BE806,10,0)</f>
        <v>#REF!</v>
      </c>
      <c r="Q71" s="12" t="str">
        <f t="shared" si="252"/>
        <v>#REF!</v>
      </c>
      <c r="R71" s="12" t="str">
        <f t="shared" si="253"/>
        <v>#REF!</v>
      </c>
      <c r="S71" s="208" t="str">
        <f t="shared" si="254"/>
        <v>#REF!</v>
      </c>
      <c r="T71" s="482" t="b">
        <v>1</v>
      </c>
      <c r="U71" s="482" t="b">
        <v>1</v>
      </c>
      <c r="V71" s="483" t="b">
        <v>1</v>
      </c>
      <c r="W71" s="483" t="b">
        <v>0</v>
      </c>
    </row>
    <row r="72" ht="15.75" customHeight="1">
      <c r="A72" s="480">
        <v>41</v>
      </c>
      <c r="B72" s="26">
        <v>811</v>
      </c>
      <c r="C72" s="12" t="str">
        <f t="shared" si="245"/>
        <v>#REF!</v>
      </c>
      <c r="D72" s="13" t="str">
        <f t="shared" si="246"/>
        <v>#REF!</v>
      </c>
      <c r="E72" s="12" t="str">
        <f t="shared" si="247"/>
        <v>#REF!</v>
      </c>
      <c r="F72" s="13" t="str">
        <f t="shared" si="248"/>
        <v/>
      </c>
      <c r="G72" s="448" t="s">
        <v>588</v>
      </c>
      <c r="H72" s="448" t="s">
        <v>589</v>
      </c>
      <c r="I72" s="448" t="s">
        <v>590</v>
      </c>
      <c r="J72" s="13" t="str">
        <f t="shared" si="249"/>
        <v>#REF!</v>
      </c>
      <c r="K72" s="491" t="s">
        <v>636</v>
      </c>
      <c r="L72" s="479"/>
      <c r="M72" s="21" t="s">
        <v>637</v>
      </c>
      <c r="N72" s="12" t="str">
        <f t="shared" si="250"/>
        <v>#REF!</v>
      </c>
      <c r="O72" s="12" t="s">
        <v>638</v>
      </c>
      <c r="P72" s="449">
        <v>44641</v>
      </c>
      <c r="Q72" s="12" t="str">
        <f t="shared" si="252"/>
        <v>#REF!</v>
      </c>
      <c r="R72" s="12" t="str">
        <f t="shared" si="253"/>
        <v>#REF!</v>
      </c>
      <c r="S72" s="208" t="str">
        <f t="shared" si="254"/>
        <v>#REF!</v>
      </c>
      <c r="T72" s="482" t="b">
        <v>0</v>
      </c>
      <c r="U72" s="482" t="b">
        <v>0</v>
      </c>
      <c r="V72" s="483" t="b">
        <v>0</v>
      </c>
      <c r="W72" s="483" t="b">
        <v>0</v>
      </c>
    </row>
    <row r="73" ht="15.75" customHeight="1">
      <c r="A73" s="480">
        <v>42</v>
      </c>
      <c r="B73" s="26">
        <v>814</v>
      </c>
      <c r="C73" s="12" t="str">
        <f t="shared" si="245"/>
        <v>#REF!</v>
      </c>
      <c r="D73" s="13" t="str">
        <f t="shared" si="246"/>
        <v>#REF!</v>
      </c>
      <c r="E73" s="12" t="str">
        <f t="shared" si="247"/>
        <v>#REF!</v>
      </c>
      <c r="F73" s="13" t="str">
        <f t="shared" si="248"/>
        <v/>
      </c>
      <c r="G73" s="448" t="s">
        <v>588</v>
      </c>
      <c r="H73" s="448" t="s">
        <v>589</v>
      </c>
      <c r="I73" s="448" t="s">
        <v>590</v>
      </c>
      <c r="J73" s="13" t="str">
        <f t="shared" si="249"/>
        <v>#REF!</v>
      </c>
      <c r="K73" s="484" t="s">
        <v>639</v>
      </c>
      <c r="L73" s="479"/>
      <c r="M73" s="21" t="s">
        <v>19</v>
      </c>
      <c r="N73" s="12" t="str">
        <f t="shared" si="250"/>
        <v>#REF!</v>
      </c>
      <c r="O73" s="12" t="s">
        <v>630</v>
      </c>
      <c r="P73" s="449" t="str">
        <f>VLOOKUP($B$2:$B806,'Импорт - текущие показатели'!$E$10:$BE806,10,0)</f>
        <v>#REF!</v>
      </c>
      <c r="Q73" s="12" t="str">
        <f t="shared" si="252"/>
        <v>#REF!</v>
      </c>
      <c r="R73" s="12" t="str">
        <f t="shared" si="253"/>
        <v>#REF!</v>
      </c>
      <c r="S73" s="208" t="str">
        <f t="shared" si="254"/>
        <v>#REF!</v>
      </c>
      <c r="T73" s="482" t="b">
        <v>0</v>
      </c>
      <c r="U73" s="482" t="b">
        <v>0</v>
      </c>
      <c r="V73" s="483" t="b">
        <v>0</v>
      </c>
      <c r="W73" s="483" t="b">
        <v>0</v>
      </c>
    </row>
    <row r="74" ht="15.75" customHeight="1">
      <c r="P74" s="244"/>
      <c r="S74" s="207"/>
      <c r="T74" s="244"/>
      <c r="U74" s="244"/>
      <c r="V74" s="18"/>
      <c r="W74" s="18"/>
    </row>
    <row r="75" ht="15.75" customHeight="1">
      <c r="C75" s="463"/>
      <c r="D75" s="59"/>
      <c r="E75" s="464"/>
      <c r="K75" s="492"/>
      <c r="M75" s="465"/>
      <c r="N75" s="466" t="str">
        <f>SUBTOTAL(9,N3:N73)</f>
        <v>#REF!</v>
      </c>
      <c r="O75" s="216" t="s">
        <v>573</v>
      </c>
      <c r="P75" s="244"/>
      <c r="S75" s="207"/>
      <c r="T75" s="244"/>
      <c r="U75" s="244"/>
      <c r="V75" s="18"/>
      <c r="W75" s="18"/>
    </row>
    <row r="76" ht="15.75" customHeight="1">
      <c r="C76" s="467" t="s">
        <v>574</v>
      </c>
      <c r="D76" s="59"/>
      <c r="E76" s="468" t="s">
        <v>575</v>
      </c>
      <c r="K76" s="217" t="s">
        <v>640</v>
      </c>
      <c r="M76" s="469" t="s">
        <v>576</v>
      </c>
      <c r="P76" s="244"/>
      <c r="S76" s="207"/>
      <c r="T76" s="244"/>
      <c r="U76" s="244"/>
      <c r="V76" s="18"/>
      <c r="W76" s="18"/>
    </row>
    <row r="77" ht="15.75" customHeight="1">
      <c r="E77" s="470"/>
      <c r="K77" s="493"/>
      <c r="M77" s="471"/>
      <c r="P77" s="244"/>
      <c r="S77" s="207"/>
      <c r="T77" s="244"/>
      <c r="U77" s="244"/>
      <c r="V77" s="18"/>
      <c r="W77" s="18"/>
    </row>
    <row r="78" ht="15.75" customHeight="1">
      <c r="E78" s="468" t="s">
        <v>577</v>
      </c>
      <c r="K78" s="217" t="s">
        <v>641</v>
      </c>
      <c r="M78" s="469" t="s">
        <v>578</v>
      </c>
      <c r="P78" s="244"/>
      <c r="S78" s="207"/>
      <c r="T78" s="244"/>
      <c r="U78" s="244"/>
      <c r="V78" s="18"/>
      <c r="W78" s="18"/>
    </row>
    <row r="79" ht="15.75" customHeight="1">
      <c r="E79" s="472"/>
      <c r="K79" s="494"/>
      <c r="M79" s="473"/>
      <c r="P79" s="244"/>
      <c r="S79" s="207"/>
      <c r="T79" s="244"/>
      <c r="U79" s="244"/>
      <c r="V79" s="18"/>
      <c r="W79" s="18"/>
    </row>
    <row r="80" ht="15.75" customHeight="1">
      <c r="E80" s="468" t="s">
        <v>579</v>
      </c>
      <c r="K80" s="217" t="s">
        <v>642</v>
      </c>
      <c r="M80" s="469" t="s">
        <v>580</v>
      </c>
      <c r="P80" s="244"/>
      <c r="S80" s="207"/>
      <c r="T80" s="244"/>
      <c r="U80" s="244"/>
      <c r="V80" s="18"/>
      <c r="W80" s="18"/>
    </row>
    <row r="81" ht="15.75" customHeight="1">
      <c r="E81" s="474"/>
      <c r="M81" s="475"/>
      <c r="P81" s="244"/>
      <c r="S81" s="207"/>
      <c r="T81" s="244"/>
      <c r="U81" s="244"/>
      <c r="V81" s="18"/>
      <c r="W81" s="18"/>
    </row>
    <row r="82" ht="15.75" customHeight="1">
      <c r="E82" s="468" t="s">
        <v>57</v>
      </c>
      <c r="M82" s="469" t="s">
        <v>15</v>
      </c>
      <c r="P82" s="244"/>
      <c r="S82" s="207"/>
      <c r="T82" s="244"/>
      <c r="U82" s="244"/>
      <c r="V82" s="18"/>
      <c r="W82" s="18"/>
    </row>
    <row r="83" ht="15.75" customHeight="1">
      <c r="E83" s="476"/>
      <c r="P83" s="244"/>
      <c r="S83" s="207"/>
      <c r="T83" s="244"/>
      <c r="U83" s="244"/>
      <c r="V83" s="18"/>
      <c r="W83" s="18"/>
    </row>
    <row r="84" ht="15.75" customHeight="1">
      <c r="E84" s="468" t="s">
        <v>581</v>
      </c>
      <c r="P84" s="244"/>
      <c r="S84" s="207"/>
      <c r="T84" s="244"/>
      <c r="U84" s="244"/>
      <c r="V84" s="18"/>
      <c r="W84" s="18"/>
    </row>
    <row r="85" ht="15.75" customHeight="1">
      <c r="P85" s="244"/>
      <c r="S85" s="207"/>
      <c r="T85" s="244"/>
      <c r="U85" s="244"/>
      <c r="V85" s="18"/>
      <c r="W85" s="18"/>
    </row>
    <row r="86" ht="15.75" customHeight="1">
      <c r="P86" s="244"/>
      <c r="S86" s="207"/>
      <c r="T86" s="244"/>
      <c r="U86" s="244"/>
      <c r="V86" s="18"/>
      <c r="W86" s="18"/>
    </row>
    <row r="87" ht="15.75" customHeight="1">
      <c r="P87" s="244"/>
      <c r="S87" s="207"/>
      <c r="T87" s="244"/>
      <c r="U87" s="244"/>
      <c r="V87" s="18"/>
      <c r="W87" s="18"/>
    </row>
    <row r="88" ht="15.75" customHeight="1">
      <c r="P88" s="244"/>
      <c r="S88" s="207"/>
      <c r="T88" s="244"/>
      <c r="U88" s="244"/>
      <c r="V88" s="18"/>
      <c r="W88" s="18"/>
    </row>
    <row r="89" ht="15.75" customHeight="1">
      <c r="P89" s="244"/>
      <c r="S89" s="207"/>
      <c r="T89" s="244"/>
      <c r="U89" s="244"/>
      <c r="V89" s="18"/>
      <c r="W89" s="18"/>
    </row>
    <row r="90" ht="15.75" customHeight="1">
      <c r="P90" s="244"/>
      <c r="S90" s="207"/>
      <c r="T90" s="244"/>
      <c r="U90" s="244"/>
      <c r="V90" s="18"/>
      <c r="W90" s="18"/>
    </row>
    <row r="91" ht="15.75" customHeight="1">
      <c r="P91" s="244"/>
      <c r="S91" s="207"/>
      <c r="T91" s="244"/>
      <c r="U91" s="244"/>
      <c r="V91" s="18"/>
      <c r="W91" s="18"/>
    </row>
    <row r="92" ht="15.75" customHeight="1">
      <c r="P92" s="244"/>
      <c r="S92" s="207"/>
      <c r="T92" s="244"/>
      <c r="U92" s="244"/>
      <c r="V92" s="18"/>
      <c r="W92" s="18"/>
    </row>
    <row r="93" ht="15.75" customHeight="1">
      <c r="P93" s="244"/>
      <c r="S93" s="207"/>
      <c r="T93" s="244"/>
      <c r="U93" s="244"/>
      <c r="V93" s="18"/>
      <c r="W93" s="18"/>
    </row>
    <row r="94" ht="15.75" customHeight="1">
      <c r="P94" s="244"/>
      <c r="S94" s="207"/>
      <c r="T94" s="244"/>
      <c r="U94" s="244"/>
      <c r="V94" s="18"/>
      <c r="W94" s="18"/>
    </row>
    <row r="95" ht="15.75" customHeight="1">
      <c r="P95" s="244"/>
      <c r="S95" s="207"/>
      <c r="T95" s="244"/>
      <c r="U95" s="244"/>
      <c r="V95" s="18"/>
      <c r="W95" s="18"/>
    </row>
    <row r="96" ht="15.75" customHeight="1">
      <c r="P96" s="244"/>
      <c r="S96" s="207"/>
      <c r="T96" s="244"/>
      <c r="U96" s="244"/>
      <c r="V96" s="18"/>
      <c r="W96" s="18"/>
    </row>
    <row r="97" ht="15.75" customHeight="1">
      <c r="P97" s="244"/>
      <c r="S97" s="207"/>
      <c r="T97" s="244"/>
      <c r="U97" s="244"/>
      <c r="V97" s="18"/>
      <c r="W97" s="18"/>
    </row>
    <row r="98" ht="15.75" customHeight="1">
      <c r="P98" s="244"/>
      <c r="S98" s="207"/>
      <c r="T98" s="244"/>
      <c r="U98" s="244"/>
      <c r="V98" s="18"/>
      <c r="W98" s="18"/>
    </row>
    <row r="99" ht="15.75" customHeight="1">
      <c r="P99" s="244"/>
      <c r="S99" s="207"/>
      <c r="T99" s="244"/>
      <c r="U99" s="244"/>
      <c r="V99" s="18"/>
      <c r="W99" s="18"/>
    </row>
    <row r="100" ht="15.75" customHeight="1">
      <c r="P100" s="244"/>
      <c r="S100" s="207"/>
      <c r="T100" s="244"/>
      <c r="U100" s="244"/>
      <c r="V100" s="18"/>
      <c r="W100" s="18"/>
    </row>
    <row r="101" ht="15.75" customHeight="1">
      <c r="P101" s="244"/>
      <c r="S101" s="207"/>
      <c r="T101" s="244"/>
      <c r="U101" s="244"/>
      <c r="V101" s="18"/>
      <c r="W101" s="18"/>
    </row>
    <row r="102" ht="15.75" customHeight="1">
      <c r="P102" s="244"/>
      <c r="S102" s="207"/>
      <c r="T102" s="244"/>
      <c r="U102" s="244"/>
      <c r="V102" s="18"/>
      <c r="W102" s="18"/>
    </row>
    <row r="103" ht="15.75" customHeight="1">
      <c r="P103" s="244"/>
      <c r="S103" s="207"/>
      <c r="T103" s="244"/>
      <c r="U103" s="244"/>
      <c r="V103" s="18"/>
      <c r="W103" s="18"/>
    </row>
    <row r="104" ht="15.75" customHeight="1">
      <c r="P104" s="244"/>
      <c r="S104" s="207"/>
      <c r="T104" s="244"/>
      <c r="U104" s="244"/>
      <c r="V104" s="18"/>
      <c r="W104" s="18"/>
    </row>
    <row r="105" ht="15.75" customHeight="1">
      <c r="P105" s="244"/>
      <c r="S105" s="207"/>
      <c r="T105" s="244"/>
      <c r="U105" s="244"/>
      <c r="V105" s="18"/>
      <c r="W105" s="18"/>
    </row>
    <row r="106" ht="15.75" customHeight="1">
      <c r="P106" s="244"/>
      <c r="S106" s="207"/>
      <c r="T106" s="244"/>
      <c r="U106" s="244"/>
      <c r="V106" s="18"/>
      <c r="W106" s="18"/>
    </row>
    <row r="107" ht="15.75" customHeight="1">
      <c r="P107" s="244"/>
      <c r="S107" s="207"/>
      <c r="T107" s="244"/>
      <c r="U107" s="244"/>
      <c r="V107" s="18"/>
      <c r="W107" s="18"/>
    </row>
    <row r="108" ht="15.75" customHeight="1">
      <c r="P108" s="244"/>
      <c r="S108" s="207"/>
      <c r="T108" s="244"/>
      <c r="U108" s="244"/>
      <c r="V108" s="18"/>
      <c r="W108" s="18"/>
    </row>
    <row r="109" ht="15.75" customHeight="1">
      <c r="P109" s="244"/>
      <c r="S109" s="207"/>
      <c r="T109" s="244"/>
      <c r="U109" s="244"/>
      <c r="V109" s="18"/>
      <c r="W109" s="18"/>
    </row>
    <row r="110" ht="15.75" customHeight="1">
      <c r="P110" s="244"/>
      <c r="S110" s="207"/>
      <c r="T110" s="244"/>
      <c r="U110" s="244"/>
      <c r="V110" s="18"/>
      <c r="W110" s="18"/>
    </row>
    <row r="111" ht="15.75" customHeight="1">
      <c r="P111" s="244"/>
      <c r="S111" s="207"/>
      <c r="T111" s="244"/>
      <c r="U111" s="244"/>
      <c r="V111" s="18"/>
      <c r="W111" s="18"/>
    </row>
    <row r="112" ht="15.75" customHeight="1">
      <c r="P112" s="244"/>
      <c r="S112" s="207"/>
      <c r="T112" s="244"/>
      <c r="U112" s="244"/>
      <c r="V112" s="18"/>
      <c r="W112" s="18"/>
    </row>
    <row r="113" ht="15.75" customHeight="1">
      <c r="P113" s="244"/>
      <c r="S113" s="207"/>
      <c r="T113" s="244"/>
      <c r="U113" s="244"/>
      <c r="V113" s="18"/>
      <c r="W113" s="18"/>
    </row>
    <row r="114" ht="15.75" customHeight="1">
      <c r="P114" s="244"/>
      <c r="S114" s="207"/>
      <c r="T114" s="244"/>
      <c r="U114" s="244"/>
      <c r="V114" s="18"/>
      <c r="W114" s="18"/>
    </row>
    <row r="115" ht="15.75" customHeight="1">
      <c r="P115" s="244"/>
      <c r="S115" s="207"/>
      <c r="T115" s="244"/>
      <c r="U115" s="244"/>
      <c r="V115" s="18"/>
      <c r="W115" s="18"/>
    </row>
    <row r="116" ht="15.75" customHeight="1">
      <c r="P116" s="244"/>
      <c r="S116" s="207"/>
      <c r="T116" s="244"/>
      <c r="U116" s="244"/>
      <c r="V116" s="18"/>
      <c r="W116" s="18"/>
    </row>
    <row r="117" ht="15.75" customHeight="1">
      <c r="P117" s="244"/>
      <c r="S117" s="207"/>
      <c r="T117" s="244"/>
      <c r="U117" s="244"/>
      <c r="V117" s="18"/>
      <c r="W117" s="18"/>
    </row>
    <row r="118" ht="15.75" customHeight="1">
      <c r="P118" s="244"/>
      <c r="S118" s="207"/>
      <c r="T118" s="244"/>
      <c r="U118" s="244"/>
      <c r="V118" s="18"/>
      <c r="W118" s="18"/>
    </row>
    <row r="119" ht="15.75" customHeight="1">
      <c r="P119" s="244"/>
      <c r="S119" s="207"/>
      <c r="T119" s="244"/>
      <c r="U119" s="244"/>
      <c r="V119" s="18"/>
      <c r="W119" s="18"/>
    </row>
    <row r="120" ht="15.75" customHeight="1">
      <c r="P120" s="244"/>
      <c r="S120" s="207"/>
      <c r="T120" s="244"/>
      <c r="U120" s="244"/>
      <c r="V120" s="18"/>
      <c r="W120" s="18"/>
    </row>
    <row r="121" ht="15.75" customHeight="1">
      <c r="P121" s="244"/>
      <c r="S121" s="207"/>
      <c r="T121" s="244"/>
      <c r="U121" s="244"/>
      <c r="V121" s="18"/>
      <c r="W121" s="18"/>
    </row>
    <row r="122" ht="15.75" customHeight="1">
      <c r="P122" s="244"/>
      <c r="S122" s="207"/>
      <c r="T122" s="244"/>
      <c r="U122" s="244"/>
      <c r="V122" s="18"/>
      <c r="W122" s="18"/>
    </row>
    <row r="123" ht="15.75" customHeight="1">
      <c r="P123" s="244"/>
      <c r="S123" s="207"/>
      <c r="T123" s="244"/>
      <c r="U123" s="244"/>
      <c r="V123" s="18"/>
      <c r="W123" s="18"/>
    </row>
    <row r="124" ht="15.75" customHeight="1">
      <c r="P124" s="244"/>
      <c r="S124" s="207"/>
      <c r="T124" s="244"/>
      <c r="U124" s="244"/>
      <c r="V124" s="18"/>
      <c r="W124" s="18"/>
    </row>
    <row r="125" ht="15.75" customHeight="1">
      <c r="P125" s="244"/>
      <c r="S125" s="207"/>
      <c r="T125" s="244"/>
      <c r="U125" s="244"/>
      <c r="V125" s="18"/>
      <c r="W125" s="18"/>
    </row>
    <row r="126" ht="15.75" customHeight="1">
      <c r="P126" s="244"/>
      <c r="S126" s="207"/>
      <c r="T126" s="244"/>
      <c r="U126" s="244"/>
      <c r="V126" s="18"/>
      <c r="W126" s="18"/>
    </row>
    <row r="127" ht="15.75" customHeight="1">
      <c r="P127" s="244"/>
      <c r="S127" s="207"/>
      <c r="T127" s="244"/>
      <c r="U127" s="244"/>
      <c r="V127" s="18"/>
      <c r="W127" s="18"/>
    </row>
    <row r="128" ht="15.75" customHeight="1">
      <c r="P128" s="244"/>
      <c r="S128" s="207"/>
      <c r="T128" s="244"/>
      <c r="U128" s="244"/>
      <c r="V128" s="18"/>
      <c r="W128" s="18"/>
    </row>
    <row r="129" ht="15.75" customHeight="1">
      <c r="P129" s="244"/>
      <c r="S129" s="207"/>
      <c r="T129" s="244"/>
      <c r="U129" s="244"/>
      <c r="V129" s="18"/>
      <c r="W129" s="18"/>
    </row>
    <row r="130" ht="15.75" customHeight="1">
      <c r="P130" s="244"/>
      <c r="S130" s="207"/>
      <c r="T130" s="244"/>
      <c r="U130" s="244"/>
      <c r="V130" s="18"/>
      <c r="W130" s="18"/>
    </row>
    <row r="131" ht="15.75" customHeight="1">
      <c r="P131" s="244"/>
      <c r="S131" s="207"/>
      <c r="T131" s="244"/>
      <c r="U131" s="244"/>
      <c r="V131" s="18"/>
      <c r="W131" s="18"/>
    </row>
    <row r="132" ht="15.75" customHeight="1">
      <c r="P132" s="244"/>
      <c r="S132" s="207"/>
      <c r="T132" s="244"/>
      <c r="U132" s="244"/>
      <c r="V132" s="18"/>
      <c r="W132" s="18"/>
    </row>
    <row r="133" ht="15.75" customHeight="1">
      <c r="P133" s="244"/>
      <c r="S133" s="207"/>
      <c r="T133" s="244"/>
      <c r="U133" s="244"/>
      <c r="V133" s="18"/>
      <c r="W133" s="18"/>
    </row>
    <row r="134" ht="15.75" customHeight="1">
      <c r="P134" s="244"/>
      <c r="S134" s="207"/>
      <c r="T134" s="244"/>
      <c r="U134" s="244"/>
      <c r="V134" s="18"/>
      <c r="W134" s="18"/>
    </row>
    <row r="135" ht="15.75" customHeight="1">
      <c r="P135" s="244"/>
      <c r="S135" s="207"/>
      <c r="T135" s="244"/>
      <c r="U135" s="244"/>
      <c r="V135" s="18"/>
      <c r="W135" s="18"/>
    </row>
    <row r="136" ht="15.75" customHeight="1">
      <c r="P136" s="244"/>
      <c r="S136" s="207"/>
      <c r="T136" s="244"/>
      <c r="U136" s="244"/>
      <c r="V136" s="18"/>
      <c r="W136" s="18"/>
    </row>
    <row r="137" ht="15.75" customHeight="1">
      <c r="P137" s="244"/>
      <c r="S137" s="207"/>
      <c r="T137" s="244"/>
      <c r="U137" s="244"/>
      <c r="V137" s="18"/>
      <c r="W137" s="18"/>
    </row>
    <row r="138" ht="15.75" customHeight="1">
      <c r="P138" s="244"/>
      <c r="S138" s="207"/>
      <c r="T138" s="244"/>
      <c r="U138" s="244"/>
      <c r="V138" s="18"/>
      <c r="W138" s="18"/>
    </row>
    <row r="139" ht="15.75" customHeight="1">
      <c r="P139" s="244"/>
      <c r="S139" s="207"/>
      <c r="T139" s="244"/>
      <c r="U139" s="244"/>
      <c r="V139" s="18"/>
      <c r="W139" s="18"/>
    </row>
    <row r="140" ht="15.75" customHeight="1">
      <c r="P140" s="244"/>
      <c r="S140" s="207"/>
      <c r="T140" s="244"/>
      <c r="U140" s="244"/>
      <c r="V140" s="18"/>
      <c r="W140" s="18"/>
    </row>
    <row r="141" ht="15.75" customHeight="1">
      <c r="P141" s="244"/>
      <c r="S141" s="207"/>
      <c r="T141" s="244"/>
      <c r="U141" s="244"/>
      <c r="V141" s="18"/>
      <c r="W141" s="18"/>
    </row>
    <row r="142" ht="15.75" customHeight="1">
      <c r="P142" s="244"/>
      <c r="S142" s="207"/>
      <c r="T142" s="244"/>
      <c r="U142" s="244"/>
      <c r="V142" s="18"/>
      <c r="W142" s="18"/>
    </row>
    <row r="143" ht="15.75" customHeight="1">
      <c r="P143" s="244"/>
      <c r="S143" s="207"/>
      <c r="T143" s="244"/>
      <c r="U143" s="244"/>
      <c r="V143" s="18"/>
      <c r="W143" s="18"/>
    </row>
    <row r="144" ht="15.75" customHeight="1">
      <c r="P144" s="244"/>
      <c r="S144" s="207"/>
      <c r="T144" s="244"/>
      <c r="U144" s="244"/>
      <c r="V144" s="18"/>
      <c r="W144" s="18"/>
    </row>
    <row r="145" ht="15.75" customHeight="1">
      <c r="P145" s="244"/>
      <c r="S145" s="207"/>
      <c r="T145" s="244"/>
      <c r="U145" s="244"/>
      <c r="V145" s="18"/>
      <c r="W145" s="18"/>
    </row>
    <row r="146" ht="15.75" customHeight="1">
      <c r="P146" s="244"/>
      <c r="S146" s="207"/>
      <c r="T146" s="244"/>
      <c r="U146" s="244"/>
      <c r="V146" s="18"/>
      <c r="W146" s="18"/>
    </row>
    <row r="147" ht="15.75" customHeight="1">
      <c r="P147" s="244"/>
      <c r="S147" s="207"/>
      <c r="T147" s="244"/>
      <c r="U147" s="244"/>
      <c r="V147" s="18"/>
      <c r="W147" s="18"/>
    </row>
    <row r="148" ht="15.75" customHeight="1">
      <c r="P148" s="244"/>
      <c r="S148" s="207"/>
      <c r="T148" s="244"/>
      <c r="U148" s="244"/>
      <c r="V148" s="18"/>
      <c r="W148" s="18"/>
    </row>
    <row r="149" ht="15.75" customHeight="1">
      <c r="P149" s="244"/>
      <c r="S149" s="207"/>
      <c r="T149" s="244"/>
      <c r="U149" s="244"/>
      <c r="V149" s="18"/>
      <c r="W149" s="18"/>
    </row>
    <row r="150" ht="15.75" customHeight="1">
      <c r="P150" s="244"/>
      <c r="S150" s="207"/>
      <c r="T150" s="244"/>
      <c r="U150" s="244"/>
      <c r="V150" s="18"/>
      <c r="W150" s="18"/>
    </row>
    <row r="151" ht="15.75" customHeight="1">
      <c r="P151" s="244"/>
      <c r="S151" s="207"/>
      <c r="T151" s="244"/>
      <c r="U151" s="244"/>
      <c r="V151" s="18"/>
      <c r="W151" s="18"/>
    </row>
    <row r="152" ht="15.75" customHeight="1">
      <c r="P152" s="244"/>
      <c r="S152" s="207"/>
      <c r="T152" s="244"/>
      <c r="U152" s="244"/>
      <c r="V152" s="18"/>
      <c r="W152" s="18"/>
    </row>
    <row r="153" ht="15.75" customHeight="1">
      <c r="P153" s="244"/>
      <c r="S153" s="207"/>
      <c r="T153" s="244"/>
      <c r="U153" s="244"/>
      <c r="V153" s="18"/>
      <c r="W153" s="18"/>
    </row>
    <row r="154" ht="15.75" customHeight="1">
      <c r="P154" s="244"/>
      <c r="S154" s="207"/>
      <c r="T154" s="244"/>
      <c r="U154" s="244"/>
      <c r="V154" s="18"/>
      <c r="W154" s="18"/>
    </row>
    <row r="155" ht="15.75" customHeight="1">
      <c r="P155" s="244"/>
      <c r="S155" s="207"/>
      <c r="T155" s="244"/>
      <c r="U155" s="244"/>
      <c r="V155" s="18"/>
      <c r="W155" s="18"/>
    </row>
    <row r="156" ht="15.75" customHeight="1">
      <c r="P156" s="244"/>
      <c r="S156" s="207"/>
      <c r="T156" s="244"/>
      <c r="U156" s="244"/>
      <c r="V156" s="18"/>
      <c r="W156" s="18"/>
    </row>
    <row r="157" ht="15.75" customHeight="1">
      <c r="P157" s="244"/>
      <c r="S157" s="207"/>
      <c r="T157" s="244"/>
      <c r="U157" s="244"/>
      <c r="V157" s="18"/>
      <c r="W157" s="18"/>
    </row>
    <row r="158" ht="15.75" customHeight="1">
      <c r="P158" s="244"/>
      <c r="S158" s="207"/>
      <c r="T158" s="244"/>
      <c r="U158" s="244"/>
      <c r="V158" s="18"/>
      <c r="W158" s="18"/>
    </row>
    <row r="159" ht="15.75" customHeight="1">
      <c r="P159" s="244"/>
      <c r="S159" s="207"/>
      <c r="T159" s="244"/>
      <c r="U159" s="244"/>
      <c r="V159" s="18"/>
      <c r="W159" s="18"/>
    </row>
    <row r="160" ht="15.75" customHeight="1">
      <c r="P160" s="244"/>
      <c r="S160" s="207"/>
      <c r="T160" s="244"/>
      <c r="U160" s="244"/>
      <c r="V160" s="18"/>
      <c r="W160" s="18"/>
    </row>
    <row r="161" ht="15.75" customHeight="1">
      <c r="P161" s="244"/>
      <c r="S161" s="207"/>
      <c r="T161" s="244"/>
      <c r="U161" s="244"/>
      <c r="V161" s="18"/>
      <c r="W161" s="18"/>
    </row>
    <row r="162" ht="15.75" customHeight="1">
      <c r="P162" s="244"/>
      <c r="S162" s="207"/>
      <c r="T162" s="244"/>
      <c r="U162" s="244"/>
      <c r="V162" s="18"/>
      <c r="W162" s="18"/>
    </row>
    <row r="163" ht="15.75" customHeight="1">
      <c r="P163" s="244"/>
      <c r="S163" s="207"/>
      <c r="T163" s="244"/>
      <c r="U163" s="244"/>
      <c r="V163" s="18"/>
      <c r="W163" s="18"/>
    </row>
    <row r="164" ht="15.75" customHeight="1">
      <c r="P164" s="244"/>
      <c r="S164" s="207"/>
      <c r="T164" s="244"/>
      <c r="U164" s="244"/>
      <c r="V164" s="18"/>
      <c r="W164" s="18"/>
    </row>
    <row r="165" ht="15.75" customHeight="1">
      <c r="P165" s="244"/>
      <c r="S165" s="207"/>
      <c r="T165" s="244"/>
      <c r="U165" s="244"/>
      <c r="V165" s="18"/>
      <c r="W165" s="18"/>
    </row>
    <row r="166" ht="15.75" customHeight="1">
      <c r="P166" s="244"/>
      <c r="S166" s="207"/>
      <c r="T166" s="244"/>
      <c r="U166" s="244"/>
      <c r="V166" s="18"/>
      <c r="W166" s="18"/>
    </row>
    <row r="167" ht="15.75" customHeight="1">
      <c r="P167" s="244"/>
      <c r="S167" s="207"/>
      <c r="T167" s="244"/>
      <c r="U167" s="244"/>
      <c r="V167" s="18"/>
      <c r="W167" s="18"/>
    </row>
    <row r="168" ht="15.75" customHeight="1">
      <c r="P168" s="244"/>
      <c r="S168" s="207"/>
      <c r="T168" s="244"/>
      <c r="U168" s="244"/>
      <c r="V168" s="18"/>
      <c r="W168" s="18"/>
    </row>
    <row r="169" ht="15.75" customHeight="1">
      <c r="P169" s="244"/>
      <c r="S169" s="207"/>
      <c r="T169" s="244"/>
      <c r="U169" s="244"/>
      <c r="V169" s="18"/>
      <c r="W169" s="18"/>
    </row>
    <row r="170" ht="15.75" customHeight="1">
      <c r="P170" s="244"/>
      <c r="S170" s="207"/>
      <c r="T170" s="244"/>
      <c r="U170" s="244"/>
      <c r="V170" s="18"/>
      <c r="W170" s="18"/>
    </row>
    <row r="171" ht="15.75" customHeight="1">
      <c r="P171" s="244"/>
      <c r="S171" s="207"/>
      <c r="T171" s="244"/>
      <c r="U171" s="244"/>
      <c r="V171" s="18"/>
      <c r="W171" s="18"/>
    </row>
    <row r="172" ht="15.75" customHeight="1">
      <c r="P172" s="244"/>
      <c r="S172" s="207"/>
      <c r="T172" s="244"/>
      <c r="U172" s="244"/>
      <c r="V172" s="18"/>
      <c r="W172" s="18"/>
    </row>
    <row r="173" ht="15.75" customHeight="1">
      <c r="P173" s="244"/>
      <c r="S173" s="207"/>
      <c r="T173" s="244"/>
      <c r="U173" s="244"/>
      <c r="V173" s="18"/>
      <c r="W173" s="18"/>
    </row>
    <row r="174" ht="15.75" customHeight="1">
      <c r="P174" s="244"/>
      <c r="S174" s="207"/>
      <c r="T174" s="244"/>
      <c r="U174" s="244"/>
      <c r="V174" s="18"/>
      <c r="W174" s="18"/>
    </row>
    <row r="175" ht="15.75" customHeight="1">
      <c r="P175" s="244"/>
      <c r="S175" s="207"/>
      <c r="T175" s="244"/>
      <c r="U175" s="244"/>
      <c r="V175" s="18"/>
      <c r="W175" s="18"/>
    </row>
    <row r="176" ht="15.75" customHeight="1">
      <c r="P176" s="244"/>
      <c r="S176" s="207"/>
      <c r="T176" s="244"/>
      <c r="U176" s="244"/>
      <c r="V176" s="18"/>
      <c r="W176" s="18"/>
    </row>
    <row r="177" ht="15.75" customHeight="1">
      <c r="P177" s="244"/>
      <c r="S177" s="207"/>
      <c r="T177" s="244"/>
      <c r="U177" s="244"/>
      <c r="V177" s="18"/>
      <c r="W177" s="18"/>
    </row>
    <row r="178" ht="15.75" customHeight="1">
      <c r="P178" s="244"/>
      <c r="S178" s="207"/>
      <c r="T178" s="244"/>
      <c r="U178" s="244"/>
      <c r="V178" s="18"/>
      <c r="W178" s="18"/>
    </row>
    <row r="179" ht="15.75" customHeight="1">
      <c r="P179" s="244"/>
      <c r="S179" s="207"/>
      <c r="T179" s="244"/>
      <c r="U179" s="244"/>
      <c r="V179" s="18"/>
      <c r="W179" s="18"/>
    </row>
    <row r="180" ht="15.75" customHeight="1">
      <c r="P180" s="244"/>
      <c r="S180" s="207"/>
      <c r="T180" s="244"/>
      <c r="U180" s="244"/>
      <c r="V180" s="18"/>
      <c r="W180" s="18"/>
    </row>
    <row r="181" ht="15.75" customHeight="1">
      <c r="P181" s="244"/>
      <c r="S181" s="207"/>
      <c r="T181" s="244"/>
      <c r="U181" s="244"/>
      <c r="V181" s="18"/>
      <c r="W181" s="18"/>
    </row>
    <row r="182" ht="15.75" customHeight="1">
      <c r="P182" s="244"/>
      <c r="S182" s="207"/>
      <c r="T182" s="244"/>
      <c r="U182" s="244"/>
      <c r="V182" s="18"/>
      <c r="W182" s="18"/>
    </row>
    <row r="183" ht="15.75" customHeight="1">
      <c r="P183" s="244"/>
      <c r="S183" s="207"/>
      <c r="T183" s="244"/>
      <c r="U183" s="244"/>
      <c r="V183" s="18"/>
      <c r="W183" s="18"/>
    </row>
    <row r="184" ht="15.75" customHeight="1">
      <c r="P184" s="244"/>
      <c r="S184" s="207"/>
      <c r="T184" s="244"/>
      <c r="U184" s="244"/>
      <c r="V184" s="18"/>
      <c r="W184" s="18"/>
    </row>
    <row r="185" ht="15.75" customHeight="1">
      <c r="P185" s="244"/>
      <c r="S185" s="207"/>
      <c r="T185" s="244"/>
      <c r="U185" s="244"/>
      <c r="V185" s="18"/>
      <c r="W185" s="18"/>
    </row>
    <row r="186" ht="15.75" customHeight="1">
      <c r="P186" s="244"/>
      <c r="S186" s="207"/>
      <c r="T186" s="244"/>
      <c r="U186" s="244"/>
      <c r="V186" s="18"/>
      <c r="W186" s="18"/>
    </row>
    <row r="187" ht="15.75" customHeight="1">
      <c r="P187" s="244"/>
      <c r="S187" s="207"/>
      <c r="T187" s="244"/>
      <c r="U187" s="244"/>
      <c r="V187" s="18"/>
      <c r="W187" s="18"/>
    </row>
    <row r="188" ht="15.75" customHeight="1">
      <c r="P188" s="244"/>
      <c r="S188" s="207"/>
      <c r="T188" s="244"/>
      <c r="U188" s="244"/>
      <c r="V188" s="18"/>
      <c r="W188" s="18"/>
    </row>
    <row r="189" ht="15.75" customHeight="1">
      <c r="P189" s="244"/>
      <c r="S189" s="207"/>
      <c r="T189" s="244"/>
      <c r="U189" s="244"/>
      <c r="V189" s="18"/>
      <c r="W189" s="18"/>
    </row>
    <row r="190" ht="15.75" customHeight="1">
      <c r="P190" s="244"/>
      <c r="S190" s="207"/>
      <c r="T190" s="244"/>
      <c r="U190" s="244"/>
      <c r="V190" s="18"/>
      <c r="W190" s="18"/>
    </row>
    <row r="191" ht="15.75" customHeight="1">
      <c r="P191" s="244"/>
      <c r="S191" s="207"/>
      <c r="T191" s="244"/>
      <c r="U191" s="244"/>
      <c r="V191" s="18"/>
      <c r="W191" s="18"/>
    </row>
    <row r="192" ht="15.75" customHeight="1">
      <c r="P192" s="244"/>
      <c r="S192" s="207"/>
      <c r="T192" s="244"/>
      <c r="U192" s="244"/>
      <c r="V192" s="18"/>
      <c r="W192" s="18"/>
    </row>
    <row r="193" ht="15.75" customHeight="1">
      <c r="P193" s="244"/>
      <c r="S193" s="207"/>
      <c r="T193" s="244"/>
      <c r="U193" s="244"/>
      <c r="V193" s="18"/>
      <c r="W193" s="18"/>
    </row>
    <row r="194" ht="15.75" customHeight="1">
      <c r="P194" s="244"/>
      <c r="S194" s="207"/>
      <c r="T194" s="244"/>
      <c r="U194" s="244"/>
      <c r="V194" s="18"/>
      <c r="W194" s="18"/>
    </row>
    <row r="195" ht="15.75" customHeight="1">
      <c r="P195" s="244"/>
      <c r="S195" s="207"/>
      <c r="T195" s="244"/>
      <c r="U195" s="244"/>
      <c r="V195" s="18"/>
      <c r="W195" s="18"/>
    </row>
    <row r="196" ht="15.75" customHeight="1">
      <c r="P196" s="244"/>
      <c r="S196" s="207"/>
      <c r="T196" s="244"/>
      <c r="U196" s="244"/>
      <c r="V196" s="18"/>
      <c r="W196" s="18"/>
    </row>
    <row r="197" ht="15.75" customHeight="1">
      <c r="P197" s="244"/>
      <c r="S197" s="207"/>
      <c r="T197" s="244"/>
      <c r="U197" s="244"/>
      <c r="V197" s="18"/>
      <c r="W197" s="18"/>
    </row>
    <row r="198" ht="15.75" customHeight="1">
      <c r="P198" s="244"/>
      <c r="S198" s="207"/>
      <c r="T198" s="244"/>
      <c r="U198" s="244"/>
      <c r="V198" s="18"/>
      <c r="W198" s="18"/>
    </row>
    <row r="199" ht="15.75" customHeight="1">
      <c r="P199" s="244"/>
      <c r="S199" s="207"/>
      <c r="T199" s="244"/>
      <c r="U199" s="244"/>
      <c r="V199" s="18"/>
      <c r="W199" s="18"/>
    </row>
    <row r="200" ht="15.75" customHeight="1">
      <c r="P200" s="244"/>
      <c r="S200" s="207"/>
      <c r="T200" s="244"/>
      <c r="U200" s="244"/>
      <c r="V200" s="18"/>
      <c r="W200" s="18"/>
    </row>
    <row r="201" ht="15.75" customHeight="1">
      <c r="P201" s="244"/>
      <c r="S201" s="207"/>
      <c r="T201" s="244"/>
      <c r="U201" s="244"/>
      <c r="V201" s="18"/>
      <c r="W201" s="18"/>
    </row>
    <row r="202" ht="15.75" customHeight="1">
      <c r="P202" s="244"/>
      <c r="S202" s="207"/>
      <c r="T202" s="244"/>
      <c r="U202" s="244"/>
      <c r="V202" s="18"/>
      <c r="W202" s="18"/>
    </row>
    <row r="203" ht="15.75" customHeight="1">
      <c r="P203" s="244"/>
      <c r="S203" s="207"/>
      <c r="T203" s="244"/>
      <c r="U203" s="244"/>
      <c r="V203" s="18"/>
      <c r="W203" s="18"/>
    </row>
    <row r="204" ht="15.75" customHeight="1">
      <c r="P204" s="244"/>
      <c r="S204" s="207"/>
      <c r="T204" s="244"/>
      <c r="U204" s="244"/>
      <c r="V204" s="18"/>
      <c r="W204" s="18"/>
    </row>
    <row r="205" ht="15.75" customHeight="1">
      <c r="P205" s="244"/>
      <c r="S205" s="207"/>
      <c r="T205" s="244"/>
      <c r="U205" s="244"/>
      <c r="V205" s="18"/>
      <c r="W205" s="18"/>
    </row>
    <row r="206" ht="15.75" customHeight="1">
      <c r="P206" s="244"/>
      <c r="S206" s="207"/>
      <c r="T206" s="244"/>
      <c r="U206" s="244"/>
      <c r="V206" s="18"/>
      <c r="W206" s="18"/>
    </row>
    <row r="207" ht="15.75" customHeight="1">
      <c r="P207" s="244"/>
      <c r="S207" s="207"/>
      <c r="T207" s="244"/>
      <c r="U207" s="244"/>
      <c r="V207" s="18"/>
      <c r="W207" s="18"/>
    </row>
    <row r="208" ht="15.75" customHeight="1">
      <c r="P208" s="244"/>
      <c r="S208" s="207"/>
      <c r="T208" s="244"/>
      <c r="U208" s="244"/>
      <c r="V208" s="18"/>
      <c r="W208" s="18"/>
    </row>
    <row r="209" ht="15.75" customHeight="1">
      <c r="P209" s="244"/>
      <c r="S209" s="207"/>
      <c r="T209" s="244"/>
      <c r="U209" s="244"/>
      <c r="V209" s="18"/>
      <c r="W209" s="18"/>
    </row>
    <row r="210" ht="15.75" customHeight="1">
      <c r="P210" s="244"/>
      <c r="S210" s="207"/>
      <c r="T210" s="244"/>
      <c r="U210" s="244"/>
      <c r="V210" s="18"/>
      <c r="W210" s="18"/>
    </row>
    <row r="211" ht="15.75" customHeight="1">
      <c r="P211" s="244"/>
      <c r="S211" s="207"/>
      <c r="T211" s="244"/>
      <c r="U211" s="244"/>
      <c r="V211" s="18"/>
      <c r="W211" s="18"/>
    </row>
    <row r="212" ht="15.75" customHeight="1">
      <c r="P212" s="244"/>
      <c r="S212" s="207"/>
      <c r="T212" s="244"/>
      <c r="U212" s="244"/>
      <c r="V212" s="18"/>
      <c r="W212" s="18"/>
    </row>
    <row r="213" ht="15.75" customHeight="1">
      <c r="P213" s="244"/>
      <c r="S213" s="207"/>
      <c r="T213" s="244"/>
      <c r="U213" s="244"/>
      <c r="V213" s="18"/>
      <c r="W213" s="18"/>
    </row>
    <row r="214" ht="15.75" customHeight="1">
      <c r="P214" s="244"/>
      <c r="S214" s="207"/>
      <c r="T214" s="244"/>
      <c r="U214" s="244"/>
      <c r="V214" s="18"/>
      <c r="W214" s="18"/>
    </row>
    <row r="215" ht="15.75" customHeight="1">
      <c r="P215" s="244"/>
      <c r="S215" s="207"/>
      <c r="T215" s="244"/>
      <c r="U215" s="244"/>
      <c r="V215" s="18"/>
      <c r="W215" s="18"/>
    </row>
    <row r="216" ht="15.75" customHeight="1">
      <c r="P216" s="244"/>
      <c r="S216" s="207"/>
      <c r="T216" s="244"/>
      <c r="U216" s="244"/>
      <c r="V216" s="18"/>
      <c r="W216" s="18"/>
    </row>
    <row r="217" ht="15.75" customHeight="1">
      <c r="P217" s="244"/>
      <c r="S217" s="207"/>
      <c r="T217" s="244"/>
      <c r="U217" s="244"/>
      <c r="V217" s="18"/>
      <c r="W217" s="18"/>
    </row>
    <row r="218" ht="15.75" customHeight="1">
      <c r="P218" s="244"/>
      <c r="S218" s="207"/>
      <c r="T218" s="244"/>
      <c r="U218" s="244"/>
      <c r="V218" s="18"/>
      <c r="W218" s="18"/>
    </row>
    <row r="219" ht="15.75" customHeight="1">
      <c r="P219" s="244"/>
      <c r="S219" s="207"/>
      <c r="T219" s="244"/>
      <c r="U219" s="244"/>
      <c r="V219" s="18"/>
      <c r="W219" s="18"/>
    </row>
    <row r="220" ht="15.75" customHeight="1">
      <c r="P220" s="244"/>
      <c r="S220" s="207"/>
      <c r="T220" s="244"/>
      <c r="U220" s="244"/>
      <c r="V220" s="18"/>
      <c r="W220" s="18"/>
    </row>
    <row r="221" ht="15.75" customHeight="1">
      <c r="P221" s="244"/>
      <c r="S221" s="207"/>
      <c r="T221" s="244"/>
      <c r="U221" s="244"/>
      <c r="V221" s="18"/>
      <c r="W221" s="18"/>
    </row>
    <row r="222" ht="15.75" customHeight="1">
      <c r="P222" s="244"/>
      <c r="S222" s="207"/>
      <c r="T222" s="244"/>
      <c r="U222" s="244"/>
      <c r="V222" s="18"/>
      <c r="W222" s="18"/>
    </row>
    <row r="223" ht="15.75" customHeight="1">
      <c r="P223" s="244"/>
      <c r="S223" s="207"/>
      <c r="T223" s="244"/>
      <c r="U223" s="244"/>
      <c r="V223" s="18"/>
      <c r="W223" s="18"/>
    </row>
    <row r="224" ht="15.75" customHeight="1">
      <c r="P224" s="244"/>
      <c r="S224" s="207"/>
      <c r="T224" s="244"/>
      <c r="U224" s="244"/>
      <c r="V224" s="18"/>
      <c r="W224" s="18"/>
    </row>
    <row r="225" ht="15.75" customHeight="1">
      <c r="P225" s="244"/>
      <c r="S225" s="207"/>
      <c r="T225" s="244"/>
      <c r="U225" s="244"/>
      <c r="V225" s="18"/>
      <c r="W225" s="18"/>
    </row>
    <row r="226" ht="15.75" customHeight="1">
      <c r="P226" s="244"/>
      <c r="S226" s="207"/>
      <c r="T226" s="244"/>
      <c r="U226" s="244"/>
      <c r="V226" s="18"/>
      <c r="W226" s="18"/>
    </row>
    <row r="227" ht="15.75" customHeight="1">
      <c r="P227" s="244"/>
      <c r="S227" s="207"/>
      <c r="T227" s="244"/>
      <c r="U227" s="244"/>
      <c r="V227" s="18"/>
      <c r="W227" s="18"/>
    </row>
    <row r="228" ht="15.75" customHeight="1">
      <c r="P228" s="244"/>
      <c r="S228" s="207"/>
      <c r="T228" s="244"/>
      <c r="U228" s="244"/>
      <c r="V228" s="18"/>
      <c r="W228" s="18"/>
    </row>
    <row r="229" ht="15.75" customHeight="1">
      <c r="P229" s="244"/>
      <c r="S229" s="207"/>
      <c r="T229" s="244"/>
      <c r="U229" s="244"/>
      <c r="V229" s="18"/>
      <c r="W229" s="18"/>
    </row>
    <row r="230" ht="15.75" customHeight="1">
      <c r="P230" s="244"/>
      <c r="S230" s="207"/>
      <c r="T230" s="244"/>
      <c r="U230" s="244"/>
      <c r="V230" s="18"/>
      <c r="W230" s="18"/>
    </row>
    <row r="231" ht="15.75" customHeight="1">
      <c r="P231" s="244"/>
      <c r="S231" s="207"/>
      <c r="T231" s="244"/>
      <c r="U231" s="244"/>
      <c r="V231" s="18"/>
      <c r="W231" s="18"/>
    </row>
    <row r="232" ht="15.75" customHeight="1">
      <c r="P232" s="244"/>
      <c r="S232" s="207"/>
      <c r="T232" s="244"/>
      <c r="U232" s="244"/>
      <c r="V232" s="18"/>
      <c r="W232" s="18"/>
    </row>
    <row r="233" ht="15.75" customHeight="1">
      <c r="P233" s="244"/>
      <c r="S233" s="207"/>
      <c r="T233" s="244"/>
      <c r="U233" s="244"/>
      <c r="V233" s="18"/>
      <c r="W233" s="18"/>
    </row>
    <row r="234" ht="15.75" customHeight="1">
      <c r="P234" s="244"/>
      <c r="S234" s="207"/>
      <c r="T234" s="244"/>
      <c r="U234" s="244"/>
      <c r="V234" s="18"/>
      <c r="W234" s="18"/>
    </row>
    <row r="235" ht="15.75" customHeight="1">
      <c r="P235" s="244"/>
      <c r="S235" s="207"/>
      <c r="T235" s="244"/>
      <c r="U235" s="244"/>
      <c r="V235" s="18"/>
      <c r="W235" s="18"/>
    </row>
    <row r="236" ht="15.75" customHeight="1">
      <c r="P236" s="244"/>
      <c r="S236" s="207"/>
      <c r="T236" s="244"/>
      <c r="U236" s="244"/>
      <c r="V236" s="18"/>
      <c r="W236" s="18"/>
    </row>
    <row r="237" ht="15.75" customHeight="1">
      <c r="P237" s="244"/>
      <c r="S237" s="207"/>
      <c r="T237" s="244"/>
      <c r="U237" s="244"/>
      <c r="V237" s="18"/>
      <c r="W237" s="18"/>
    </row>
    <row r="238" ht="15.75" customHeight="1">
      <c r="P238" s="244"/>
      <c r="S238" s="207"/>
      <c r="T238" s="244"/>
      <c r="U238" s="244"/>
      <c r="V238" s="18"/>
      <c r="W238" s="18"/>
    </row>
    <row r="239" ht="15.75" customHeight="1">
      <c r="P239" s="244"/>
      <c r="S239" s="207"/>
      <c r="T239" s="244"/>
      <c r="U239" s="244"/>
      <c r="V239" s="18"/>
      <c r="W239" s="18"/>
    </row>
    <row r="240" ht="15.75" customHeight="1">
      <c r="P240" s="244"/>
      <c r="S240" s="207"/>
      <c r="T240" s="244"/>
      <c r="U240" s="244"/>
      <c r="V240" s="18"/>
      <c r="W240" s="18"/>
    </row>
    <row r="241" ht="15.75" customHeight="1">
      <c r="P241" s="244"/>
      <c r="S241" s="207"/>
      <c r="T241" s="244"/>
      <c r="U241" s="244"/>
      <c r="V241" s="18"/>
      <c r="W241" s="18"/>
    </row>
    <row r="242" ht="15.75" customHeight="1">
      <c r="P242" s="244"/>
      <c r="S242" s="207"/>
      <c r="T242" s="244"/>
      <c r="U242" s="244"/>
      <c r="V242" s="18"/>
      <c r="W242" s="18"/>
    </row>
    <row r="243" ht="15.75" customHeight="1">
      <c r="P243" s="244"/>
      <c r="S243" s="207"/>
      <c r="T243" s="244"/>
      <c r="U243" s="244"/>
      <c r="V243" s="18"/>
      <c r="W243" s="18"/>
    </row>
    <row r="244" ht="15.75" customHeight="1">
      <c r="P244" s="244"/>
      <c r="S244" s="207"/>
      <c r="T244" s="244"/>
      <c r="U244" s="244"/>
      <c r="V244" s="18"/>
      <c r="W244" s="18"/>
    </row>
    <row r="245" ht="15.75" customHeight="1">
      <c r="P245" s="244"/>
      <c r="S245" s="207"/>
      <c r="T245" s="244"/>
      <c r="U245" s="244"/>
      <c r="V245" s="18"/>
      <c r="W245" s="18"/>
    </row>
    <row r="246" ht="15.75" customHeight="1">
      <c r="P246" s="244"/>
      <c r="S246" s="207"/>
      <c r="T246" s="244"/>
      <c r="U246" s="244"/>
      <c r="V246" s="18"/>
      <c r="W246" s="18"/>
    </row>
    <row r="247" ht="15.75" customHeight="1">
      <c r="P247" s="244"/>
      <c r="S247" s="207"/>
      <c r="T247" s="244"/>
      <c r="U247" s="244"/>
      <c r="V247" s="18"/>
      <c r="W247" s="18"/>
    </row>
    <row r="248" ht="15.75" customHeight="1">
      <c r="P248" s="244"/>
      <c r="S248" s="207"/>
      <c r="T248" s="244"/>
      <c r="U248" s="244"/>
      <c r="V248" s="18"/>
      <c r="W248" s="18"/>
    </row>
    <row r="249" ht="15.75" customHeight="1">
      <c r="P249" s="244"/>
      <c r="S249" s="207"/>
      <c r="T249" s="244"/>
      <c r="U249" s="244"/>
      <c r="V249" s="18"/>
      <c r="W249" s="18"/>
    </row>
    <row r="250" ht="15.75" customHeight="1">
      <c r="P250" s="244"/>
      <c r="S250" s="207"/>
      <c r="T250" s="244"/>
      <c r="U250" s="244"/>
      <c r="V250" s="18"/>
      <c r="W250" s="18"/>
    </row>
    <row r="251" ht="15.75" customHeight="1">
      <c r="P251" s="244"/>
      <c r="S251" s="207"/>
      <c r="T251" s="244"/>
      <c r="U251" s="244"/>
      <c r="V251" s="18"/>
      <c r="W251" s="18"/>
    </row>
    <row r="252" ht="15.75" customHeight="1">
      <c r="P252" s="244"/>
      <c r="S252" s="207"/>
      <c r="T252" s="244"/>
      <c r="U252" s="244"/>
      <c r="V252" s="18"/>
      <c r="W252" s="18"/>
    </row>
    <row r="253" ht="15.75" customHeight="1">
      <c r="P253" s="244"/>
      <c r="S253" s="207"/>
      <c r="T253" s="244"/>
      <c r="U253" s="244"/>
      <c r="V253" s="18"/>
      <c r="W253" s="18"/>
    </row>
    <row r="254" ht="15.75" customHeight="1">
      <c r="P254" s="244"/>
      <c r="S254" s="207"/>
      <c r="T254" s="244"/>
      <c r="U254" s="244"/>
      <c r="V254" s="18"/>
      <c r="W254" s="18"/>
    </row>
    <row r="255" ht="15.75" customHeight="1">
      <c r="P255" s="244"/>
      <c r="S255" s="207"/>
      <c r="T255" s="244"/>
      <c r="U255" s="244"/>
      <c r="V255" s="18"/>
      <c r="W255" s="18"/>
    </row>
    <row r="256" ht="15.75" customHeight="1">
      <c r="P256" s="244"/>
      <c r="S256" s="207"/>
      <c r="T256" s="244"/>
      <c r="U256" s="244"/>
      <c r="V256" s="18"/>
      <c r="W256" s="18"/>
    </row>
    <row r="257" ht="15.75" customHeight="1">
      <c r="P257" s="244"/>
      <c r="S257" s="207"/>
      <c r="T257" s="244"/>
      <c r="U257" s="244"/>
      <c r="V257" s="18"/>
      <c r="W257" s="18"/>
    </row>
    <row r="258" ht="15.75" customHeight="1">
      <c r="P258" s="244"/>
      <c r="S258" s="207"/>
      <c r="T258" s="244"/>
      <c r="U258" s="244"/>
      <c r="V258" s="18"/>
      <c r="W258" s="18"/>
    </row>
    <row r="259" ht="15.75" customHeight="1">
      <c r="P259" s="244"/>
      <c r="S259" s="207"/>
      <c r="T259" s="244"/>
      <c r="U259" s="244"/>
      <c r="V259" s="18"/>
      <c r="W259" s="18"/>
    </row>
    <row r="260" ht="15.75" customHeight="1">
      <c r="P260" s="244"/>
      <c r="S260" s="207"/>
      <c r="T260" s="244"/>
      <c r="U260" s="244"/>
      <c r="V260" s="18"/>
      <c r="W260" s="18"/>
    </row>
    <row r="261" ht="15.75" customHeight="1">
      <c r="P261" s="244"/>
      <c r="S261" s="207"/>
      <c r="T261" s="244"/>
      <c r="U261" s="244"/>
      <c r="V261" s="18"/>
      <c r="W261" s="18"/>
    </row>
    <row r="262" ht="15.75" customHeight="1">
      <c r="P262" s="244"/>
      <c r="S262" s="207"/>
      <c r="T262" s="244"/>
      <c r="U262" s="244"/>
      <c r="V262" s="18"/>
      <c r="W262" s="18"/>
    </row>
    <row r="263" ht="15.75" customHeight="1">
      <c r="P263" s="244"/>
      <c r="S263" s="207"/>
      <c r="T263" s="244"/>
      <c r="U263" s="244"/>
      <c r="V263" s="18"/>
      <c r="W263" s="18"/>
    </row>
    <row r="264" ht="15.75" customHeight="1">
      <c r="P264" s="244"/>
      <c r="S264" s="207"/>
      <c r="T264" s="244"/>
      <c r="U264" s="244"/>
      <c r="V264" s="18"/>
      <c r="W264" s="18"/>
    </row>
    <row r="265" ht="15.75" customHeight="1">
      <c r="P265" s="244"/>
      <c r="S265" s="207"/>
      <c r="T265" s="244"/>
      <c r="U265" s="244"/>
      <c r="V265" s="18"/>
      <c r="W265" s="18"/>
    </row>
    <row r="266" ht="15.75" customHeight="1">
      <c r="P266" s="244"/>
      <c r="S266" s="207"/>
      <c r="T266" s="244"/>
      <c r="U266" s="244"/>
      <c r="V266" s="18"/>
      <c r="W266" s="18"/>
    </row>
    <row r="267" ht="15.75" customHeight="1">
      <c r="P267" s="244"/>
      <c r="S267" s="207"/>
      <c r="T267" s="244"/>
      <c r="U267" s="244"/>
      <c r="V267" s="18"/>
      <c r="W267" s="18"/>
    </row>
    <row r="268" ht="15.75" customHeight="1">
      <c r="P268" s="244"/>
      <c r="S268" s="207"/>
      <c r="T268" s="244"/>
      <c r="U268" s="244"/>
      <c r="V268" s="18"/>
      <c r="W268" s="18"/>
    </row>
    <row r="269" ht="15.75" customHeight="1">
      <c r="P269" s="244"/>
      <c r="S269" s="207"/>
      <c r="T269" s="244"/>
      <c r="U269" s="244"/>
      <c r="V269" s="18"/>
      <c r="W269" s="18"/>
    </row>
    <row r="270" ht="15.75" customHeight="1">
      <c r="P270" s="244"/>
      <c r="S270" s="207"/>
      <c r="T270" s="244"/>
      <c r="U270" s="244"/>
      <c r="V270" s="18"/>
      <c r="W270" s="18"/>
    </row>
    <row r="271" ht="15.75" customHeight="1">
      <c r="P271" s="244"/>
      <c r="S271" s="207"/>
      <c r="T271" s="244"/>
      <c r="U271" s="244"/>
      <c r="V271" s="18"/>
      <c r="W271" s="18"/>
    </row>
    <row r="272" ht="15.75" customHeight="1">
      <c r="P272" s="244"/>
      <c r="S272" s="207"/>
      <c r="T272" s="244"/>
      <c r="U272" s="244"/>
      <c r="V272" s="18"/>
      <c r="W272" s="18"/>
    </row>
    <row r="273" ht="15.75" customHeight="1">
      <c r="P273" s="244"/>
      <c r="S273" s="207"/>
      <c r="T273" s="244"/>
      <c r="U273" s="244"/>
      <c r="V273" s="18"/>
      <c r="W273" s="18"/>
    </row>
    <row r="274" ht="15.75" customHeight="1">
      <c r="P274" s="244"/>
      <c r="S274" s="207"/>
      <c r="T274" s="244"/>
      <c r="U274" s="244"/>
      <c r="V274" s="18"/>
      <c r="W274" s="18"/>
    </row>
    <row r="275" ht="15.75" customHeight="1">
      <c r="P275" s="244"/>
      <c r="S275" s="207"/>
      <c r="T275" s="244"/>
      <c r="U275" s="244"/>
      <c r="V275" s="18"/>
      <c r="W275" s="18"/>
    </row>
    <row r="276" ht="15.75" customHeight="1">
      <c r="P276" s="244"/>
      <c r="S276" s="207"/>
      <c r="T276" s="244"/>
      <c r="U276" s="244"/>
      <c r="V276" s="18"/>
      <c r="W276" s="18"/>
    </row>
    <row r="277" ht="15.75" customHeight="1">
      <c r="P277" s="244"/>
      <c r="S277" s="207"/>
      <c r="T277" s="244"/>
      <c r="U277" s="244"/>
      <c r="V277" s="18"/>
      <c r="W277" s="18"/>
    </row>
    <row r="278" ht="15.75" customHeight="1">
      <c r="P278" s="244"/>
      <c r="S278" s="207"/>
      <c r="T278" s="244"/>
      <c r="U278" s="244"/>
      <c r="V278" s="18"/>
      <c r="W278" s="18"/>
    </row>
    <row r="279" ht="15.75" customHeight="1">
      <c r="P279" s="244"/>
      <c r="S279" s="207"/>
      <c r="T279" s="244"/>
      <c r="U279" s="244"/>
      <c r="V279" s="18"/>
      <c r="W279" s="18"/>
    </row>
    <row r="280" ht="15.75" customHeight="1">
      <c r="P280" s="244"/>
      <c r="S280" s="207"/>
      <c r="T280" s="244"/>
      <c r="U280" s="244"/>
      <c r="V280" s="18"/>
      <c r="W280" s="18"/>
    </row>
    <row r="281" ht="15.75" customHeight="1">
      <c r="P281" s="244"/>
      <c r="S281" s="207"/>
      <c r="T281" s="244"/>
      <c r="U281" s="244"/>
      <c r="V281" s="18"/>
      <c r="W281" s="18"/>
    </row>
    <row r="282" ht="15.75" customHeight="1">
      <c r="P282" s="244"/>
      <c r="S282" s="207"/>
      <c r="T282" s="244"/>
      <c r="U282" s="244"/>
      <c r="V282" s="18"/>
      <c r="W282" s="18"/>
    </row>
    <row r="283" ht="15.75" customHeight="1">
      <c r="P283" s="244"/>
      <c r="S283" s="207"/>
      <c r="T283" s="244"/>
      <c r="U283" s="244"/>
      <c r="V283" s="18"/>
      <c r="W283" s="18"/>
    </row>
    <row r="284" ht="15.75" customHeight="1">
      <c r="P284" s="244"/>
      <c r="S284" s="207"/>
      <c r="T284" s="244"/>
      <c r="U284" s="244"/>
      <c r="V284" s="18"/>
      <c r="W284" s="18"/>
    </row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3">
    <mergeCell ref="A1:V1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</mergeCells>
  <printOptions headings="0" gridLines="0"/>
  <pageMargins left="0.25" right="0.25" top="0.75" bottom="0.75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>
    <oddFooter>&amp;L&amp;D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58" id="{007C0027-0003-43D5-B788-00FF00FB009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457" id="{00E00019-0092-48EB-8489-00910034006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456" id="{0013000F-0014-4088-BACA-009D00B000B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455" id="{008F00DF-008B-4AF3-B2EB-006F001F00D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454" id="{004900D7-000B-46E2-989F-00E400DF008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453" id="{00B7000B-00B6-42FB-82BB-009D0069003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452" id="{008F0002-0019-43BC-B2E8-000A00A8006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451" id="{008200BB-007D-4CFC-A983-009E0071003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450" id="{00EB0088-00B5-4FAB-905D-00DD00A0005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449" id="{004100D0-0021-42DB-B505-00160025001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448" id="{002D0015-0032-4EF4-B777-003000DB00C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447" id="{008D0021-0015-4D30-B5F8-005A00B300A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446" id="{00D1004C-0054-41B3-94B9-00CC00FE00B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445" id="{004C0095-00BB-4783-9FF5-00EB0062007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444" id="{009A00B8-00E6-42F7-BBF7-00D100C5009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443" id="{00DD0057-005A-4928-AA58-00390012009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442" id="{00F000DE-008A-4477-BD30-003E0023005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441" id="{001B00BB-00D9-4E84-981E-004400C900E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440" id="{000D0031-005E-4473-B595-00A6008D009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439" id="{001E0076-002E-4EC5-B9C5-00D7006A007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438" id="{002C00B8-0008-4E3F-8293-002A00B5005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437" id="{00740071-0057-4AD5-BE69-009B00FC00D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436" id="{00E60064-003C-4875-B140-000B001700E4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435" id="{00BA0089-00F6-4169-B92B-007F003B00A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434" id="{008E0016-003A-42BC-ACFA-008200B400A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433" id="{00ED0080-0055-4009-850C-00E400B2003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432" id="{006E00C8-00A9-4FC7-8BE6-0044008B006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431" id="{00E80008-0063-4B3D-B30B-00D9004700E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430" id="{00FC0061-00E9-4CC5-AC9A-00D3008B001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429" id="{00060091-0088-4E9A-8811-00080045009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428" id="{00630049-00B0-477F-A01D-00E800D6001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427" id="{009D001D-00BA-4786-9978-00B1002300F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426" id="{00750006-00D2-49DA-B0E2-007000F0004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425" id="{00AB00B8-00AB-4E97-A920-001A000E001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424" id="{00480064-00D0-4B50-959E-008600A0008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423" id="{00140016-009A-4DCF-A8F0-007D001500F3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422" id="{007000DA-0025-4658-B783-001F0086008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421" id="{00210076-00DA-48A0-BAFF-002200F4003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420" id="{00BF0013-0086-4FCC-8EE6-002200FC007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419" id="{00B6007F-004E-4E2B-AAFC-00380090009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18" id="{00F8009D-00F5-48C4-BE08-001B009E00D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17" id="{001500AB-0039-4E9A-8A29-00C300BF00E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16" id="{00EF00C1-00F4-4353-BDFE-00E000CD003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15" id="{001D0065-00D9-4E48-9161-005A00FA008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414" id="{00600034-00E8-4376-9A85-004B0080007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413" id="{00650057-0095-4B30-A130-00EA00F700A8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412" id="{00B000A5-0029-432B-8717-00670037006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411" id="{00510089-00C5-45D9-BEDD-005F00FF002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410" id="{0064001B-00C1-41BC-A95E-008D00D4004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409" id="{00FE004D-00FD-4A9B-8E01-00A6000500B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408" id="{00010010-005A-41DE-8851-00B400B5003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407" id="{007A0083-00F5-4735-88E1-006C00700059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406" id="{008900EA-0051-4CD1-BEDD-0036001000C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405" id="{00C300F0-00BF-4F8E-BD2E-00710091005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04" id="{00580053-0034-4FFE-9959-002400A4007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03" id="{007E0054-000E-44B5-A810-008A00BF00A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02" id="{00320079-00EF-45DB-BF1B-0004008A001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01" id="{001E00D2-0014-42AA-B99F-002400EB008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400" id="{00CF000F-00C3-492A-BDEF-007000F600B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99" id="{00C600B6-00FC-43A8-8540-00A8009A008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98" id="{00290094-0030-49A9-B5D8-00B600BA008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97" id="{008600E3-000A-49CD-9672-003800B9001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396" id="{009800F9-004D-4016-BE50-003E0053000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95" id="{00250056-0086-429E-A6EB-00D000A200E7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94" id="{00570013-001B-4C3C-BBF2-0087000C004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93" id="{00550028-00FF-4255-9B40-001C004B00D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392" id="{009B0001-0079-49B4-ADCD-00800066005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91" id="{009700DF-0081-4057-AC2C-002B00D1001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90" id="{00560021-0095-4781-99AB-00810066008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89" id="{0090008B-0020-423D-88A7-00F8003E00E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88" id="{00A000D6-00F9-4485-9BC0-00F8000B008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87" id="{001000B9-0039-4C82-B2BF-005A000100C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386" id="{00B00077-00FB-45CF-B468-00DA003A009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85" id="{00160007-0071-408F-8160-00E6006F003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84" id="{00C300A2-0028-44F9-842F-005100FF007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83" id="{00D600BC-009E-4336-8745-00E500FD002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382" id="{00CB0058-006E-4D91-84FD-00F7009600D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81" id="{002C0083-0049-43AF-A5FE-0042003E00D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80" id="{00260005-00D1-47FC-BA07-002E00D40048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79" id="{006000DA-008E-4E88-A431-00D200EA00C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378" id="{001C0080-0060-4A3F-B972-000800D1002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77" id="{0054007A-000C-450B-A532-008900C2009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76" id="{00480003-009A-497A-9515-009500A900E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75" id="{0087006D-0027-4463-96A1-004C00D5008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74" id="{00740054-00BD-4ED6-87CD-003C007500F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73" id="{00CA00DF-003D-48E9-A818-00C200DD007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372" id="{009300A8-00AA-400F-B050-00A7007400E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71" id="{00140069-000D-4C1B-9C6A-00A000F4007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70" id="{00E200CD-00A0-4562-970C-004C00A5008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69" id="{00B20031-004C-4CCC-9945-006D008F007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368" id="{00010063-00BA-4A82-9DDC-001200D800C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67" id="{009200DE-004C-4C10-8479-00E3000300AF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66" id="{00490036-00B8-48CB-8F1A-00EB002A00F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65" id="{00B000C6-00E2-44EF-9E9C-00B000A30047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364" id="{0042003E-00E2-4993-B3CB-007F00D900B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363" id="{00600088-00EB-466E-9F7A-000D002200E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362" id="{0072002A-00EB-4E2B-A208-00B50073001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361" id="{0077002E-004D-4BBC-BC76-008600DA008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360" id="{007600FC-00F2-4390-B528-00B400AE002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359" id="{000A00E3-00F3-4BF4-B9A1-006B0009001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</xm:sqref>
        </x14:conditionalFormatting>
        <x14:conditionalFormatting xmlns:xm="http://schemas.microsoft.com/office/excel/2006/main">
          <x14:cfRule type="expression" priority="358" id="{00130004-0015-4684-B5BF-00EB0098006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357" id="{00FD0023-00C0-49D7-AFF0-0091008A00F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356" id="{00DE0074-00B3-4CCA-8ADC-00B700D7006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355" id="{003A00BB-0045-4BD3-8D72-006100E000B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</xm:sqref>
        </x14:conditionalFormatting>
        <x14:conditionalFormatting xmlns:xm="http://schemas.microsoft.com/office/excel/2006/main">
          <x14:cfRule type="expression" priority="354" id="{00AC0074-00CF-49BC-AC7F-00CB00A600D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353" id="{0034002F-007C-4FC6-A968-00580006005A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352" id="{005500FC-00A7-4899-ADAB-003200E6005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351" id="{00800094-00C0-4FA2-AAEA-0005005D0087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</xm:sqref>
        </x14:conditionalFormatting>
        <x14:conditionalFormatting xmlns:xm="http://schemas.microsoft.com/office/excel/2006/main">
          <x14:cfRule type="expression" priority="350" id="{008900CF-0056-422F-B1F9-00E10060006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349" id="{00F70056-00EA-4DA3-82B0-00BB0027005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348" id="{00B600BE-0010-4C2F-A2AF-0014008800D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347" id="{00EB0090-00A5-4284-AAF5-001100C3006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346" id="{002400BE-00DD-41C8-A26A-000E0072000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345" id="{0033009F-009C-4863-B845-00460079000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E11</xm:sqref>
        </x14:conditionalFormatting>
        <x14:conditionalFormatting xmlns:xm="http://schemas.microsoft.com/office/excel/2006/main">
          <x14:cfRule type="expression" priority="344" id="{0032000A-005A-4FC4-AF55-009C00B3002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343" id="{00C6008D-00D3-46C1-B286-0042001B001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342" id="{007C0031-00BA-4578-8289-00FB009B004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341" id="{003700CA-00C3-4113-9A67-00240077003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F11</xm:sqref>
        </x14:conditionalFormatting>
        <x14:conditionalFormatting xmlns:xm="http://schemas.microsoft.com/office/excel/2006/main">
          <x14:cfRule type="expression" priority="340" id="{00DF006D-0096-46C1-86DB-008B00670077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339" id="{00C70039-000E-4282-A3EC-008100AF00B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338" id="{0022009E-0005-42EE-9561-00D4003400A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337" id="{00FD00C7-0083-4B86-BB8A-00B900C2007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336" id="{009A008B-00A5-41E8-AAED-0038005200E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335" id="{00C5009E-0045-481B-BCF8-000C000D005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334" id="{00F5008A-0084-4778-BA06-00E60073007A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333" id="{00B100CA-004B-40C7-ADF9-00840043004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332" id="{00FB0020-00E9-41A7-8DBE-005D0002009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331" id="{00EC00D6-0071-4072-B807-00D2002D00F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E12:E15</xm:sqref>
        </x14:conditionalFormatting>
        <x14:conditionalFormatting xmlns:xm="http://schemas.microsoft.com/office/excel/2006/main">
          <x14:cfRule type="expression" priority="330" id="{00880051-00DF-4641-9A70-005500BD00E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329" id="{00BF009B-001F-4B21-BF6C-005500D6002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328" id="{00D800C4-0066-4CE2-9D73-004600F9002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327" id="{00EB00F2-00C0-4007-9F97-00E90096009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F12:F15</xm:sqref>
        </x14:conditionalFormatting>
        <x14:conditionalFormatting xmlns:xm="http://schemas.microsoft.com/office/excel/2006/main">
          <x14:cfRule type="expression" priority="326" id="{004A0047-0099-4827-95DA-00480047007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325" id="{00DD0050-00CF-41BC-A87D-0034009C006F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324" id="{00900082-006A-4BFD-AB3F-00A6009600C8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323" id="{00A900F3-0089-452C-9AF5-0096006C0000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C12:C15</xm:sqref>
        </x14:conditionalFormatting>
        <x14:conditionalFormatting xmlns:xm="http://schemas.microsoft.com/office/excel/2006/main">
          <x14:cfRule type="expression" priority="322" id="{00440041-00AE-4ED5-B596-0067003B00D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F16:F22</xm:sqref>
        </x14:conditionalFormatting>
        <x14:conditionalFormatting xmlns:xm="http://schemas.microsoft.com/office/excel/2006/main">
          <x14:cfRule type="expression" priority="321" id="{000D00E4-0026-4A45-B64A-00D50075004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E16:E22</xm:sqref>
        </x14:conditionalFormatting>
        <x14:conditionalFormatting xmlns:xm="http://schemas.microsoft.com/office/excel/2006/main">
          <x14:cfRule type="expression" priority="320" id="{00F5004A-003A-4CF4-B564-00B8008A00B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E16:E22</xm:sqref>
        </x14:conditionalFormatting>
        <x14:conditionalFormatting xmlns:xm="http://schemas.microsoft.com/office/excel/2006/main">
          <x14:cfRule type="expression" priority="319" id="{003A007B-00F0-4869-BB7F-00FD00E000A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E16:E22</xm:sqref>
        </x14:conditionalFormatting>
        <x14:conditionalFormatting xmlns:xm="http://schemas.microsoft.com/office/excel/2006/main">
          <x14:cfRule type="expression" priority="318" id="{00DC0045-0073-4A91-91E7-003100E3002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E16:E22</xm:sqref>
        </x14:conditionalFormatting>
        <x14:conditionalFormatting xmlns:xm="http://schemas.microsoft.com/office/excel/2006/main">
          <x14:cfRule type="expression" priority="317" id="{00FD003B-00C8-4141-B417-00E3001B00E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E16:E22</xm:sqref>
        </x14:conditionalFormatting>
        <x14:conditionalFormatting xmlns:xm="http://schemas.microsoft.com/office/excel/2006/main">
          <x14:cfRule type="expression" priority="316" id="{00D4003C-0001-4D2D-A527-00B700F3005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F16:F22</xm:sqref>
        </x14:conditionalFormatting>
        <x14:conditionalFormatting xmlns:xm="http://schemas.microsoft.com/office/excel/2006/main">
          <x14:cfRule type="expression" priority="315" id="{00550085-0022-4D29-BCAD-00A6003900E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F16:F22</xm:sqref>
        </x14:conditionalFormatting>
        <x14:conditionalFormatting xmlns:xm="http://schemas.microsoft.com/office/excel/2006/main">
          <x14:cfRule type="expression" priority="314" id="{00120073-009C-4529-8482-005600B6000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F16:F22</xm:sqref>
        </x14:conditionalFormatting>
        <x14:conditionalFormatting xmlns:xm="http://schemas.microsoft.com/office/excel/2006/main">
          <x14:cfRule type="expression" priority="313" id="{007100F5-007A-421E-AC26-003F005600B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F16:F22</xm:sqref>
        </x14:conditionalFormatting>
        <x14:conditionalFormatting xmlns:xm="http://schemas.microsoft.com/office/excel/2006/main">
          <x14:cfRule type="expression" priority="312" id="{008F006F-00F4-4DAD-A422-00B800AC006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C16:C22</xm:sqref>
        </x14:conditionalFormatting>
        <x14:conditionalFormatting xmlns:xm="http://schemas.microsoft.com/office/excel/2006/main">
          <x14:cfRule type="expression" priority="311" id="{003C00AC-005F-4137-AB6B-00DA0015002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C16:C22</xm:sqref>
        </x14:conditionalFormatting>
        <x14:conditionalFormatting xmlns:xm="http://schemas.microsoft.com/office/excel/2006/main">
          <x14:cfRule type="expression" priority="310" id="{00550051-0046-419E-9852-00D30002001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C16:C22</xm:sqref>
        </x14:conditionalFormatting>
        <x14:conditionalFormatting xmlns:xm="http://schemas.microsoft.com/office/excel/2006/main">
          <x14:cfRule type="expression" priority="309" id="{0078002C-0043-4C0B-9E31-004D0090009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C16:C22</xm:sqref>
        </x14:conditionalFormatting>
        <x14:conditionalFormatting xmlns:xm="http://schemas.microsoft.com/office/excel/2006/main">
          <x14:cfRule type="expression" priority="308" id="{0005002C-0082-45D8-8FB3-001300E400E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</xm:sqref>
        </x14:conditionalFormatting>
        <x14:conditionalFormatting xmlns:xm="http://schemas.microsoft.com/office/excel/2006/main">
          <x14:cfRule type="expression" priority="307" id="{007A000C-0007-4665-BD69-005B0006009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</xm:sqref>
        </x14:conditionalFormatting>
        <x14:conditionalFormatting xmlns:xm="http://schemas.microsoft.com/office/excel/2006/main">
          <x14:cfRule type="expression" priority="306" id="{00C100FE-000A-4725-A76E-00B900DF000A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</xm:sqref>
        </x14:conditionalFormatting>
        <x14:conditionalFormatting xmlns:xm="http://schemas.microsoft.com/office/excel/2006/main">
          <x14:cfRule type="expression" priority="305" id="{007E001E-00A8-468E-AEFE-007C004B009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</xm:sqref>
        </x14:conditionalFormatting>
        <x14:conditionalFormatting xmlns:xm="http://schemas.microsoft.com/office/excel/2006/main">
          <x14:cfRule type="expression" priority="304" id="{004C0069-0047-4DB4-92E2-001B0032008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</xm:sqref>
        </x14:conditionalFormatting>
        <x14:conditionalFormatting xmlns:xm="http://schemas.microsoft.com/office/excel/2006/main">
          <x14:cfRule type="expression" priority="303" id="{00D6002C-0028-4BCC-95C7-001C00C5004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</xm:sqref>
        </x14:conditionalFormatting>
        <x14:conditionalFormatting xmlns:xm="http://schemas.microsoft.com/office/excel/2006/main">
          <x14:cfRule type="expression" priority="302" id="{008B00ED-007D-4EF0-A925-007F00E6000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</xm:sqref>
        </x14:conditionalFormatting>
        <x14:conditionalFormatting xmlns:xm="http://schemas.microsoft.com/office/excel/2006/main">
          <x14:cfRule type="expression" priority="301" id="{009F00D5-0050-4D12-990C-0031006A00C8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</xm:sqref>
        </x14:conditionalFormatting>
        <x14:conditionalFormatting xmlns:xm="http://schemas.microsoft.com/office/excel/2006/main">
          <x14:cfRule type="expression" priority="300" id="{00840083-006D-4F37-9101-000300F0008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</xm:sqref>
        </x14:conditionalFormatting>
        <x14:conditionalFormatting xmlns:xm="http://schemas.microsoft.com/office/excel/2006/main">
          <x14:cfRule type="expression" priority="299" id="{00CE00D5-0062-46C7-B00F-0036009F003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</xm:sqref>
        </x14:conditionalFormatting>
        <x14:conditionalFormatting xmlns:xm="http://schemas.microsoft.com/office/excel/2006/main">
          <x14:cfRule type="expression" priority="298" id="{009900C4-00E7-4FD1-9FC8-00FA0054004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</xm:sqref>
        </x14:conditionalFormatting>
        <x14:conditionalFormatting xmlns:xm="http://schemas.microsoft.com/office/excel/2006/main">
          <x14:cfRule type="expression" priority="297" id="{00C80003-00C5-4046-B548-00F000F6005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</xm:sqref>
        </x14:conditionalFormatting>
        <x14:conditionalFormatting xmlns:xm="http://schemas.microsoft.com/office/excel/2006/main">
          <x14:cfRule type="expression" priority="296" id="{00A50070-0081-4A73-AB0A-00FE000600B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</xm:sqref>
        </x14:conditionalFormatting>
        <x14:conditionalFormatting xmlns:xm="http://schemas.microsoft.com/office/excel/2006/main">
          <x14:cfRule type="expression" priority="295" id="{005100B5-0079-4B09-97AF-00A400A60020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</xm:sqref>
        </x14:conditionalFormatting>
        <x14:conditionalFormatting xmlns:xm="http://schemas.microsoft.com/office/excel/2006/main">
          <x14:cfRule type="expression" priority="294" id="{00E80037-004F-4797-8ADA-008A00AF00C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293" id="{00A30053-004F-4EED-B6B4-004C0028004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292" id="{00F3006F-0000-47D3-AFE5-008F0051005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291" id="{00590001-0090-428C-8E17-00DB001300A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290" id="{001F00BF-002E-4DDA-8DF9-00F7008B004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289" id="{00B100E7-00FD-415B-BFD6-00AA000C005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E24:E25</xm:sqref>
        </x14:conditionalFormatting>
        <x14:conditionalFormatting xmlns:xm="http://schemas.microsoft.com/office/excel/2006/main">
          <x14:cfRule type="expression" priority="288" id="{001D0015-00EA-4D76-9159-007B0076004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287" id="{00C100E2-00CD-4981-8DF9-00CC00F000F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286" id="{005E0053-0057-4C07-97EE-009800D9005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285" id="{004A0070-0089-48FB-AF8D-00A200FD006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F24:F25</xm:sqref>
        </x14:conditionalFormatting>
        <x14:conditionalFormatting xmlns:xm="http://schemas.microsoft.com/office/excel/2006/main">
          <x14:cfRule type="expression" priority="284" id="{00D20093-0081-4DD5-8D8D-006C00EB00F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283" id="{008600B4-003D-4B2D-BA37-005B005F007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282" id="{0007007C-000C-40A3-A50B-00B9004C0016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281" id="{00A6004F-0036-4DA7-B0C6-00C6001E000A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C24:C25</xm:sqref>
        </x14:conditionalFormatting>
        <x14:conditionalFormatting xmlns:xm="http://schemas.microsoft.com/office/excel/2006/main">
          <x14:cfRule type="expression" priority="280" id="{00AE00CA-00AF-463C-9D78-001C00BB002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279" id="{007900C2-0055-4F63-85FF-00A10025000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278" id="{0092004C-0013-4288-B444-0097007B00A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277" id="{006A007F-00E6-4F48-B8F6-00970012003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276" id="{005A008C-002C-4B4B-B87B-0062009B00A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275" id="{0024002E-0058-4783-9802-0096002D005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274" id="{000A00ED-00B5-49D9-B64C-006900C500D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273" id="{000B007A-0062-4A6A-BF8F-00E3008400C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272" id="{005A00A2-0075-4808-A055-00E900DC00F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271" id="{0064004A-003C-4A90-BB21-000E003800A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270" id="{003000E5-00AD-4A69-B392-00BF00B3000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269" id="{002800A7-00BB-422A-868A-004000C8003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268" id="{00A800FA-0013-4305-9FB0-00700090009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267" id="{00470040-0017-4145-BA8E-00CD0008004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266" id="{00DE0064-0007-49AC-BA5D-002200FF00C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F27:F29</xm:sqref>
        </x14:conditionalFormatting>
        <x14:conditionalFormatting xmlns:xm="http://schemas.microsoft.com/office/excel/2006/main">
          <x14:cfRule type="expression" priority="265" id="{00F70022-0021-4B60-AD82-007A00A500D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E27:E29</xm:sqref>
        </x14:conditionalFormatting>
        <x14:conditionalFormatting xmlns:xm="http://schemas.microsoft.com/office/excel/2006/main">
          <x14:cfRule type="expression" priority="264" id="{00F1005F-0091-4CA6-9018-0097009300B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E27:E29</xm:sqref>
        </x14:conditionalFormatting>
        <x14:conditionalFormatting xmlns:xm="http://schemas.microsoft.com/office/excel/2006/main">
          <x14:cfRule type="expression" priority="263" id="{000F0026-000D-4B44-BD6B-00CD002D009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E27:E29</xm:sqref>
        </x14:conditionalFormatting>
        <x14:conditionalFormatting xmlns:xm="http://schemas.microsoft.com/office/excel/2006/main">
          <x14:cfRule type="expression" priority="262" id="{001F0097-00A8-4F4F-ADC0-00430048000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E27:E29</xm:sqref>
        </x14:conditionalFormatting>
        <x14:conditionalFormatting xmlns:xm="http://schemas.microsoft.com/office/excel/2006/main">
          <x14:cfRule type="expression" priority="261" id="{00E500A4-003C-4633-9E0A-001A0011004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E27:E29</xm:sqref>
        </x14:conditionalFormatting>
        <x14:conditionalFormatting xmlns:xm="http://schemas.microsoft.com/office/excel/2006/main">
          <x14:cfRule type="expression" priority="260" id="{00670067-00FC-43CD-8B71-009C003C00C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F27:F29</xm:sqref>
        </x14:conditionalFormatting>
        <x14:conditionalFormatting xmlns:xm="http://schemas.microsoft.com/office/excel/2006/main">
          <x14:cfRule type="expression" priority="259" id="{004F007D-006C-4542-A515-00460034002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F27:F29</xm:sqref>
        </x14:conditionalFormatting>
        <x14:conditionalFormatting xmlns:xm="http://schemas.microsoft.com/office/excel/2006/main">
          <x14:cfRule type="expression" priority="258" id="{00B50023-00A0-4368-A2C8-000800C000B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F27:F29</xm:sqref>
        </x14:conditionalFormatting>
        <x14:conditionalFormatting xmlns:xm="http://schemas.microsoft.com/office/excel/2006/main">
          <x14:cfRule type="expression" priority="257" id="{004900C9-0007-4C7A-978E-0062003D00B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F27:F29</xm:sqref>
        </x14:conditionalFormatting>
        <x14:conditionalFormatting xmlns:xm="http://schemas.microsoft.com/office/excel/2006/main">
          <x14:cfRule type="expression" priority="256" id="{008B0078-0026-4762-BEBA-00BF00660043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C27:C29</xm:sqref>
        </x14:conditionalFormatting>
        <x14:conditionalFormatting xmlns:xm="http://schemas.microsoft.com/office/excel/2006/main">
          <x14:cfRule type="expression" priority="255" id="{00DF00EB-0075-4D2B-9E56-00F800BE005A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C27:C29</xm:sqref>
        </x14:conditionalFormatting>
        <x14:conditionalFormatting xmlns:xm="http://schemas.microsoft.com/office/excel/2006/main">
          <x14:cfRule type="expression" priority="254" id="{00450054-0007-4F94-93BC-00E300F40036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C27:C29</xm:sqref>
        </x14:conditionalFormatting>
        <x14:conditionalFormatting xmlns:xm="http://schemas.microsoft.com/office/excel/2006/main">
          <x14:cfRule type="expression" priority="253" id="{00000008-00F3-4FBD-AA59-002A00B6004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C27:C29</xm:sqref>
        </x14:conditionalFormatting>
        <x14:conditionalFormatting xmlns:xm="http://schemas.microsoft.com/office/excel/2006/main">
          <x14:cfRule type="expression" priority="252" id="{00470046-0089-43ED-A3D9-001100C7005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</xm:sqref>
        </x14:conditionalFormatting>
        <x14:conditionalFormatting xmlns:xm="http://schemas.microsoft.com/office/excel/2006/main">
          <x14:cfRule type="expression" priority="251" id="{00EA0052-00CF-40B4-BFD0-00E4003F004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E30</xm:sqref>
        </x14:conditionalFormatting>
        <x14:conditionalFormatting xmlns:xm="http://schemas.microsoft.com/office/excel/2006/main">
          <x14:cfRule type="expression" priority="250" id="{0081009D-00DD-423C-940F-0089003500C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E30</xm:sqref>
        </x14:conditionalFormatting>
        <x14:conditionalFormatting xmlns:xm="http://schemas.microsoft.com/office/excel/2006/main">
          <x14:cfRule type="expression" priority="249" id="{00140051-0047-43BA-9B00-003F00C7009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E30</xm:sqref>
        </x14:conditionalFormatting>
        <x14:conditionalFormatting xmlns:xm="http://schemas.microsoft.com/office/excel/2006/main">
          <x14:cfRule type="expression" priority="248" id="{00330043-0016-42EB-B88F-00CF0062000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E30</xm:sqref>
        </x14:conditionalFormatting>
        <x14:conditionalFormatting xmlns:xm="http://schemas.microsoft.com/office/excel/2006/main">
          <x14:cfRule type="expression" priority="247" id="{00BA00F4-00F7-4DF6-A56C-00A50027005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E30</xm:sqref>
        </x14:conditionalFormatting>
        <x14:conditionalFormatting xmlns:xm="http://schemas.microsoft.com/office/excel/2006/main">
          <x14:cfRule type="expression" priority="246" id="{00ED00EA-00AE-405A-8FF6-0011007D002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</xm:sqref>
        </x14:conditionalFormatting>
        <x14:conditionalFormatting xmlns:xm="http://schemas.microsoft.com/office/excel/2006/main">
          <x14:cfRule type="expression" priority="245" id="{00800044-0090-4271-8CD5-003E002A007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</xm:sqref>
        </x14:conditionalFormatting>
        <x14:conditionalFormatting xmlns:xm="http://schemas.microsoft.com/office/excel/2006/main">
          <x14:cfRule type="expression" priority="244" id="{007E0011-00BE-4929-B1C0-007B001300F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</xm:sqref>
        </x14:conditionalFormatting>
        <x14:conditionalFormatting xmlns:xm="http://schemas.microsoft.com/office/excel/2006/main">
          <x14:cfRule type="expression" priority="243" id="{00DB0096-007C-4DAE-AE44-008800B600E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</xm:sqref>
        </x14:conditionalFormatting>
        <x14:conditionalFormatting xmlns:xm="http://schemas.microsoft.com/office/excel/2006/main">
          <x14:cfRule type="expression" priority="242" id="{00CB0040-002F-4256-BAF0-004400A700F9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C30</xm:sqref>
        </x14:conditionalFormatting>
        <x14:conditionalFormatting xmlns:xm="http://schemas.microsoft.com/office/excel/2006/main">
          <x14:cfRule type="expression" priority="241" id="{0001004A-003F-460F-BFAD-00FB007F005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C30</xm:sqref>
        </x14:conditionalFormatting>
        <x14:conditionalFormatting xmlns:xm="http://schemas.microsoft.com/office/excel/2006/main">
          <x14:cfRule type="expression" priority="240" id="{006A00FB-00F0-4A84-AB3F-00DF00C6005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C30</xm:sqref>
        </x14:conditionalFormatting>
        <x14:conditionalFormatting xmlns:xm="http://schemas.microsoft.com/office/excel/2006/main">
          <x14:cfRule type="expression" priority="239" id="{00F80030-00DC-4BFF-9179-0046008300A7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C30</xm:sqref>
        </x14:conditionalFormatting>
        <x14:conditionalFormatting xmlns:xm="http://schemas.microsoft.com/office/excel/2006/main">
          <x14:cfRule type="expression" priority="238" id="{00FC00A5-008B-4DA3-B5AF-004B0074008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F31:F35</xm:sqref>
        </x14:conditionalFormatting>
        <x14:conditionalFormatting xmlns:xm="http://schemas.microsoft.com/office/excel/2006/main">
          <x14:cfRule type="expression" priority="237" id="{0033001B-0011-4AE0-A2E9-00C700A0000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E31:E35</xm:sqref>
        </x14:conditionalFormatting>
        <x14:conditionalFormatting xmlns:xm="http://schemas.microsoft.com/office/excel/2006/main">
          <x14:cfRule type="expression" priority="236" id="{009200C6-00AA-42EB-9E02-00AF00FA00D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E31:E35</xm:sqref>
        </x14:conditionalFormatting>
        <x14:conditionalFormatting xmlns:xm="http://schemas.microsoft.com/office/excel/2006/main">
          <x14:cfRule type="expression" priority="235" id="{006B0024-0017-43E8-8477-00E7000C002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E31:E35</xm:sqref>
        </x14:conditionalFormatting>
        <x14:conditionalFormatting xmlns:xm="http://schemas.microsoft.com/office/excel/2006/main">
          <x14:cfRule type="expression" priority="234" id="{0005002B-00EA-4AFB-8851-0045006F008B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E31:E35</xm:sqref>
        </x14:conditionalFormatting>
        <x14:conditionalFormatting xmlns:xm="http://schemas.microsoft.com/office/excel/2006/main">
          <x14:cfRule type="expression" priority="233" id="{00DB009D-003A-4504-A307-001F00F2008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E31:E35</xm:sqref>
        </x14:conditionalFormatting>
        <x14:conditionalFormatting xmlns:xm="http://schemas.microsoft.com/office/excel/2006/main">
          <x14:cfRule type="expression" priority="232" id="{002500B1-00FD-4EF7-A27A-0037004D003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F31:F35</xm:sqref>
        </x14:conditionalFormatting>
        <x14:conditionalFormatting xmlns:xm="http://schemas.microsoft.com/office/excel/2006/main">
          <x14:cfRule type="expression" priority="231" id="{003B005D-0076-43AF-B367-00510098000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F31:F35</xm:sqref>
        </x14:conditionalFormatting>
        <x14:conditionalFormatting xmlns:xm="http://schemas.microsoft.com/office/excel/2006/main">
          <x14:cfRule type="expression" priority="230" id="{001600E6-0095-488C-A0C0-006A00A200E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F31:F35</xm:sqref>
        </x14:conditionalFormatting>
        <x14:conditionalFormatting xmlns:xm="http://schemas.microsoft.com/office/excel/2006/main">
          <x14:cfRule type="expression" priority="229" id="{00730067-001E-4E3F-9DF4-00810005008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F31:F35</xm:sqref>
        </x14:conditionalFormatting>
        <x14:conditionalFormatting xmlns:xm="http://schemas.microsoft.com/office/excel/2006/main">
          <x14:cfRule type="expression" priority="228" id="{00A60088-0044-4D9C-B165-0093009F006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C31:C35</xm:sqref>
        </x14:conditionalFormatting>
        <x14:conditionalFormatting xmlns:xm="http://schemas.microsoft.com/office/excel/2006/main">
          <x14:cfRule type="expression" priority="227" id="{003500C7-00F4-4C4F-829A-009700D900D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C31:C35</xm:sqref>
        </x14:conditionalFormatting>
        <x14:conditionalFormatting xmlns:xm="http://schemas.microsoft.com/office/excel/2006/main">
          <x14:cfRule type="expression" priority="226" id="{004F0039-00FB-42C7-8B5B-001500310096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C31:C35</xm:sqref>
        </x14:conditionalFormatting>
        <x14:conditionalFormatting xmlns:xm="http://schemas.microsoft.com/office/excel/2006/main">
          <x14:cfRule type="expression" priority="225" id="{004400B3-0042-4FD8-B126-00DB00BA0000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C31:C35</xm:sqref>
        </x14:conditionalFormatting>
        <x14:conditionalFormatting xmlns:xm="http://schemas.microsoft.com/office/excel/2006/main">
          <x14:cfRule type="expression" priority="224" id="{00670024-002F-4F8A-BB09-00A7004600E1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F36:F40</xm:sqref>
        </x14:conditionalFormatting>
        <x14:conditionalFormatting xmlns:xm="http://schemas.microsoft.com/office/excel/2006/main">
          <x14:cfRule type="expression" priority="223" id="{0046008D-00BB-41B0-AF4F-00F400BB000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E36:E40</xm:sqref>
        </x14:conditionalFormatting>
        <x14:conditionalFormatting xmlns:xm="http://schemas.microsoft.com/office/excel/2006/main">
          <x14:cfRule type="expression" priority="222" id="{009E0003-00A2-449E-9197-006900A200E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E36:E40</xm:sqref>
        </x14:conditionalFormatting>
        <x14:conditionalFormatting xmlns:xm="http://schemas.microsoft.com/office/excel/2006/main">
          <x14:cfRule type="expression" priority="221" id="{00020078-0091-4B20-930D-00DE00DE005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E36:E40</xm:sqref>
        </x14:conditionalFormatting>
        <x14:conditionalFormatting xmlns:xm="http://schemas.microsoft.com/office/excel/2006/main">
          <x14:cfRule type="expression" priority="220" id="{005700C9-00A4-434E-9378-0080001F00D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E36:E40</xm:sqref>
        </x14:conditionalFormatting>
        <x14:conditionalFormatting xmlns:xm="http://schemas.microsoft.com/office/excel/2006/main">
          <x14:cfRule type="expression" priority="219" id="{00650056-003C-4278-9C12-00AF00BD005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E36:E40</xm:sqref>
        </x14:conditionalFormatting>
        <x14:conditionalFormatting xmlns:xm="http://schemas.microsoft.com/office/excel/2006/main">
          <x14:cfRule type="expression" priority="218" id="{00BD001B-001C-4861-97EE-001900BF00D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F36:F40</xm:sqref>
        </x14:conditionalFormatting>
        <x14:conditionalFormatting xmlns:xm="http://schemas.microsoft.com/office/excel/2006/main">
          <x14:cfRule type="expression" priority="217" id="{0061001D-006A-458A-B119-00F100F900F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F36:F40</xm:sqref>
        </x14:conditionalFormatting>
        <x14:conditionalFormatting xmlns:xm="http://schemas.microsoft.com/office/excel/2006/main">
          <x14:cfRule type="expression" priority="216" id="{00A0002F-008B-4F41-9C9D-00C2009D008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F36:F40</xm:sqref>
        </x14:conditionalFormatting>
        <x14:conditionalFormatting xmlns:xm="http://schemas.microsoft.com/office/excel/2006/main">
          <x14:cfRule type="expression" priority="215" id="{00F80026-0006-401A-9C78-00B000DE004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F36:F40</xm:sqref>
        </x14:conditionalFormatting>
        <x14:conditionalFormatting xmlns:xm="http://schemas.microsoft.com/office/excel/2006/main">
          <x14:cfRule type="expression" priority="214" id="{005700E3-0090-435C-AACC-0075004000C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C36:C40</xm:sqref>
        </x14:conditionalFormatting>
        <x14:conditionalFormatting xmlns:xm="http://schemas.microsoft.com/office/excel/2006/main">
          <x14:cfRule type="expression" priority="213" id="{00C80074-008F-4B3E-9296-007200D4008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C36:C40</xm:sqref>
        </x14:conditionalFormatting>
        <x14:conditionalFormatting xmlns:xm="http://schemas.microsoft.com/office/excel/2006/main">
          <x14:cfRule type="expression" priority="212" id="{000A000D-00CF-4DC2-A126-00A00036002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C36:C40</xm:sqref>
        </x14:conditionalFormatting>
        <x14:conditionalFormatting xmlns:xm="http://schemas.microsoft.com/office/excel/2006/main">
          <x14:cfRule type="expression" priority="211" id="{008800BF-00F2-42C3-8F64-00CB00BD00A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C36:C40</xm:sqref>
        </x14:conditionalFormatting>
        <x14:conditionalFormatting xmlns:xm="http://schemas.microsoft.com/office/excel/2006/main">
          <x14:cfRule type="expression" priority="210" id="{004D00E5-0091-47C4-A2F1-00AE0034003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F41:F42</xm:sqref>
        </x14:conditionalFormatting>
        <x14:conditionalFormatting xmlns:xm="http://schemas.microsoft.com/office/excel/2006/main">
          <x14:cfRule type="expression" priority="209" id="{0012006C-00D4-4EE6-827C-00600057006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E41:E42</xm:sqref>
        </x14:conditionalFormatting>
        <x14:conditionalFormatting xmlns:xm="http://schemas.microsoft.com/office/excel/2006/main">
          <x14:cfRule type="expression" priority="208" id="{008800D7-008D-44DB-8E42-007F000C000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E41:E42</xm:sqref>
        </x14:conditionalFormatting>
        <x14:conditionalFormatting xmlns:xm="http://schemas.microsoft.com/office/excel/2006/main">
          <x14:cfRule type="expression" priority="207" id="{00C70096-000F-4F95-9269-004F00A3004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E41:E42</xm:sqref>
        </x14:conditionalFormatting>
        <x14:conditionalFormatting xmlns:xm="http://schemas.microsoft.com/office/excel/2006/main">
          <x14:cfRule type="expression" priority="206" id="{003C0055-003B-4DD6-862C-00550045004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E41:E42</xm:sqref>
        </x14:conditionalFormatting>
        <x14:conditionalFormatting xmlns:xm="http://schemas.microsoft.com/office/excel/2006/main">
          <x14:cfRule type="expression" priority="205" id="{0095008B-004D-448A-8C33-00E100B6009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E41:E42</xm:sqref>
        </x14:conditionalFormatting>
        <x14:conditionalFormatting xmlns:xm="http://schemas.microsoft.com/office/excel/2006/main">
          <x14:cfRule type="expression" priority="204" id="{00E200BE-003A-4398-9129-0062000B005A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F41:F42</xm:sqref>
        </x14:conditionalFormatting>
        <x14:conditionalFormatting xmlns:xm="http://schemas.microsoft.com/office/excel/2006/main">
          <x14:cfRule type="expression" priority="203" id="{00600039-0087-461C-841C-00F0000D00D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F41:F42</xm:sqref>
        </x14:conditionalFormatting>
        <x14:conditionalFormatting xmlns:xm="http://schemas.microsoft.com/office/excel/2006/main">
          <x14:cfRule type="expression" priority="202" id="{005C00DF-00BD-4DC9-8F23-0068008E00C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F41:F42</xm:sqref>
        </x14:conditionalFormatting>
        <x14:conditionalFormatting xmlns:xm="http://schemas.microsoft.com/office/excel/2006/main">
          <x14:cfRule type="expression" priority="201" id="{00670093-0060-430D-86FB-00D500C0007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F41:F42</xm:sqref>
        </x14:conditionalFormatting>
        <x14:conditionalFormatting xmlns:xm="http://schemas.microsoft.com/office/excel/2006/main">
          <x14:cfRule type="expression" priority="200" id="{000D00E6-005B-4030-90BC-009D00F6006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C41:C42</xm:sqref>
        </x14:conditionalFormatting>
        <x14:conditionalFormatting xmlns:xm="http://schemas.microsoft.com/office/excel/2006/main">
          <x14:cfRule type="expression" priority="199" id="{002900E5-00B8-425D-9894-007F00D6006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C41:C42</xm:sqref>
        </x14:conditionalFormatting>
        <x14:conditionalFormatting xmlns:xm="http://schemas.microsoft.com/office/excel/2006/main">
          <x14:cfRule type="expression" priority="198" id="{007E006C-00AB-4B0A-8895-00CC004D0046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C41:C42</xm:sqref>
        </x14:conditionalFormatting>
        <x14:conditionalFormatting xmlns:xm="http://schemas.microsoft.com/office/excel/2006/main">
          <x14:cfRule type="expression" priority="197" id="{000D00E0-000F-4CA1-BA13-007C0041006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C41:C42</xm:sqref>
        </x14:conditionalFormatting>
        <x14:conditionalFormatting xmlns:xm="http://schemas.microsoft.com/office/excel/2006/main">
          <x14:cfRule type="expression" priority="196" id="{00400042-00F6-4CD8-8DB3-0010007D000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195" id="{00C00054-00AA-4279-926F-00C500C100C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194" id="{00360080-003C-4ECB-98D6-00D0002000F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193" id="{0011002B-008E-490B-AB8C-00AE00FC007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192" id="{00FF0024-0089-4B32-BB7E-0046003C000B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191" id="{008B0084-007E-4B94-8093-002A00E9004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190" id="{000D009F-000D-4590-8B69-008D0054009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189" id="{00E70026-0057-49DC-85A2-002B004D000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188" id="{004000C5-00EF-4FF5-A0F1-00CB006C009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187" id="{000B00F8-0088-426D-84E6-000400EF00D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186" id="{009C0079-0013-4693-9606-0074008500DC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85" id="{008E0024-00D7-4DFB-B078-00B100A4006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84" id="{00B60079-0019-4BDE-8945-005400EF0044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83" id="{00E10080-001B-4C05-8804-0023007D0008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82" id="{006700D0-00C6-4D07-BD4A-004D00F400A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F44:F48</xm:sqref>
        </x14:conditionalFormatting>
        <x14:conditionalFormatting xmlns:xm="http://schemas.microsoft.com/office/excel/2006/main">
          <x14:cfRule type="expression" priority="181" id="{009D00F5-00C8-4859-B74D-00A40081006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E44:E48</xm:sqref>
        </x14:conditionalFormatting>
        <x14:conditionalFormatting xmlns:xm="http://schemas.microsoft.com/office/excel/2006/main">
          <x14:cfRule type="expression" priority="180" id="{006A004B-0050-4F62-A124-00D6004900B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E44:E48</xm:sqref>
        </x14:conditionalFormatting>
        <x14:conditionalFormatting xmlns:xm="http://schemas.microsoft.com/office/excel/2006/main">
          <x14:cfRule type="expression" priority="179" id="{002A00B4-005F-4D89-9A28-00DF006E00C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E44:E48</xm:sqref>
        </x14:conditionalFormatting>
        <x14:conditionalFormatting xmlns:xm="http://schemas.microsoft.com/office/excel/2006/main">
          <x14:cfRule type="expression" priority="178" id="{003300C1-002D-4BC8-834D-005D0002005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E44:E48</xm:sqref>
        </x14:conditionalFormatting>
        <x14:conditionalFormatting xmlns:xm="http://schemas.microsoft.com/office/excel/2006/main">
          <x14:cfRule type="expression" priority="177" id="{00E400A5-008F-4E2D-ABDA-009A006500A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E44:E48</xm:sqref>
        </x14:conditionalFormatting>
        <x14:conditionalFormatting xmlns:xm="http://schemas.microsoft.com/office/excel/2006/main">
          <x14:cfRule type="expression" priority="176" id="{009900A4-00C5-4ACB-98BF-0079007B00D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F44:F48</xm:sqref>
        </x14:conditionalFormatting>
        <x14:conditionalFormatting xmlns:xm="http://schemas.microsoft.com/office/excel/2006/main">
          <x14:cfRule type="expression" priority="175" id="{003500E7-0020-49E2-BA2F-006C0083003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F44:F48</xm:sqref>
        </x14:conditionalFormatting>
        <x14:conditionalFormatting xmlns:xm="http://schemas.microsoft.com/office/excel/2006/main">
          <x14:cfRule type="expression" priority="174" id="{0021001E-0050-4D72-B522-008F0044002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F44:F48</xm:sqref>
        </x14:conditionalFormatting>
        <x14:conditionalFormatting xmlns:xm="http://schemas.microsoft.com/office/excel/2006/main">
          <x14:cfRule type="expression" priority="173" id="{001F00C8-00CE-4B47-83C0-002900B800B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F44:F48</xm:sqref>
        </x14:conditionalFormatting>
        <x14:conditionalFormatting xmlns:xm="http://schemas.microsoft.com/office/excel/2006/main">
          <x14:cfRule type="expression" priority="172" id="{003A00AE-00FD-4406-9D0E-005900410049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C44:C48</xm:sqref>
        </x14:conditionalFormatting>
        <x14:conditionalFormatting xmlns:xm="http://schemas.microsoft.com/office/excel/2006/main">
          <x14:cfRule type="expression" priority="171" id="{005D0097-00DE-463A-A8ED-00F7001A008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C44:C48</xm:sqref>
        </x14:conditionalFormatting>
        <x14:conditionalFormatting xmlns:xm="http://schemas.microsoft.com/office/excel/2006/main">
          <x14:cfRule type="expression" priority="170" id="{002D00B5-0066-4B77-BBD9-00480026002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C44:C48</xm:sqref>
        </x14:conditionalFormatting>
        <x14:conditionalFormatting xmlns:xm="http://schemas.microsoft.com/office/excel/2006/main">
          <x14:cfRule type="expression" priority="169" id="{00F60086-00D8-4FAC-BE8B-001000DE001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C44:C48</xm:sqref>
        </x14:conditionalFormatting>
        <x14:conditionalFormatting xmlns:xm="http://schemas.microsoft.com/office/excel/2006/main">
          <x14:cfRule type="expression" priority="168" id="{005D005A-00B9-45DD-8FD0-000B00DF001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F49:F53</xm:sqref>
        </x14:conditionalFormatting>
        <x14:conditionalFormatting xmlns:xm="http://schemas.microsoft.com/office/excel/2006/main">
          <x14:cfRule type="expression" priority="167" id="{0052006A-0057-432F-83D9-00C0005100D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E49:E53</xm:sqref>
        </x14:conditionalFormatting>
        <x14:conditionalFormatting xmlns:xm="http://schemas.microsoft.com/office/excel/2006/main">
          <x14:cfRule type="expression" priority="166" id="{00380022-009C-4319-B9B0-00E600B2007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E49:E53</xm:sqref>
        </x14:conditionalFormatting>
        <x14:conditionalFormatting xmlns:xm="http://schemas.microsoft.com/office/excel/2006/main">
          <x14:cfRule type="expression" priority="165" id="{0025001D-0024-4F0B-8B6A-009E0032007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E49:E53</xm:sqref>
        </x14:conditionalFormatting>
        <x14:conditionalFormatting xmlns:xm="http://schemas.microsoft.com/office/excel/2006/main">
          <x14:cfRule type="expression" priority="164" id="{00B4003E-00A0-45E1-83E3-00450028000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E49:E53</xm:sqref>
        </x14:conditionalFormatting>
        <x14:conditionalFormatting xmlns:xm="http://schemas.microsoft.com/office/excel/2006/main">
          <x14:cfRule type="expression" priority="163" id="{00D40073-002C-4556-86BB-00C100FE00F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E49:E53</xm:sqref>
        </x14:conditionalFormatting>
        <x14:conditionalFormatting xmlns:xm="http://schemas.microsoft.com/office/excel/2006/main">
          <x14:cfRule type="expression" priority="162" id="{0070002F-00EB-43F5-8F41-00C9005900D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F49:F53</xm:sqref>
        </x14:conditionalFormatting>
        <x14:conditionalFormatting xmlns:xm="http://schemas.microsoft.com/office/excel/2006/main">
          <x14:cfRule type="expression" priority="161" id="{00F6004D-00B4-49F2-98C6-009700CE001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F49:F53</xm:sqref>
        </x14:conditionalFormatting>
        <x14:conditionalFormatting xmlns:xm="http://schemas.microsoft.com/office/excel/2006/main">
          <x14:cfRule type="expression" priority="160" id="{00240071-0016-4133-BD8A-00D7009300D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F49:F53</xm:sqref>
        </x14:conditionalFormatting>
        <x14:conditionalFormatting xmlns:xm="http://schemas.microsoft.com/office/excel/2006/main">
          <x14:cfRule type="expression" priority="159" id="{003D003E-00B8-4C5E-BB15-00450032001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F49:F53</xm:sqref>
        </x14:conditionalFormatting>
        <x14:conditionalFormatting xmlns:xm="http://schemas.microsoft.com/office/excel/2006/main">
          <x14:cfRule type="expression" priority="158" id="{00100077-0064-49F2-9B73-00340007001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C49:C53</xm:sqref>
        </x14:conditionalFormatting>
        <x14:conditionalFormatting xmlns:xm="http://schemas.microsoft.com/office/excel/2006/main">
          <x14:cfRule type="expression" priority="157" id="{009E001B-0086-40C2-9EB7-0038000E003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C49:C53</xm:sqref>
        </x14:conditionalFormatting>
        <x14:conditionalFormatting xmlns:xm="http://schemas.microsoft.com/office/excel/2006/main">
          <x14:cfRule type="expression" priority="156" id="{001D0070-00CC-4708-AF8F-005B00F2001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C49:C53</xm:sqref>
        </x14:conditionalFormatting>
        <x14:conditionalFormatting xmlns:xm="http://schemas.microsoft.com/office/excel/2006/main">
          <x14:cfRule type="expression" priority="155" id="{0080009A-00C6-496E-94BA-008700B600F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C49:C53</xm:sqref>
        </x14:conditionalFormatting>
        <x14:conditionalFormatting xmlns:xm="http://schemas.microsoft.com/office/excel/2006/main">
          <x14:cfRule type="expression" priority="154" id="{006500D0-00FF-4933-8DF0-008800CF00C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F54:F57</xm:sqref>
        </x14:conditionalFormatting>
        <x14:conditionalFormatting xmlns:xm="http://schemas.microsoft.com/office/excel/2006/main">
          <x14:cfRule type="expression" priority="153" id="{00A7006F-00A4-418E-8C45-00890008000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E54:E57</xm:sqref>
        </x14:conditionalFormatting>
        <x14:conditionalFormatting xmlns:xm="http://schemas.microsoft.com/office/excel/2006/main">
          <x14:cfRule type="expression" priority="152" id="{009600BC-0064-4D97-88AD-00F300CA009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E54:E57</xm:sqref>
        </x14:conditionalFormatting>
        <x14:conditionalFormatting xmlns:xm="http://schemas.microsoft.com/office/excel/2006/main">
          <x14:cfRule type="expression" priority="151" id="{00D70009-008E-4D0A-904B-00F30044001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E54:E57</xm:sqref>
        </x14:conditionalFormatting>
        <x14:conditionalFormatting xmlns:xm="http://schemas.microsoft.com/office/excel/2006/main">
          <x14:cfRule type="expression" priority="150" id="{009E00F5-0067-4D90-AF92-00970091005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E54:E57</xm:sqref>
        </x14:conditionalFormatting>
        <x14:conditionalFormatting xmlns:xm="http://schemas.microsoft.com/office/excel/2006/main">
          <x14:cfRule type="expression" priority="149" id="{00BA00A6-00DE-4A23-BDDB-006F007E007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E54:E57</xm:sqref>
        </x14:conditionalFormatting>
        <x14:conditionalFormatting xmlns:xm="http://schemas.microsoft.com/office/excel/2006/main">
          <x14:cfRule type="expression" priority="148" id="{001700D5-0016-42FD-9AF4-0059009900A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F54:F57</xm:sqref>
        </x14:conditionalFormatting>
        <x14:conditionalFormatting xmlns:xm="http://schemas.microsoft.com/office/excel/2006/main">
          <x14:cfRule type="expression" priority="147" id="{00B4003B-00A9-4057-89A2-00A000C9005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F54:F57</xm:sqref>
        </x14:conditionalFormatting>
        <x14:conditionalFormatting xmlns:xm="http://schemas.microsoft.com/office/excel/2006/main">
          <x14:cfRule type="expression" priority="146" id="{00AA0069-0039-463A-822E-004400D3003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F54:F57</xm:sqref>
        </x14:conditionalFormatting>
        <x14:conditionalFormatting xmlns:xm="http://schemas.microsoft.com/office/excel/2006/main">
          <x14:cfRule type="expression" priority="145" id="{005E0094-004F-43B6-B44E-00A900D800B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F54:F57</xm:sqref>
        </x14:conditionalFormatting>
        <x14:conditionalFormatting xmlns:xm="http://schemas.microsoft.com/office/excel/2006/main">
          <x14:cfRule type="expression" priority="144" id="{005E00FD-0073-4304-8CB9-009E00EE00E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C54:C57</xm:sqref>
        </x14:conditionalFormatting>
        <x14:conditionalFormatting xmlns:xm="http://schemas.microsoft.com/office/excel/2006/main">
          <x14:cfRule type="expression" priority="143" id="{00800047-00FD-4B46-A563-00C2009D003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C54:C57</xm:sqref>
        </x14:conditionalFormatting>
        <x14:conditionalFormatting xmlns:xm="http://schemas.microsoft.com/office/excel/2006/main">
          <x14:cfRule type="expression" priority="142" id="{007C00B5-00B4-42C4-8D8F-004B008B00D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C54:C57</xm:sqref>
        </x14:conditionalFormatting>
        <x14:conditionalFormatting xmlns:xm="http://schemas.microsoft.com/office/excel/2006/main">
          <x14:cfRule type="expression" priority="141" id="{009600A0-00EB-40AD-9319-0056005E008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C54:C57</xm:sqref>
        </x14:conditionalFormatting>
        <x14:conditionalFormatting xmlns:xm="http://schemas.microsoft.com/office/excel/2006/main">
          <x14:cfRule type="expression" priority="140" id="{00EE003B-0079-42B2-A07A-007C003E00D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139" id="{00CB00DE-00C9-4AFA-BC58-008200FD001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138" id="{00690095-008B-43DD-8C8A-00D60029005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137" id="{00B0002D-004B-4DD7-9555-00AB00EC00E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136" id="{003A002A-00C8-4723-BAF0-008D00A9008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135" id="{00CB008A-0075-4076-8D53-009700AC00C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E58:E59</xm:sqref>
        </x14:conditionalFormatting>
        <x14:conditionalFormatting xmlns:xm="http://schemas.microsoft.com/office/excel/2006/main">
          <x14:cfRule type="expression" priority="134" id="{00D600E4-007A-40EC-95D9-00E40060009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133" id="{006500ED-009B-4ADB-92B4-006D008F006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132" id="{000700A1-00CB-4242-A2F5-00A1007A004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131" id="{004D00B9-0051-41AE-A9E0-00C60039007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F58:F59</xm:sqref>
        </x14:conditionalFormatting>
        <x14:conditionalFormatting xmlns:xm="http://schemas.microsoft.com/office/excel/2006/main">
          <x14:cfRule type="expression" priority="130" id="{007D0073-00AD-4117-82AC-00C8009D00B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129" id="{00C0007C-00A7-437C-92A4-00BA00E1003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128" id="{0061006A-00C9-4AE9-A337-0028001D0021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127" id="{003300FE-0008-4B82-8E2D-004F0031000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C58:C59</xm:sqref>
        </x14:conditionalFormatting>
        <x14:conditionalFormatting xmlns:xm="http://schemas.microsoft.com/office/excel/2006/main">
          <x14:cfRule type="expression" priority="126" id="{00B0003A-0044-4173-9AC1-00D100C600A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</xm:sqref>
        </x14:conditionalFormatting>
        <x14:conditionalFormatting xmlns:xm="http://schemas.microsoft.com/office/excel/2006/main">
          <x14:cfRule type="expression" priority="125" id="{00BE0062-0044-4F9C-B72C-00C700F5002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</xm:sqref>
        </x14:conditionalFormatting>
        <x14:conditionalFormatting xmlns:xm="http://schemas.microsoft.com/office/excel/2006/main">
          <x14:cfRule type="expression" priority="124" id="{005600AB-008C-4E53-BE71-0021008A006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</xm:sqref>
        </x14:conditionalFormatting>
        <x14:conditionalFormatting xmlns:xm="http://schemas.microsoft.com/office/excel/2006/main">
          <x14:cfRule type="expression" priority="123" id="{00A80072-0005-4902-BE24-000700FA00B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</xm:sqref>
        </x14:conditionalFormatting>
        <x14:conditionalFormatting xmlns:xm="http://schemas.microsoft.com/office/excel/2006/main">
          <x14:cfRule type="expression" priority="122" id="{00AD00EF-009F-4488-B8F9-0065004300CB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</xm:sqref>
        </x14:conditionalFormatting>
        <x14:conditionalFormatting xmlns:xm="http://schemas.microsoft.com/office/excel/2006/main">
          <x14:cfRule type="expression" priority="121" id="{005C00EF-00B1-4FFA-8526-004F00B6009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E60</xm:sqref>
        </x14:conditionalFormatting>
        <x14:conditionalFormatting xmlns:xm="http://schemas.microsoft.com/office/excel/2006/main">
          <x14:cfRule type="expression" priority="120" id="{005900E4-0052-479C-A1D7-00A60010003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</xm:sqref>
        </x14:conditionalFormatting>
        <x14:conditionalFormatting xmlns:xm="http://schemas.microsoft.com/office/excel/2006/main">
          <x14:cfRule type="expression" priority="119" id="{00BC00F7-000B-41F0-AC6F-009800EB004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</xm:sqref>
        </x14:conditionalFormatting>
        <x14:conditionalFormatting xmlns:xm="http://schemas.microsoft.com/office/excel/2006/main">
          <x14:cfRule type="expression" priority="118" id="{00900084-00EA-46FB-9667-00FB005C004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</xm:sqref>
        </x14:conditionalFormatting>
        <x14:conditionalFormatting xmlns:xm="http://schemas.microsoft.com/office/excel/2006/main">
          <x14:cfRule type="expression" priority="117" id="{00BF00F7-00B0-4F84-9793-00C100D300A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F60</xm:sqref>
        </x14:conditionalFormatting>
        <x14:conditionalFormatting xmlns:xm="http://schemas.microsoft.com/office/excel/2006/main">
          <x14:cfRule type="expression" priority="116" id="{003C00B6-0032-49EF-BC34-004D009D00C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</xm:sqref>
        </x14:conditionalFormatting>
        <x14:conditionalFormatting xmlns:xm="http://schemas.microsoft.com/office/excel/2006/main">
          <x14:cfRule type="expression" priority="115" id="{00A800CA-0082-495A-9C61-008B004F001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</xm:sqref>
        </x14:conditionalFormatting>
        <x14:conditionalFormatting xmlns:xm="http://schemas.microsoft.com/office/excel/2006/main">
          <x14:cfRule type="expression" priority="114" id="{004F0069-0003-4FAF-9442-007F00C500D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</xm:sqref>
        </x14:conditionalFormatting>
        <x14:conditionalFormatting xmlns:xm="http://schemas.microsoft.com/office/excel/2006/main">
          <x14:cfRule type="expression" priority="113" id="{009B0019-00E1-4CDA-B77F-00EA002A00D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C60</xm:sqref>
        </x14:conditionalFormatting>
        <x14:conditionalFormatting xmlns:xm="http://schemas.microsoft.com/office/excel/2006/main">
          <x14:cfRule type="expression" priority="112" id="{00B600AA-00AE-4998-91BD-00F80066007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F61</xm:sqref>
        </x14:conditionalFormatting>
        <x14:conditionalFormatting xmlns:xm="http://schemas.microsoft.com/office/excel/2006/main">
          <x14:cfRule type="expression" priority="111" id="{00950000-008E-49B7-BDC9-00C4003500F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E61</xm:sqref>
        </x14:conditionalFormatting>
        <x14:conditionalFormatting xmlns:xm="http://schemas.microsoft.com/office/excel/2006/main">
          <x14:cfRule type="expression" priority="110" id="{00580051-00D8-4F82-ABAB-006F007F005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E61</xm:sqref>
        </x14:conditionalFormatting>
        <x14:conditionalFormatting xmlns:xm="http://schemas.microsoft.com/office/excel/2006/main">
          <x14:cfRule type="expression" priority="109" id="{009C0078-00CB-4F1D-A12F-00B2003C000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E61</xm:sqref>
        </x14:conditionalFormatting>
        <x14:conditionalFormatting xmlns:xm="http://schemas.microsoft.com/office/excel/2006/main">
          <x14:cfRule type="expression" priority="108" id="{001C0080-00B5-411F-AA23-000B0070003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E61</xm:sqref>
        </x14:conditionalFormatting>
        <x14:conditionalFormatting xmlns:xm="http://schemas.microsoft.com/office/excel/2006/main">
          <x14:cfRule type="expression" priority="107" id="{00250038-0074-40D2-9A48-0074004400E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E61</xm:sqref>
        </x14:conditionalFormatting>
        <x14:conditionalFormatting xmlns:xm="http://schemas.microsoft.com/office/excel/2006/main">
          <x14:cfRule type="expression" priority="106" id="{008200CD-0078-4C7F-9140-002700A700F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F61</xm:sqref>
        </x14:conditionalFormatting>
        <x14:conditionalFormatting xmlns:xm="http://schemas.microsoft.com/office/excel/2006/main">
          <x14:cfRule type="expression" priority="105" id="{007B006E-00D8-484A-9887-0060007F00B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F61</xm:sqref>
        </x14:conditionalFormatting>
        <x14:conditionalFormatting xmlns:xm="http://schemas.microsoft.com/office/excel/2006/main">
          <x14:cfRule type="expression" priority="104" id="{001A0084-00C5-4F2F-93AD-00450079004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F61</xm:sqref>
        </x14:conditionalFormatting>
        <x14:conditionalFormatting xmlns:xm="http://schemas.microsoft.com/office/excel/2006/main">
          <x14:cfRule type="expression" priority="103" id="{005F0000-00F4-4D6C-8F4E-00BC00F8000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F61</xm:sqref>
        </x14:conditionalFormatting>
        <x14:conditionalFormatting xmlns:xm="http://schemas.microsoft.com/office/excel/2006/main">
          <x14:cfRule type="expression" priority="102" id="{0054009D-00A1-46A0-B842-00D40027009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C61</xm:sqref>
        </x14:conditionalFormatting>
        <x14:conditionalFormatting xmlns:xm="http://schemas.microsoft.com/office/excel/2006/main">
          <x14:cfRule type="expression" priority="101" id="{001F00E6-0095-40D6-AF13-002600FD002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C61</xm:sqref>
        </x14:conditionalFormatting>
        <x14:conditionalFormatting xmlns:xm="http://schemas.microsoft.com/office/excel/2006/main">
          <x14:cfRule type="expression" priority="100" id="{00FA0057-000B-43F1-B013-0087002B000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C61</xm:sqref>
        </x14:conditionalFormatting>
        <x14:conditionalFormatting xmlns:xm="http://schemas.microsoft.com/office/excel/2006/main">
          <x14:cfRule type="expression" priority="99" id="{00A400D0-00D6-4A08-B216-00D60014000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C61</xm:sqref>
        </x14:conditionalFormatting>
        <x14:conditionalFormatting xmlns:xm="http://schemas.microsoft.com/office/excel/2006/main">
          <x14:cfRule type="expression" priority="98" id="{006600F2-005C-4D46-B6FE-00BF00A400F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F62</xm:sqref>
        </x14:conditionalFormatting>
        <x14:conditionalFormatting xmlns:xm="http://schemas.microsoft.com/office/excel/2006/main">
          <x14:cfRule type="expression" priority="97" id="{00BC004F-00B7-47AE-9A98-00D10019005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E62</xm:sqref>
        </x14:conditionalFormatting>
        <x14:conditionalFormatting xmlns:xm="http://schemas.microsoft.com/office/excel/2006/main">
          <x14:cfRule type="expression" priority="96" id="{00E500CE-0051-41E1-8A59-00FA00D600E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E62</xm:sqref>
        </x14:conditionalFormatting>
        <x14:conditionalFormatting xmlns:xm="http://schemas.microsoft.com/office/excel/2006/main">
          <x14:cfRule type="expression" priority="95" id="{00780012-0026-457A-BB1F-005600A4006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E62</xm:sqref>
        </x14:conditionalFormatting>
        <x14:conditionalFormatting xmlns:xm="http://schemas.microsoft.com/office/excel/2006/main">
          <x14:cfRule type="expression" priority="94" id="{00870077-0009-4D2D-B68B-001600D100C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E62</xm:sqref>
        </x14:conditionalFormatting>
        <x14:conditionalFormatting xmlns:xm="http://schemas.microsoft.com/office/excel/2006/main">
          <x14:cfRule type="expression" priority="93" id="{00E1008C-0006-45FF-AF7B-00B70048002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E62</xm:sqref>
        </x14:conditionalFormatting>
        <x14:conditionalFormatting xmlns:xm="http://schemas.microsoft.com/office/excel/2006/main">
          <x14:cfRule type="expression" priority="92" id="{003D00A3-0083-4DD8-A06B-00B5008600D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F62</xm:sqref>
        </x14:conditionalFormatting>
        <x14:conditionalFormatting xmlns:xm="http://schemas.microsoft.com/office/excel/2006/main">
          <x14:cfRule type="expression" priority="91" id="{00EA001A-00BD-4A1F-8B98-00AB00F9002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F62</xm:sqref>
        </x14:conditionalFormatting>
        <x14:conditionalFormatting xmlns:xm="http://schemas.microsoft.com/office/excel/2006/main">
          <x14:cfRule type="expression" priority="90" id="{005B0043-0071-4D39-9BD9-00FA0030008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F62</xm:sqref>
        </x14:conditionalFormatting>
        <x14:conditionalFormatting xmlns:xm="http://schemas.microsoft.com/office/excel/2006/main">
          <x14:cfRule type="expression" priority="89" id="{00DE009A-00B8-4501-AFF4-002B00FB00B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F62</xm:sqref>
        </x14:conditionalFormatting>
        <x14:conditionalFormatting xmlns:xm="http://schemas.microsoft.com/office/excel/2006/main">
          <x14:cfRule type="expression" priority="88" id="{00F90054-003F-41D2-A4C1-009C004F003E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C62</xm:sqref>
        </x14:conditionalFormatting>
        <x14:conditionalFormatting xmlns:xm="http://schemas.microsoft.com/office/excel/2006/main">
          <x14:cfRule type="expression" priority="87" id="{004B0042-00B4-48BD-9AB3-009A00FF003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C62</xm:sqref>
        </x14:conditionalFormatting>
        <x14:conditionalFormatting xmlns:xm="http://schemas.microsoft.com/office/excel/2006/main">
          <x14:cfRule type="expression" priority="86" id="{0068007A-004B-4AAE-9FBF-0007003D00E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C62</xm:sqref>
        </x14:conditionalFormatting>
        <x14:conditionalFormatting xmlns:xm="http://schemas.microsoft.com/office/excel/2006/main">
          <x14:cfRule type="expression" priority="85" id="{009C0025-00BA-485D-B476-002000A5004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C62</xm:sqref>
        </x14:conditionalFormatting>
        <x14:conditionalFormatting xmlns:xm="http://schemas.microsoft.com/office/excel/2006/main">
          <x14:cfRule type="expression" priority="84" id="{003A00D4-0006-4501-A115-00B200C1000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</xm:sqref>
        </x14:conditionalFormatting>
        <x14:conditionalFormatting xmlns:xm="http://schemas.microsoft.com/office/excel/2006/main">
          <x14:cfRule type="expression" priority="83" id="{0008000E-00D5-4123-AC41-0092006F000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</xm:sqref>
        </x14:conditionalFormatting>
        <x14:conditionalFormatting xmlns:xm="http://schemas.microsoft.com/office/excel/2006/main">
          <x14:cfRule type="expression" priority="82" id="{00A70028-00A1-4761-9B95-00270016001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</xm:sqref>
        </x14:conditionalFormatting>
        <x14:conditionalFormatting xmlns:xm="http://schemas.microsoft.com/office/excel/2006/main">
          <x14:cfRule type="expression" priority="81" id="{000D0040-0014-4A03-A5F2-00EE0049004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</xm:sqref>
        </x14:conditionalFormatting>
        <x14:conditionalFormatting xmlns:xm="http://schemas.microsoft.com/office/excel/2006/main">
          <x14:cfRule type="expression" priority="80" id="{00FF0010-00BD-48F9-B279-00E800F200D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</xm:sqref>
        </x14:conditionalFormatting>
        <x14:conditionalFormatting xmlns:xm="http://schemas.microsoft.com/office/excel/2006/main">
          <x14:cfRule type="expression" priority="79" id="{008A0058-00D0-4178-AD98-00C200A3002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E63</xm:sqref>
        </x14:conditionalFormatting>
        <x14:conditionalFormatting xmlns:xm="http://schemas.microsoft.com/office/excel/2006/main">
          <x14:cfRule type="expression" priority="78" id="{006600EE-0073-4B20-B676-004A007F00E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</xm:sqref>
        </x14:conditionalFormatting>
        <x14:conditionalFormatting xmlns:xm="http://schemas.microsoft.com/office/excel/2006/main">
          <x14:cfRule type="expression" priority="77" id="{00C600CC-004A-45F1-98E8-000A00DD00B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</xm:sqref>
        </x14:conditionalFormatting>
        <x14:conditionalFormatting xmlns:xm="http://schemas.microsoft.com/office/excel/2006/main">
          <x14:cfRule type="expression" priority="76" id="{009E0035-00AD-4A72-BAC4-009D00B5003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</xm:sqref>
        </x14:conditionalFormatting>
        <x14:conditionalFormatting xmlns:xm="http://schemas.microsoft.com/office/excel/2006/main">
          <x14:cfRule type="expression" priority="75" id="{00AE0052-0045-4EC7-9963-00ED00F7005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F63</xm:sqref>
        </x14:conditionalFormatting>
        <x14:conditionalFormatting xmlns:xm="http://schemas.microsoft.com/office/excel/2006/main">
          <x14:cfRule type="expression" priority="74" id="{00CC004B-00E4-4310-80F2-00F5009D00C4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</xm:sqref>
        </x14:conditionalFormatting>
        <x14:conditionalFormatting xmlns:xm="http://schemas.microsoft.com/office/excel/2006/main">
          <x14:cfRule type="expression" priority="73" id="{00DD0078-0058-41A0-B177-008B005500C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</xm:sqref>
        </x14:conditionalFormatting>
        <x14:conditionalFormatting xmlns:xm="http://schemas.microsoft.com/office/excel/2006/main">
          <x14:cfRule type="expression" priority="72" id="{0013001D-0048-4CC3-804B-00130015000D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</xm:sqref>
        </x14:conditionalFormatting>
        <x14:conditionalFormatting xmlns:xm="http://schemas.microsoft.com/office/excel/2006/main">
          <x14:cfRule type="expression" priority="71" id="{001400B4-002E-4350-891C-00DC000A003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C63</xm:sqref>
        </x14:conditionalFormatting>
        <x14:conditionalFormatting xmlns:xm="http://schemas.microsoft.com/office/excel/2006/main">
          <x14:cfRule type="expression" priority="70" id="{004F00A7-0044-4F8E-845F-00F900AA00C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F64:F65</xm:sqref>
        </x14:conditionalFormatting>
        <x14:conditionalFormatting xmlns:xm="http://schemas.microsoft.com/office/excel/2006/main">
          <x14:cfRule type="expression" priority="69" id="{00980016-0079-4B8B-B13B-00010033009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E64:E65</xm:sqref>
        </x14:conditionalFormatting>
        <x14:conditionalFormatting xmlns:xm="http://schemas.microsoft.com/office/excel/2006/main">
          <x14:cfRule type="expression" priority="68" id="{00B00065-0034-4071-B9CC-00170029008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E64:E65</xm:sqref>
        </x14:conditionalFormatting>
        <x14:conditionalFormatting xmlns:xm="http://schemas.microsoft.com/office/excel/2006/main">
          <x14:cfRule type="expression" priority="67" id="{003B00A3-006B-4C70-9EE5-00B70041003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E64:E65</xm:sqref>
        </x14:conditionalFormatting>
        <x14:conditionalFormatting xmlns:xm="http://schemas.microsoft.com/office/excel/2006/main">
          <x14:cfRule type="expression" priority="66" id="{007900F2-00BE-4EE0-B744-0017009C001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E64:E65</xm:sqref>
        </x14:conditionalFormatting>
        <x14:conditionalFormatting xmlns:xm="http://schemas.microsoft.com/office/excel/2006/main">
          <x14:cfRule type="expression" priority="65" id="{00FC0014-00C9-4B6D-AE48-00B300F300F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E64:E65</xm:sqref>
        </x14:conditionalFormatting>
        <x14:conditionalFormatting xmlns:xm="http://schemas.microsoft.com/office/excel/2006/main">
          <x14:cfRule type="expression" priority="64" id="{009E0015-00B3-4A5F-86BC-004E002B00F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F64:F65</xm:sqref>
        </x14:conditionalFormatting>
        <x14:conditionalFormatting xmlns:xm="http://schemas.microsoft.com/office/excel/2006/main">
          <x14:cfRule type="expression" priority="63" id="{004D00A0-00CF-4237-8577-002C00CC00F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F64:F65</xm:sqref>
        </x14:conditionalFormatting>
        <x14:conditionalFormatting xmlns:xm="http://schemas.microsoft.com/office/excel/2006/main">
          <x14:cfRule type="expression" priority="62" id="{006700C5-00E3-4876-AD7B-00F000B7006B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F64:F65</xm:sqref>
        </x14:conditionalFormatting>
        <x14:conditionalFormatting xmlns:xm="http://schemas.microsoft.com/office/excel/2006/main">
          <x14:cfRule type="expression" priority="61" id="{0034003F-00F8-4041-BD4C-00E4007800D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F64:F65</xm:sqref>
        </x14:conditionalFormatting>
        <x14:conditionalFormatting xmlns:xm="http://schemas.microsoft.com/office/excel/2006/main">
          <x14:cfRule type="expression" priority="60" id="{00360021-00AE-4F41-8508-0099008D0024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C64:C65</xm:sqref>
        </x14:conditionalFormatting>
        <x14:conditionalFormatting xmlns:xm="http://schemas.microsoft.com/office/excel/2006/main">
          <x14:cfRule type="expression" priority="59" id="{008900FE-003B-4F1D-B29C-009B004E007A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C64:C65</xm:sqref>
        </x14:conditionalFormatting>
        <x14:conditionalFormatting xmlns:xm="http://schemas.microsoft.com/office/excel/2006/main">
          <x14:cfRule type="expression" priority="58" id="{00A800D0-0099-4CD2-BEAB-00D400EF00F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C64:C65</xm:sqref>
        </x14:conditionalFormatting>
        <x14:conditionalFormatting xmlns:xm="http://schemas.microsoft.com/office/excel/2006/main">
          <x14:cfRule type="expression" priority="57" id="{00D10087-002B-49AD-91C3-00EC00B4001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C64:C65</xm:sqref>
        </x14:conditionalFormatting>
        <x14:conditionalFormatting xmlns:xm="http://schemas.microsoft.com/office/excel/2006/main">
          <x14:cfRule type="expression" priority="56" id="{00480030-0076-47CE-87A4-0054002000B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F66:F68</xm:sqref>
        </x14:conditionalFormatting>
        <x14:conditionalFormatting xmlns:xm="http://schemas.microsoft.com/office/excel/2006/main">
          <x14:cfRule type="expression" priority="55" id="{00F9006A-00F8-4E06-9010-00FA00CB00C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E66:E68</xm:sqref>
        </x14:conditionalFormatting>
        <x14:conditionalFormatting xmlns:xm="http://schemas.microsoft.com/office/excel/2006/main">
          <x14:cfRule type="expression" priority="54" id="{00EA0062-0033-4FD8-96E3-0062003F00E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E66:E68</xm:sqref>
        </x14:conditionalFormatting>
        <x14:conditionalFormatting xmlns:xm="http://schemas.microsoft.com/office/excel/2006/main">
          <x14:cfRule type="expression" priority="53" id="{00320065-00C4-4B79-B0F0-003D004E00E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E66:E68</xm:sqref>
        </x14:conditionalFormatting>
        <x14:conditionalFormatting xmlns:xm="http://schemas.microsoft.com/office/excel/2006/main">
          <x14:cfRule type="expression" priority="52" id="{00F400FC-005C-4930-86C6-002C00BA00E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E66:E68</xm:sqref>
        </x14:conditionalFormatting>
        <x14:conditionalFormatting xmlns:xm="http://schemas.microsoft.com/office/excel/2006/main">
          <x14:cfRule type="expression" priority="51" id="{00D60027-0040-4DEE-9B23-00D500F6002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E66:E68</xm:sqref>
        </x14:conditionalFormatting>
        <x14:conditionalFormatting xmlns:xm="http://schemas.microsoft.com/office/excel/2006/main">
          <x14:cfRule type="expression" priority="50" id="{00A40041-00F1-4ABD-A482-008F008A007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F66:F68</xm:sqref>
        </x14:conditionalFormatting>
        <x14:conditionalFormatting xmlns:xm="http://schemas.microsoft.com/office/excel/2006/main">
          <x14:cfRule type="expression" priority="49" id="{002800EB-009E-4943-95C7-0039007E003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F66:F68</xm:sqref>
        </x14:conditionalFormatting>
        <x14:conditionalFormatting xmlns:xm="http://schemas.microsoft.com/office/excel/2006/main">
          <x14:cfRule type="expression" priority="48" id="{009C007C-00D7-4374-9236-00DB0018005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F66:F68</xm:sqref>
        </x14:conditionalFormatting>
        <x14:conditionalFormatting xmlns:xm="http://schemas.microsoft.com/office/excel/2006/main">
          <x14:cfRule type="expression" priority="47" id="{00110092-00F1-4292-A2C5-00CA005200C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F66:F68</xm:sqref>
        </x14:conditionalFormatting>
        <x14:conditionalFormatting xmlns:xm="http://schemas.microsoft.com/office/excel/2006/main">
          <x14:cfRule type="expression" priority="46" id="{005200DD-00AA-4513-ADA6-00680021007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C66:C68</xm:sqref>
        </x14:conditionalFormatting>
        <x14:conditionalFormatting xmlns:xm="http://schemas.microsoft.com/office/excel/2006/main">
          <x14:cfRule type="expression" priority="45" id="{000D0093-00F7-4DB4-8ABB-000B0016002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C66:C68</xm:sqref>
        </x14:conditionalFormatting>
        <x14:conditionalFormatting xmlns:xm="http://schemas.microsoft.com/office/excel/2006/main">
          <x14:cfRule type="expression" priority="44" id="{0014001F-0012-4A46-945A-0095006F000F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C66:C68</xm:sqref>
        </x14:conditionalFormatting>
        <x14:conditionalFormatting xmlns:xm="http://schemas.microsoft.com/office/excel/2006/main">
          <x14:cfRule type="expression" priority="43" id="{00560007-0062-4FDB-9F64-00D000E9006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C66:C68</xm:sqref>
        </x14:conditionalFormatting>
        <x14:conditionalFormatting xmlns:xm="http://schemas.microsoft.com/office/excel/2006/main">
          <x14:cfRule type="expression" priority="42" id="{004200E9-006C-4D19-809E-008F006F008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F69:F70</xm:sqref>
        </x14:conditionalFormatting>
        <x14:conditionalFormatting xmlns:xm="http://schemas.microsoft.com/office/excel/2006/main">
          <x14:cfRule type="expression" priority="41" id="{00FA0043-0041-42EB-9B66-00AD00F4008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E69:E70</xm:sqref>
        </x14:conditionalFormatting>
        <x14:conditionalFormatting xmlns:xm="http://schemas.microsoft.com/office/excel/2006/main">
          <x14:cfRule type="expression" priority="40" id="{004F000A-009D-4FEB-B20F-007E00D900B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E69:E70</xm:sqref>
        </x14:conditionalFormatting>
        <x14:conditionalFormatting xmlns:xm="http://schemas.microsoft.com/office/excel/2006/main">
          <x14:cfRule type="expression" priority="39" id="{00C000B8-004C-4F3C-81AF-004500DA008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E69:E70</xm:sqref>
        </x14:conditionalFormatting>
        <x14:conditionalFormatting xmlns:xm="http://schemas.microsoft.com/office/excel/2006/main">
          <x14:cfRule type="expression" priority="38" id="{00350017-003F-47B3-8D00-0056004700BB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E69:E70</xm:sqref>
        </x14:conditionalFormatting>
        <x14:conditionalFormatting xmlns:xm="http://schemas.microsoft.com/office/excel/2006/main">
          <x14:cfRule type="expression" priority="37" id="{00B5001A-00AF-4705-A7F6-006C00C4003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E69:E70</xm:sqref>
        </x14:conditionalFormatting>
        <x14:conditionalFormatting xmlns:xm="http://schemas.microsoft.com/office/excel/2006/main">
          <x14:cfRule type="expression" priority="36" id="{00BC00C2-00B6-4235-A82A-00AC0098008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F69:F70</xm:sqref>
        </x14:conditionalFormatting>
        <x14:conditionalFormatting xmlns:xm="http://schemas.microsoft.com/office/excel/2006/main">
          <x14:cfRule type="expression" priority="35" id="{000F008D-00D7-4E53-9DC7-001E0007009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F69:F70</xm:sqref>
        </x14:conditionalFormatting>
        <x14:conditionalFormatting xmlns:xm="http://schemas.microsoft.com/office/excel/2006/main">
          <x14:cfRule type="expression" priority="34" id="{00570007-00FB-4C23-A753-00E400E4001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F69:F70</xm:sqref>
        </x14:conditionalFormatting>
        <x14:conditionalFormatting xmlns:xm="http://schemas.microsoft.com/office/excel/2006/main">
          <x14:cfRule type="expression" priority="33" id="{00AB007A-0091-4223-82FA-0077007300B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F69:F70</xm:sqref>
        </x14:conditionalFormatting>
        <x14:conditionalFormatting xmlns:xm="http://schemas.microsoft.com/office/excel/2006/main">
          <x14:cfRule type="expression" priority="32" id="{006E001B-00E1-4EDD-A747-001F00260029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C69:C70</xm:sqref>
        </x14:conditionalFormatting>
        <x14:conditionalFormatting xmlns:xm="http://schemas.microsoft.com/office/excel/2006/main">
          <x14:cfRule type="expression" priority="31" id="{002F004B-00C9-4610-9076-003B003900E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C69:C70</xm:sqref>
        </x14:conditionalFormatting>
        <x14:conditionalFormatting xmlns:xm="http://schemas.microsoft.com/office/excel/2006/main">
          <x14:cfRule type="expression" priority="30" id="{00EA0028-0008-4E2A-9FCB-0001002F00AD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C69:C70</xm:sqref>
        </x14:conditionalFormatting>
        <x14:conditionalFormatting xmlns:xm="http://schemas.microsoft.com/office/excel/2006/main">
          <x14:cfRule type="expression" priority="29" id="{0059004A-0029-4A30-894F-00AF009F007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C69:C70</xm:sqref>
        </x14:conditionalFormatting>
        <x14:conditionalFormatting xmlns:xm="http://schemas.microsoft.com/office/excel/2006/main">
          <x14:cfRule type="expression" priority="28" id="{0034009B-00D2-444B-9C91-00B70069005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F71:F72</xm:sqref>
        </x14:conditionalFormatting>
        <x14:conditionalFormatting xmlns:xm="http://schemas.microsoft.com/office/excel/2006/main">
          <x14:cfRule type="expression" priority="27" id="{004C004B-00BC-459F-93BF-007000D6000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E71:E72</xm:sqref>
        </x14:conditionalFormatting>
        <x14:conditionalFormatting xmlns:xm="http://schemas.microsoft.com/office/excel/2006/main">
          <x14:cfRule type="expression" priority="26" id="{00D10000-0045-4D55-9024-001D004C00E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E71:E72</xm:sqref>
        </x14:conditionalFormatting>
        <x14:conditionalFormatting xmlns:xm="http://schemas.microsoft.com/office/excel/2006/main">
          <x14:cfRule type="expression" priority="25" id="{0028006D-00BA-45D8-9778-007000AF00E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E71:E72</xm:sqref>
        </x14:conditionalFormatting>
        <x14:conditionalFormatting xmlns:xm="http://schemas.microsoft.com/office/excel/2006/main">
          <x14:cfRule type="expression" priority="24" id="{000300A3-00F0-49F7-ADB2-00550024002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E71:E72</xm:sqref>
        </x14:conditionalFormatting>
        <x14:conditionalFormatting xmlns:xm="http://schemas.microsoft.com/office/excel/2006/main">
          <x14:cfRule type="expression" priority="23" id="{00BB00B3-006B-4ECF-8EF6-001F001300C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E71:E72</xm:sqref>
        </x14:conditionalFormatting>
        <x14:conditionalFormatting xmlns:xm="http://schemas.microsoft.com/office/excel/2006/main">
          <x14:cfRule type="expression" priority="22" id="{00F900DD-00D1-4B15-9741-00D100D000B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F71:F72</xm:sqref>
        </x14:conditionalFormatting>
        <x14:conditionalFormatting xmlns:xm="http://schemas.microsoft.com/office/excel/2006/main">
          <x14:cfRule type="expression" priority="21" id="{002C0081-007A-4E08-AE5A-000D004D008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F71:F72</xm:sqref>
        </x14:conditionalFormatting>
        <x14:conditionalFormatting xmlns:xm="http://schemas.microsoft.com/office/excel/2006/main">
          <x14:cfRule type="expression" priority="20" id="{008E0098-003E-4AC7-BEFC-009B00D6009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F71:F72</xm:sqref>
        </x14:conditionalFormatting>
        <x14:conditionalFormatting xmlns:xm="http://schemas.microsoft.com/office/excel/2006/main">
          <x14:cfRule type="expression" priority="19" id="{00DA00DC-00A7-4B23-BB3C-00F400B8005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F71:F72</xm:sqref>
        </x14:conditionalFormatting>
        <x14:conditionalFormatting xmlns:xm="http://schemas.microsoft.com/office/excel/2006/main">
          <x14:cfRule type="expression" priority="18" id="{00FE0085-00C4-4F7E-B807-00E700AD0077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C71:C72</xm:sqref>
        </x14:conditionalFormatting>
        <x14:conditionalFormatting xmlns:xm="http://schemas.microsoft.com/office/excel/2006/main">
          <x14:cfRule type="expression" priority="17" id="{00AB0046-00D7-4F0C-84CF-00560092001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C71:C72</xm:sqref>
        </x14:conditionalFormatting>
        <x14:conditionalFormatting xmlns:xm="http://schemas.microsoft.com/office/excel/2006/main">
          <x14:cfRule type="expression" priority="16" id="{00700003-00D9-481F-BE29-004000E100AE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C71:C72</xm:sqref>
        </x14:conditionalFormatting>
        <x14:conditionalFormatting xmlns:xm="http://schemas.microsoft.com/office/excel/2006/main">
          <x14:cfRule type="expression" priority="15" id="{0016008E-006D-4C9F-82B5-009100F7009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C71:C72</xm:sqref>
        </x14:conditionalFormatting>
        <x14:conditionalFormatting xmlns:xm="http://schemas.microsoft.com/office/excel/2006/main">
          <x14:cfRule type="expression" priority="14" id="{004C0096-0028-4E3A-A278-00A30075001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F73</xm:sqref>
        </x14:conditionalFormatting>
        <x14:conditionalFormatting xmlns:xm="http://schemas.microsoft.com/office/excel/2006/main">
          <x14:cfRule type="expression" priority="13" id="{00720072-00AC-4AC4-B15A-006600ED00B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E73 E75:E84</xm:sqref>
        </x14:conditionalFormatting>
        <x14:conditionalFormatting xmlns:xm="http://schemas.microsoft.com/office/excel/2006/main">
          <x14:cfRule type="expression" priority="12" id="{001D001C-00EA-4C8C-B01E-00E700B3008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E73 E75:E84</xm:sqref>
        </x14:conditionalFormatting>
        <x14:conditionalFormatting xmlns:xm="http://schemas.microsoft.com/office/excel/2006/main">
          <x14:cfRule type="expression" priority="11" id="{00360097-005F-4B1B-8711-00D100AE00E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E73 E75:E84</xm:sqref>
        </x14:conditionalFormatting>
        <x14:conditionalFormatting xmlns:xm="http://schemas.microsoft.com/office/excel/2006/main">
          <x14:cfRule type="expression" priority="10" id="{001E005B-0065-4163-B993-00CE003A00D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E73 E75:E84</xm:sqref>
        </x14:conditionalFormatting>
        <x14:conditionalFormatting xmlns:xm="http://schemas.microsoft.com/office/excel/2006/main">
          <x14:cfRule type="expression" priority="9" id="{00FA0089-0058-496D-90B6-00E500C1005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E73 E75:E84</xm:sqref>
        </x14:conditionalFormatting>
        <x14:conditionalFormatting xmlns:xm="http://schemas.microsoft.com/office/excel/2006/main">
          <x14:cfRule type="expression" priority="8" id="{003D00B4-00C2-405B-9AE6-00A60070000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F73</xm:sqref>
        </x14:conditionalFormatting>
        <x14:conditionalFormatting xmlns:xm="http://schemas.microsoft.com/office/excel/2006/main">
          <x14:cfRule type="expression" priority="7" id="{00B900C2-0055-4DE4-9E2A-00BE0085007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F73</xm:sqref>
        </x14:conditionalFormatting>
        <x14:conditionalFormatting xmlns:xm="http://schemas.microsoft.com/office/excel/2006/main">
          <x14:cfRule type="expression" priority="6" id="{00470011-0023-44F5-92FA-00C80090009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F73</xm:sqref>
        </x14:conditionalFormatting>
        <x14:conditionalFormatting xmlns:xm="http://schemas.microsoft.com/office/excel/2006/main">
          <x14:cfRule type="expression" priority="5" id="{0059004B-00E7-4D4E-9143-005E00F600E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F73</xm:sqref>
        </x14:conditionalFormatting>
        <x14:conditionalFormatting xmlns:xm="http://schemas.microsoft.com/office/excel/2006/main">
          <x14:cfRule type="expression" priority="4" id="{002400EF-00A4-42B4-8CA1-00F000F10057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C73 C75:C76</xm:sqref>
        </x14:conditionalFormatting>
        <x14:conditionalFormatting xmlns:xm="http://schemas.microsoft.com/office/excel/2006/main">
          <x14:cfRule type="expression" priority="3" id="{009300C7-0072-4803-8C86-00B000AD002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C73 C75:C76</xm:sqref>
        </x14:conditionalFormatting>
        <x14:conditionalFormatting xmlns:xm="http://schemas.microsoft.com/office/excel/2006/main">
          <x14:cfRule type="expression" priority="2" id="{00980040-0097-4BB3-BB92-00860090000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C73 C75:C76</xm:sqref>
        </x14:conditionalFormatting>
        <x14:conditionalFormatting xmlns:xm="http://schemas.microsoft.com/office/excel/2006/main">
          <x14:cfRule type="expression" priority="1" id="{00DC0035-0035-4885-AC4A-00E9009E008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C73 C75:C76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9999"/>
    <outlinePr applyStyles="0" summaryBelow="0" summaryRight="0" showOutlineSymbols="1"/>
    <pageSetUpPr autoPageBreaks="1" fitToPage="1"/>
  </sheetPr>
  <sheetViews>
    <sheetView zoomScale="100" workbookViewId="0">
      <pane ySplit="2" topLeftCell="A3" activePane="bottomLeft" state="frozen"/>
      <selection activeCell="B4" activeCellId="0" sqref="B4"/>
    </sheetView>
  </sheetViews>
  <sheetFormatPr defaultColWidth="12.630000000000001" defaultRowHeight="15" customHeight="1" outlineLevelCol="1"/>
  <cols>
    <col customWidth="1" min="1" max="1" width="3.25"/>
    <col customWidth="1" hidden="1" min="2" max="2" width="5.1299999999999999"/>
    <col customWidth="1" hidden="1" min="3" max="3" width="7.6299999999999999"/>
    <col customWidth="1" min="4" max="4" width="12.630000000000001"/>
    <col customWidth="1" min="5" max="5" width="7.6299999999999999"/>
    <col customWidth="1" min="6" max="6" width="11.380000000000001"/>
    <col customWidth="1" hidden="1" min="7" max="9" outlineLevel="1" width="4.5"/>
    <col customWidth="1" hidden="1" min="10" max="10" outlineLevel="1" width="37.630000000000003"/>
    <col customWidth="1" min="11" max="11" width="7.6299999999999999"/>
    <col customWidth="1" min="12" max="12" width="30.129999999999999"/>
    <col customWidth="1" min="13" max="13" width="11.380000000000001"/>
    <col customWidth="1" min="14" max="14" width="10.130000000000001"/>
    <col customWidth="1" min="15" max="15" width="12.630000000000001"/>
    <col customWidth="1" min="16" max="18" width="10.130000000000001"/>
    <col customWidth="1" hidden="1" min="19" max="19" width="12.630000000000001"/>
    <col customWidth="1" min="20" max="21" width="8.8800000000000008"/>
    <col customWidth="1" min="22" max="23" width="11.380000000000001"/>
  </cols>
  <sheetData>
    <row r="1" ht="15.75" customHeight="1">
      <c r="A1" s="477" t="s">
        <v>643</v>
      </c>
    </row>
    <row r="2" ht="15.75" customHeight="1">
      <c r="A2" s="9" t="s">
        <v>1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92" t="s">
        <v>324</v>
      </c>
      <c r="H2" s="192" t="s">
        <v>343</v>
      </c>
      <c r="I2" s="9" t="s">
        <v>325</v>
      </c>
      <c r="J2" s="9" t="s">
        <v>6</v>
      </c>
      <c r="K2" s="478" t="s">
        <v>583</v>
      </c>
      <c r="L2" s="479"/>
      <c r="M2" s="9" t="s">
        <v>7</v>
      </c>
      <c r="N2" s="145" t="s">
        <v>344</v>
      </c>
      <c r="O2" s="9" t="s">
        <v>544</v>
      </c>
      <c r="P2" s="9" t="s">
        <v>8</v>
      </c>
      <c r="Q2" s="9" t="s">
        <v>9</v>
      </c>
      <c r="R2" s="9" t="s">
        <v>347</v>
      </c>
      <c r="S2" s="9" t="s">
        <v>385</v>
      </c>
      <c r="T2" s="9" t="s">
        <v>584</v>
      </c>
      <c r="U2" s="9" t="s">
        <v>585</v>
      </c>
      <c r="V2" s="9" t="s">
        <v>586</v>
      </c>
      <c r="W2" s="9" t="s">
        <v>587</v>
      </c>
    </row>
    <row r="3" ht="15.75" customHeight="1">
      <c r="A3" s="480">
        <v>1</v>
      </c>
      <c r="B3" s="26">
        <v>50</v>
      </c>
      <c r="C3" s="12" t="str">
        <f t="shared" ref="C3:C31" si="255">VLOOKUP($B$2:$B764,'Импорт - текущие показатели'!$E$9:$BE764, 2,0)</f>
        <v>#REF!</v>
      </c>
      <c r="D3" s="13" t="str">
        <f t="shared" ref="D3:D31" si="256">VLOOKUP($B$2:$B764,'Импорт - текущие показатели'!$E$9:$BE764, 4,0)</f>
        <v>#REF!</v>
      </c>
      <c r="E3" s="12" t="str">
        <f t="shared" ref="E3:E31" si="257">VLOOKUP($B$2:$B764,'Импорт - текущие показатели'!$E$9:$BE764, 3,0)</f>
        <v>#REF!</v>
      </c>
      <c r="F3" s="13" t="str">
        <f t="shared" ref="F3:F31" si="258">IFERROR(VLOOKUP($K$2:$K764,'Импорт - распределение проектов реновации'!$H$5:$P764,9,0),"")</f>
        <v/>
      </c>
      <c r="G3" s="448" t="s">
        <v>588</v>
      </c>
      <c r="H3" s="448" t="s">
        <v>589</v>
      </c>
      <c r="I3" s="448" t="s">
        <v>590</v>
      </c>
      <c r="J3" s="13" t="str">
        <f t="shared" ref="J3:J31" si="259">VLOOKUP(B3,'Импорт - текущие показатели'!$E$9:$I764,5,0)</f>
        <v>#REF!</v>
      </c>
      <c r="K3" s="481" t="s">
        <v>121</v>
      </c>
      <c r="L3" s="479"/>
      <c r="M3" s="21" t="s">
        <v>19</v>
      </c>
      <c r="N3" s="12" t="str">
        <f t="shared" ref="N3:N31" si="260">VLOOKUP($B$2:$B764,'Импорт - текущие показатели'!$E$9:$BE764,30,0)</f>
        <v>#REF!</v>
      </c>
      <c r="O3" s="12" t="str">
        <f t="shared" ref="O3:O15" si="261">VLOOKUP(B3,'Свод объектов'!D2:AW764,46,0)</f>
        <v>#REF!</v>
      </c>
      <c r="P3" s="41">
        <v>43847</v>
      </c>
      <c r="Q3" s="12" t="str">
        <f t="shared" ref="Q3:Q31" si="262">VLOOKUP($B$2:$B764,'Импорт - текущие показатели'!$E$9:$BE764,11,0)</f>
        <v>#REF!</v>
      </c>
      <c r="R3" s="12" t="str">
        <f t="shared" ref="R3:R31" si="263">VLOOKUP($B$2:$B764,'Импорт - текущие показатели'!$E$9:$BE764,13,0)</f>
        <v>#REF!</v>
      </c>
      <c r="S3" s="208" t="str">
        <f t="shared" ref="S3:S31" si="264">VLOOKUP(B3,'Свод объектов'!$D$2:$AC764,26,0)</f>
        <v>#REF!</v>
      </c>
      <c r="T3" s="482" t="b">
        <v>1</v>
      </c>
      <c r="U3" s="482" t="b">
        <v>1</v>
      </c>
      <c r="V3" s="483" t="b">
        <v>0</v>
      </c>
      <c r="W3" s="483" t="b">
        <v>0</v>
      </c>
    </row>
    <row r="4" ht="15.75" customHeight="1">
      <c r="A4" s="480">
        <v>2</v>
      </c>
      <c r="B4" s="26">
        <v>65</v>
      </c>
      <c r="C4" s="12" t="str">
        <f t="shared" si="255"/>
        <v>#REF!</v>
      </c>
      <c r="D4" s="13" t="str">
        <f t="shared" si="256"/>
        <v>#REF!</v>
      </c>
      <c r="E4" s="12" t="str">
        <f t="shared" si="257"/>
        <v>#REF!</v>
      </c>
      <c r="F4" s="13" t="str">
        <f t="shared" si="258"/>
        <v/>
      </c>
      <c r="G4" s="448" t="s">
        <v>588</v>
      </c>
      <c r="H4" s="448" t="s">
        <v>589</v>
      </c>
      <c r="I4" s="448" t="s">
        <v>591</v>
      </c>
      <c r="J4" s="14" t="str">
        <f t="shared" si="259"/>
        <v>#REF!</v>
      </c>
      <c r="K4" s="481" t="s">
        <v>592</v>
      </c>
      <c r="L4" s="479"/>
      <c r="M4" s="21" t="s">
        <v>19</v>
      </c>
      <c r="N4" s="12" t="str">
        <f t="shared" si="260"/>
        <v>#REF!</v>
      </c>
      <c r="O4" s="12" t="str">
        <f t="shared" si="261"/>
        <v>#REF!</v>
      </c>
      <c r="P4" s="41">
        <v>44105</v>
      </c>
      <c r="Q4" s="12" t="str">
        <f t="shared" si="262"/>
        <v>#REF!</v>
      </c>
      <c r="R4" s="12" t="str">
        <f t="shared" si="263"/>
        <v>#REF!</v>
      </c>
      <c r="S4" s="208" t="str">
        <f t="shared" si="264"/>
        <v>#REF!</v>
      </c>
      <c r="T4" s="482" t="b">
        <v>1</v>
      </c>
      <c r="U4" s="482" t="b">
        <v>1</v>
      </c>
      <c r="V4" s="483" t="b">
        <v>1</v>
      </c>
      <c r="W4" s="483" t="b">
        <v>0</v>
      </c>
    </row>
    <row r="5" ht="15.75" customHeight="1">
      <c r="A5" s="480">
        <v>3</v>
      </c>
      <c r="B5" s="26">
        <v>66</v>
      </c>
      <c r="C5" s="12" t="str">
        <f t="shared" si="255"/>
        <v>#REF!</v>
      </c>
      <c r="D5" s="13" t="str">
        <f t="shared" si="256"/>
        <v>#REF!</v>
      </c>
      <c r="E5" s="12" t="str">
        <f t="shared" si="257"/>
        <v>#REF!</v>
      </c>
      <c r="F5" s="13" t="str">
        <f t="shared" si="258"/>
        <v/>
      </c>
      <c r="G5" s="448" t="s">
        <v>588</v>
      </c>
      <c r="H5" s="448" t="s">
        <v>589</v>
      </c>
      <c r="I5" s="448" t="s">
        <v>590</v>
      </c>
      <c r="J5" s="14" t="str">
        <f t="shared" si="259"/>
        <v>#REF!</v>
      </c>
      <c r="K5" s="481" t="s">
        <v>129</v>
      </c>
      <c r="L5" s="479"/>
      <c r="M5" s="21" t="s">
        <v>19</v>
      </c>
      <c r="N5" s="12" t="str">
        <f t="shared" si="260"/>
        <v>#REF!</v>
      </c>
      <c r="O5" s="12" t="str">
        <f t="shared" si="261"/>
        <v>#REF!</v>
      </c>
      <c r="P5" s="41">
        <v>44105</v>
      </c>
      <c r="Q5" s="12" t="str">
        <f t="shared" si="262"/>
        <v>#REF!</v>
      </c>
      <c r="R5" s="12" t="str">
        <f t="shared" si="263"/>
        <v>#REF!</v>
      </c>
      <c r="S5" s="208" t="str">
        <f t="shared" si="264"/>
        <v>#REF!</v>
      </c>
      <c r="T5" s="482" t="b">
        <v>1</v>
      </c>
      <c r="U5" s="482" t="b">
        <v>1</v>
      </c>
      <c r="V5" s="483" t="b">
        <v>1</v>
      </c>
      <c r="W5" s="483" t="b">
        <v>0</v>
      </c>
    </row>
    <row r="6" ht="15.75" customHeight="1">
      <c r="A6" s="480">
        <v>4</v>
      </c>
      <c r="B6" s="26">
        <v>68</v>
      </c>
      <c r="C6" s="12" t="str">
        <f t="shared" si="255"/>
        <v>#REF!</v>
      </c>
      <c r="D6" s="13" t="str">
        <f t="shared" si="256"/>
        <v>#REF!</v>
      </c>
      <c r="E6" s="12" t="str">
        <f t="shared" si="257"/>
        <v>#REF!</v>
      </c>
      <c r="F6" s="13" t="str">
        <f t="shared" si="258"/>
        <v/>
      </c>
      <c r="G6" s="448" t="s">
        <v>588</v>
      </c>
      <c r="H6" s="448" t="s">
        <v>589</v>
      </c>
      <c r="I6" s="448" t="s">
        <v>593</v>
      </c>
      <c r="J6" s="13" t="str">
        <f t="shared" si="259"/>
        <v>#REF!</v>
      </c>
      <c r="K6" s="481" t="s">
        <v>130</v>
      </c>
      <c r="L6" s="479"/>
      <c r="M6" s="21" t="s">
        <v>19</v>
      </c>
      <c r="N6" s="12" t="str">
        <f t="shared" si="260"/>
        <v>#REF!</v>
      </c>
      <c r="O6" s="12" t="str">
        <f t="shared" si="261"/>
        <v>#REF!</v>
      </c>
      <c r="P6" s="41">
        <v>44117</v>
      </c>
      <c r="Q6" s="12" t="str">
        <f t="shared" si="262"/>
        <v>#REF!</v>
      </c>
      <c r="R6" s="12" t="str">
        <f t="shared" si="263"/>
        <v>#REF!</v>
      </c>
      <c r="S6" s="208" t="str">
        <f t="shared" si="264"/>
        <v>#REF!</v>
      </c>
      <c r="T6" s="482" t="b">
        <v>1</v>
      </c>
      <c r="U6" s="482" t="b">
        <v>1</v>
      </c>
      <c r="V6" s="483" t="b">
        <v>0</v>
      </c>
      <c r="W6" s="483" t="b">
        <v>0</v>
      </c>
    </row>
    <row r="7" ht="15.75" customHeight="1">
      <c r="A7" s="480">
        <v>5</v>
      </c>
      <c r="B7" s="26">
        <v>72</v>
      </c>
      <c r="C7" s="12" t="str">
        <f t="shared" si="255"/>
        <v>#REF!</v>
      </c>
      <c r="D7" s="13" t="str">
        <f t="shared" si="256"/>
        <v>#REF!</v>
      </c>
      <c r="E7" s="12" t="str">
        <f t="shared" si="257"/>
        <v>#REF!</v>
      </c>
      <c r="F7" s="13" t="str">
        <f t="shared" si="258"/>
        <v/>
      </c>
      <c r="G7" s="448" t="s">
        <v>588</v>
      </c>
      <c r="H7" s="448" t="s">
        <v>589</v>
      </c>
      <c r="I7" s="448" t="s">
        <v>591</v>
      </c>
      <c r="J7" s="14" t="str">
        <f t="shared" si="259"/>
        <v>#REF!</v>
      </c>
      <c r="K7" s="481" t="s">
        <v>133</v>
      </c>
      <c r="L7" s="479"/>
      <c r="M7" s="21" t="s">
        <v>57</v>
      </c>
      <c r="N7" s="12" t="str">
        <f t="shared" si="260"/>
        <v>#REF!</v>
      </c>
      <c r="O7" s="12" t="str">
        <f t="shared" si="261"/>
        <v>#REF!</v>
      </c>
      <c r="P7" s="41">
        <v>44141</v>
      </c>
      <c r="Q7" s="12" t="str">
        <f t="shared" si="262"/>
        <v>#REF!</v>
      </c>
      <c r="R7" s="12" t="str">
        <f t="shared" si="263"/>
        <v>#REF!</v>
      </c>
      <c r="S7" s="208" t="str">
        <f t="shared" si="264"/>
        <v>#REF!</v>
      </c>
      <c r="T7" s="482" t="b">
        <v>1</v>
      </c>
      <c r="U7" s="482" t="b">
        <v>1</v>
      </c>
      <c r="V7" s="483" t="b">
        <v>1</v>
      </c>
      <c r="W7" s="483" t="b">
        <v>0</v>
      </c>
    </row>
    <row r="8" ht="15.75" customHeight="1">
      <c r="A8" s="480">
        <v>6</v>
      </c>
      <c r="B8" s="26">
        <v>74</v>
      </c>
      <c r="C8" s="12" t="str">
        <f t="shared" si="255"/>
        <v>#REF!</v>
      </c>
      <c r="D8" s="13" t="str">
        <f t="shared" si="256"/>
        <v>#REF!</v>
      </c>
      <c r="E8" s="12" t="str">
        <f t="shared" si="257"/>
        <v>#REF!</v>
      </c>
      <c r="F8" s="13" t="str">
        <f t="shared" si="258"/>
        <v/>
      </c>
      <c r="G8" s="448" t="s">
        <v>588</v>
      </c>
      <c r="H8" s="448" t="s">
        <v>589</v>
      </c>
      <c r="I8" s="448" t="s">
        <v>591</v>
      </c>
      <c r="J8" s="13" t="str">
        <f t="shared" si="259"/>
        <v>#REF!</v>
      </c>
      <c r="K8" s="481" t="s">
        <v>135</v>
      </c>
      <c r="L8" s="479"/>
      <c r="M8" s="21" t="s">
        <v>136</v>
      </c>
      <c r="N8" s="12" t="str">
        <f t="shared" si="260"/>
        <v>#REF!</v>
      </c>
      <c r="O8" s="12" t="str">
        <f t="shared" si="261"/>
        <v>#REF!</v>
      </c>
      <c r="P8" s="41">
        <v>44145</v>
      </c>
      <c r="Q8" s="12" t="str">
        <f t="shared" si="262"/>
        <v>#REF!</v>
      </c>
      <c r="R8" s="12" t="str">
        <f t="shared" si="263"/>
        <v>#REF!</v>
      </c>
      <c r="S8" s="208" t="str">
        <f t="shared" si="264"/>
        <v>#REF!</v>
      </c>
      <c r="T8" s="482" t="b">
        <v>1</v>
      </c>
      <c r="U8" s="482" t="b">
        <v>1</v>
      </c>
      <c r="V8" s="483" t="b">
        <v>1</v>
      </c>
      <c r="W8" s="483" t="b">
        <v>0</v>
      </c>
    </row>
    <row r="9" ht="15.75" customHeight="1">
      <c r="A9" s="480">
        <v>7</v>
      </c>
      <c r="B9" s="26">
        <v>80</v>
      </c>
      <c r="C9" s="12" t="str">
        <f t="shared" si="255"/>
        <v>#REF!</v>
      </c>
      <c r="D9" s="13" t="str">
        <f t="shared" si="256"/>
        <v>#REF!</v>
      </c>
      <c r="E9" s="12" t="str">
        <f t="shared" si="257"/>
        <v>#REF!</v>
      </c>
      <c r="F9" s="13" t="str">
        <f t="shared" si="258"/>
        <v/>
      </c>
      <c r="G9" s="448" t="s">
        <v>588</v>
      </c>
      <c r="H9" s="448" t="s">
        <v>589</v>
      </c>
      <c r="I9" s="448" t="s">
        <v>590</v>
      </c>
      <c r="J9" s="13" t="str">
        <f t="shared" si="259"/>
        <v>#REF!</v>
      </c>
      <c r="K9" s="481" t="s">
        <v>138</v>
      </c>
      <c r="L9" s="479"/>
      <c r="M9" s="21" t="s">
        <v>19</v>
      </c>
      <c r="N9" s="12" t="str">
        <f t="shared" si="260"/>
        <v>#REF!</v>
      </c>
      <c r="O9" s="12" t="str">
        <f t="shared" si="261"/>
        <v>#REF!</v>
      </c>
      <c r="P9" s="41">
        <v>44562</v>
      </c>
      <c r="Q9" s="12" t="str">
        <f t="shared" si="262"/>
        <v>#REF!</v>
      </c>
      <c r="R9" s="12" t="str">
        <f t="shared" si="263"/>
        <v>#REF!</v>
      </c>
      <c r="S9" s="208" t="str">
        <f t="shared" si="264"/>
        <v>#REF!</v>
      </c>
      <c r="T9" s="482" t="b">
        <v>1</v>
      </c>
      <c r="U9" s="482" t="b">
        <v>1</v>
      </c>
      <c r="V9" s="483" t="b">
        <v>1</v>
      </c>
      <c r="W9" s="483" t="b">
        <v>0</v>
      </c>
    </row>
    <row r="10" ht="15.75" customHeight="1">
      <c r="A10" s="480">
        <v>8</v>
      </c>
      <c r="B10" s="26">
        <v>85</v>
      </c>
      <c r="C10" s="12" t="str">
        <f t="shared" si="255"/>
        <v>#REF!</v>
      </c>
      <c r="D10" s="13" t="str">
        <f t="shared" si="256"/>
        <v>#REF!</v>
      </c>
      <c r="E10" s="12" t="str">
        <f t="shared" si="257"/>
        <v>#REF!</v>
      </c>
      <c r="F10" s="13" t="str">
        <f t="shared" si="258"/>
        <v/>
      </c>
      <c r="G10" s="448" t="s">
        <v>588</v>
      </c>
      <c r="H10" s="448" t="s">
        <v>589</v>
      </c>
      <c r="I10" s="448" t="s">
        <v>591</v>
      </c>
      <c r="J10" s="485" t="str">
        <f t="shared" si="259"/>
        <v>#REF!</v>
      </c>
      <c r="K10" s="486" t="s">
        <v>143</v>
      </c>
      <c r="L10" s="479"/>
      <c r="M10" s="21" t="s">
        <v>144</v>
      </c>
      <c r="N10" s="12" t="str">
        <f t="shared" si="260"/>
        <v>#REF!</v>
      </c>
      <c r="O10" s="12" t="str">
        <f t="shared" si="261"/>
        <v>#REF!</v>
      </c>
      <c r="P10" s="41">
        <v>44342</v>
      </c>
      <c r="Q10" s="12" t="str">
        <f t="shared" si="262"/>
        <v>#REF!</v>
      </c>
      <c r="R10" s="12" t="str">
        <f t="shared" si="263"/>
        <v>#REF!</v>
      </c>
      <c r="S10" s="208" t="str">
        <f t="shared" si="264"/>
        <v>#REF!</v>
      </c>
      <c r="T10" s="482" t="b">
        <v>1</v>
      </c>
      <c r="U10" s="482" t="b">
        <v>1</v>
      </c>
      <c r="V10" s="483" t="b">
        <v>1</v>
      </c>
      <c r="W10" s="483" t="b">
        <v>0</v>
      </c>
    </row>
    <row r="11" ht="15.75" customHeight="1">
      <c r="A11" s="480">
        <v>9</v>
      </c>
      <c r="B11" s="26">
        <v>86</v>
      </c>
      <c r="C11" s="12" t="str">
        <f t="shared" si="255"/>
        <v>#REF!</v>
      </c>
      <c r="D11" s="13" t="str">
        <f t="shared" si="256"/>
        <v>#REF!</v>
      </c>
      <c r="E11" s="12" t="str">
        <f t="shared" si="257"/>
        <v>#REF!</v>
      </c>
      <c r="F11" s="13" t="str">
        <f t="shared" si="258"/>
        <v/>
      </c>
      <c r="G11" s="448" t="s">
        <v>588</v>
      </c>
      <c r="H11" s="448" t="s">
        <v>589</v>
      </c>
      <c r="I11" s="448" t="s">
        <v>591</v>
      </c>
      <c r="J11" s="485" t="str">
        <f t="shared" si="259"/>
        <v>#REF!</v>
      </c>
      <c r="K11" s="484" t="s">
        <v>145</v>
      </c>
      <c r="L11" s="479"/>
      <c r="M11" s="21" t="s">
        <v>144</v>
      </c>
      <c r="N11" s="12" t="str">
        <f t="shared" si="260"/>
        <v>#REF!</v>
      </c>
      <c r="O11" s="12" t="str">
        <f t="shared" si="261"/>
        <v>#REF!</v>
      </c>
      <c r="P11" s="41">
        <v>44342</v>
      </c>
      <c r="Q11" s="12" t="str">
        <f t="shared" si="262"/>
        <v>#REF!</v>
      </c>
      <c r="R11" s="12" t="str">
        <f t="shared" si="263"/>
        <v>#REF!</v>
      </c>
      <c r="S11" s="208" t="str">
        <f t="shared" si="264"/>
        <v>#REF!</v>
      </c>
      <c r="T11" s="482" t="b">
        <v>1</v>
      </c>
      <c r="U11" s="482" t="b">
        <v>1</v>
      </c>
      <c r="V11" s="483" t="b">
        <v>1</v>
      </c>
      <c r="W11" s="483" t="b">
        <v>0</v>
      </c>
    </row>
    <row r="12" ht="15.75" customHeight="1">
      <c r="A12" s="480">
        <v>10</v>
      </c>
      <c r="B12" s="26">
        <v>87</v>
      </c>
      <c r="C12" s="12" t="str">
        <f t="shared" si="255"/>
        <v>#REF!</v>
      </c>
      <c r="D12" s="13" t="str">
        <f t="shared" si="256"/>
        <v>#REF!</v>
      </c>
      <c r="E12" s="12" t="str">
        <f t="shared" si="257"/>
        <v>#REF!</v>
      </c>
      <c r="F12" s="13" t="str">
        <f t="shared" si="258"/>
        <v/>
      </c>
      <c r="G12" s="448" t="s">
        <v>588</v>
      </c>
      <c r="H12" s="448" t="s">
        <v>589</v>
      </c>
      <c r="I12" s="448" t="s">
        <v>593</v>
      </c>
      <c r="J12" s="13" t="str">
        <f t="shared" si="259"/>
        <v>#REF!</v>
      </c>
      <c r="K12" s="484" t="s">
        <v>147</v>
      </c>
      <c r="L12" s="479"/>
      <c r="M12" s="21" t="s">
        <v>136</v>
      </c>
      <c r="N12" s="12" t="str">
        <f t="shared" si="260"/>
        <v>#REF!</v>
      </c>
      <c r="O12" s="12" t="str">
        <f t="shared" si="261"/>
        <v>#REF!</v>
      </c>
      <c r="P12" s="41">
        <v>44383</v>
      </c>
      <c r="Q12" s="12" t="str">
        <f t="shared" si="262"/>
        <v>#REF!</v>
      </c>
      <c r="R12" s="12" t="str">
        <f t="shared" si="263"/>
        <v>#REF!</v>
      </c>
      <c r="S12" s="208" t="str">
        <f t="shared" si="264"/>
        <v>#REF!</v>
      </c>
      <c r="T12" s="482" t="b">
        <v>1</v>
      </c>
      <c r="U12" s="482" t="b">
        <v>1</v>
      </c>
      <c r="V12" s="483" t="b">
        <v>0</v>
      </c>
      <c r="W12" s="483" t="b">
        <v>0</v>
      </c>
    </row>
    <row r="13" ht="15.75" customHeight="1">
      <c r="A13" s="480">
        <v>11</v>
      </c>
      <c r="B13" s="26">
        <v>88</v>
      </c>
      <c r="C13" s="12" t="str">
        <f t="shared" si="255"/>
        <v>#REF!</v>
      </c>
      <c r="D13" s="13" t="str">
        <f t="shared" si="256"/>
        <v>#REF!</v>
      </c>
      <c r="E13" s="12" t="str">
        <f t="shared" si="257"/>
        <v>#REF!</v>
      </c>
      <c r="F13" s="13" t="str">
        <f t="shared" si="258"/>
        <v/>
      </c>
      <c r="G13" s="448" t="s">
        <v>588</v>
      </c>
      <c r="H13" s="448" t="s">
        <v>589</v>
      </c>
      <c r="I13" s="448" t="s">
        <v>353</v>
      </c>
      <c r="J13" s="13" t="str">
        <f t="shared" si="259"/>
        <v>#REF!</v>
      </c>
      <c r="K13" s="486" t="s">
        <v>151</v>
      </c>
      <c r="L13" s="479"/>
      <c r="M13" s="21" t="s">
        <v>57</v>
      </c>
      <c r="N13" s="12" t="str">
        <f t="shared" si="260"/>
        <v>#REF!</v>
      </c>
      <c r="O13" s="12" t="str">
        <f t="shared" si="261"/>
        <v>#REF!</v>
      </c>
      <c r="P13" s="41">
        <v>44418</v>
      </c>
      <c r="Q13" s="12" t="str">
        <f t="shared" si="262"/>
        <v>#REF!</v>
      </c>
      <c r="R13" s="12" t="str">
        <f t="shared" si="263"/>
        <v>#REF!</v>
      </c>
      <c r="S13" s="208" t="str">
        <f t="shared" si="264"/>
        <v>#REF!</v>
      </c>
      <c r="T13" s="482" t="b">
        <v>1</v>
      </c>
      <c r="U13" s="482" t="b">
        <v>1</v>
      </c>
      <c r="V13" s="483" t="b">
        <v>0</v>
      </c>
      <c r="W13" s="483" t="b">
        <v>0</v>
      </c>
    </row>
    <row r="14" ht="15.75" customHeight="1">
      <c r="A14" s="480">
        <v>12</v>
      </c>
      <c r="B14" s="26">
        <v>107</v>
      </c>
      <c r="C14" s="12" t="str">
        <f t="shared" si="255"/>
        <v>#REF!</v>
      </c>
      <c r="D14" s="13" t="str">
        <f t="shared" si="256"/>
        <v>#REF!</v>
      </c>
      <c r="E14" s="12" t="str">
        <f t="shared" si="257"/>
        <v>#REF!</v>
      </c>
      <c r="F14" s="13" t="str">
        <f t="shared" si="258"/>
        <v/>
      </c>
      <c r="G14" s="448" t="s">
        <v>588</v>
      </c>
      <c r="H14" s="448" t="s">
        <v>589</v>
      </c>
      <c r="I14" s="448" t="s">
        <v>590</v>
      </c>
      <c r="J14" s="13" t="str">
        <f t="shared" si="259"/>
        <v>#REF!</v>
      </c>
      <c r="K14" s="486" t="s">
        <v>161</v>
      </c>
      <c r="L14" s="479"/>
      <c r="M14" s="487" t="s">
        <v>25</v>
      </c>
      <c r="N14" s="12" t="str">
        <f t="shared" si="260"/>
        <v>#REF!</v>
      </c>
      <c r="O14" s="12" t="str">
        <f t="shared" si="261"/>
        <v>#REF!</v>
      </c>
      <c r="P14" s="41">
        <v>44407</v>
      </c>
      <c r="Q14" s="12" t="str">
        <f t="shared" si="262"/>
        <v>#REF!</v>
      </c>
      <c r="R14" s="12" t="str">
        <f t="shared" si="263"/>
        <v>#REF!</v>
      </c>
      <c r="S14" s="208" t="str">
        <f t="shared" si="264"/>
        <v>#REF!</v>
      </c>
      <c r="T14" s="482" t="b">
        <v>1</v>
      </c>
      <c r="U14" s="482" t="b">
        <v>1</v>
      </c>
      <c r="V14" s="483" t="b">
        <v>0</v>
      </c>
      <c r="W14" s="483" t="b">
        <v>0</v>
      </c>
    </row>
    <row r="15" ht="15.75" customHeight="1">
      <c r="A15" s="480">
        <v>13</v>
      </c>
      <c r="B15" s="26">
        <v>115</v>
      </c>
      <c r="C15" s="12" t="str">
        <f t="shared" si="255"/>
        <v>#REF!</v>
      </c>
      <c r="D15" s="13" t="str">
        <f t="shared" si="256"/>
        <v>#REF!</v>
      </c>
      <c r="E15" s="12" t="str">
        <f t="shared" si="257"/>
        <v>#REF!</v>
      </c>
      <c r="F15" s="13" t="str">
        <f t="shared" si="258"/>
        <v/>
      </c>
      <c r="G15" s="448" t="s">
        <v>588</v>
      </c>
      <c r="H15" s="448" t="s">
        <v>594</v>
      </c>
      <c r="I15" s="448" t="s">
        <v>593</v>
      </c>
      <c r="J15" s="485" t="str">
        <f t="shared" si="259"/>
        <v>#REF!</v>
      </c>
      <c r="K15" s="486" t="s">
        <v>600</v>
      </c>
      <c r="L15" s="479"/>
      <c r="M15" s="21" t="s">
        <v>19</v>
      </c>
      <c r="N15" s="12" t="str">
        <f t="shared" si="260"/>
        <v>#REF!</v>
      </c>
      <c r="O15" s="12" t="str">
        <f t="shared" si="261"/>
        <v>#REF!</v>
      </c>
      <c r="P15" s="41">
        <v>44287</v>
      </c>
      <c r="Q15" s="12" t="str">
        <f t="shared" si="262"/>
        <v>#REF!</v>
      </c>
      <c r="R15" s="12" t="str">
        <f t="shared" si="263"/>
        <v>#REF!</v>
      </c>
      <c r="S15" s="208" t="str">
        <f t="shared" si="264"/>
        <v>#REF!</v>
      </c>
      <c r="T15" s="482" t="b">
        <v>1</v>
      </c>
      <c r="U15" s="482" t="b">
        <v>1</v>
      </c>
      <c r="V15" s="483" t="b">
        <v>0</v>
      </c>
      <c r="W15" s="483" t="b">
        <v>0</v>
      </c>
    </row>
    <row r="16" ht="15.75" customHeight="1">
      <c r="A16" s="480">
        <v>14</v>
      </c>
      <c r="B16" s="26">
        <v>173</v>
      </c>
      <c r="C16" s="12" t="str">
        <f t="shared" si="255"/>
        <v>#REF!</v>
      </c>
      <c r="D16" s="13" t="str">
        <f t="shared" si="256"/>
        <v>#REF!</v>
      </c>
      <c r="E16" s="12" t="str">
        <f t="shared" si="257"/>
        <v>#REF!</v>
      </c>
      <c r="F16" s="13" t="str">
        <f t="shared" si="258"/>
        <v/>
      </c>
      <c r="G16" s="448" t="s">
        <v>588</v>
      </c>
      <c r="H16" s="448" t="s">
        <v>594</v>
      </c>
      <c r="I16" s="448" t="s">
        <v>593</v>
      </c>
      <c r="J16" s="485" t="str">
        <f t="shared" si="259"/>
        <v>#REF!</v>
      </c>
      <c r="K16" s="486" t="s">
        <v>602</v>
      </c>
      <c r="L16" s="479"/>
      <c r="M16" s="21" t="s">
        <v>42</v>
      </c>
      <c r="N16" s="12" t="str">
        <f t="shared" si="260"/>
        <v>#REF!</v>
      </c>
      <c r="O16" s="12" t="str">
        <f t="shared" ref="O16:O20" si="265">VLOOKUP(B16,'Свод объектов'!D25:AW764,46,0)</f>
        <v>#REF!</v>
      </c>
      <c r="P16" s="41">
        <v>44378</v>
      </c>
      <c r="Q16" s="12" t="str">
        <f t="shared" si="262"/>
        <v>#REF!</v>
      </c>
      <c r="R16" s="12" t="str">
        <f t="shared" si="263"/>
        <v>#REF!</v>
      </c>
      <c r="S16" s="208" t="str">
        <f t="shared" si="264"/>
        <v>#REF!</v>
      </c>
      <c r="T16" s="482" t="b">
        <v>1</v>
      </c>
      <c r="U16" s="482" t="b">
        <v>1</v>
      </c>
      <c r="V16" s="483" t="b">
        <v>1</v>
      </c>
      <c r="W16" s="483" t="b">
        <v>1</v>
      </c>
    </row>
    <row r="17" ht="15.75" customHeight="1">
      <c r="A17" s="480">
        <v>15</v>
      </c>
      <c r="B17" s="26">
        <v>174</v>
      </c>
      <c r="C17" s="12" t="str">
        <f t="shared" si="255"/>
        <v>#REF!</v>
      </c>
      <c r="D17" s="13" t="str">
        <f t="shared" si="256"/>
        <v>#REF!</v>
      </c>
      <c r="E17" s="12" t="str">
        <f t="shared" si="257"/>
        <v>#REF!</v>
      </c>
      <c r="F17" s="13" t="str">
        <f t="shared" si="258"/>
        <v/>
      </c>
      <c r="G17" s="448" t="s">
        <v>588</v>
      </c>
      <c r="H17" s="448" t="s">
        <v>594</v>
      </c>
      <c r="I17" s="448" t="s">
        <v>593</v>
      </c>
      <c r="J17" s="485" t="str">
        <f t="shared" si="259"/>
        <v>#REF!</v>
      </c>
      <c r="K17" s="486" t="s">
        <v>603</v>
      </c>
      <c r="L17" s="479"/>
      <c r="M17" s="21" t="s">
        <v>42</v>
      </c>
      <c r="N17" s="12" t="str">
        <f t="shared" si="260"/>
        <v>#REF!</v>
      </c>
      <c r="O17" s="12" t="str">
        <f t="shared" si="265"/>
        <v>#REF!</v>
      </c>
      <c r="P17" s="41">
        <v>44317</v>
      </c>
      <c r="Q17" s="12" t="str">
        <f t="shared" si="262"/>
        <v>#REF!</v>
      </c>
      <c r="R17" s="12" t="str">
        <f t="shared" si="263"/>
        <v>#REF!</v>
      </c>
      <c r="S17" s="208" t="str">
        <f t="shared" si="264"/>
        <v>#REF!</v>
      </c>
      <c r="T17" s="482" t="b">
        <v>1</v>
      </c>
      <c r="U17" s="482" t="b">
        <v>1</v>
      </c>
      <c r="V17" s="483" t="b">
        <v>0</v>
      </c>
      <c r="W17" s="483" t="b">
        <v>1</v>
      </c>
    </row>
    <row r="18" ht="15.75" customHeight="1">
      <c r="A18" s="480">
        <v>16</v>
      </c>
      <c r="B18" s="26">
        <v>259</v>
      </c>
      <c r="C18" s="12" t="str">
        <f t="shared" si="255"/>
        <v>#REF!</v>
      </c>
      <c r="D18" s="13" t="str">
        <f t="shared" si="256"/>
        <v>#REF!</v>
      </c>
      <c r="E18" s="12" t="str">
        <f t="shared" si="257"/>
        <v>#REF!</v>
      </c>
      <c r="F18" s="13" t="str">
        <f t="shared" si="258"/>
        <v/>
      </c>
      <c r="G18" s="448" t="s">
        <v>588</v>
      </c>
      <c r="H18" s="448" t="s">
        <v>594</v>
      </c>
      <c r="I18" s="448" t="s">
        <v>591</v>
      </c>
      <c r="J18" s="485" t="str">
        <f t="shared" si="259"/>
        <v>#REF!</v>
      </c>
      <c r="K18" s="486" t="s">
        <v>604</v>
      </c>
      <c r="L18" s="479"/>
      <c r="M18" s="21" t="s">
        <v>42</v>
      </c>
      <c r="N18" s="12" t="str">
        <f t="shared" si="260"/>
        <v>#REF!</v>
      </c>
      <c r="O18" s="26" t="str">
        <f t="shared" si="265"/>
        <v>#REF!</v>
      </c>
      <c r="P18" s="41">
        <v>44377</v>
      </c>
      <c r="Q18" s="12" t="str">
        <f t="shared" si="262"/>
        <v>#REF!</v>
      </c>
      <c r="R18" s="12" t="str">
        <f t="shared" si="263"/>
        <v>#REF!</v>
      </c>
      <c r="S18" s="208" t="str">
        <f t="shared" si="264"/>
        <v>#REF!</v>
      </c>
      <c r="T18" s="482" t="b">
        <v>1</v>
      </c>
      <c r="U18" s="482" t="b">
        <v>1</v>
      </c>
      <c r="V18" s="483" t="b">
        <v>0</v>
      </c>
      <c r="W18" s="483" t="b">
        <v>0</v>
      </c>
    </row>
    <row r="19" ht="15.75" customHeight="1">
      <c r="A19" s="480">
        <v>17</v>
      </c>
      <c r="B19" s="26">
        <v>260</v>
      </c>
      <c r="C19" s="12" t="str">
        <f t="shared" si="255"/>
        <v>#REF!</v>
      </c>
      <c r="D19" s="13" t="str">
        <f t="shared" si="256"/>
        <v>#REF!</v>
      </c>
      <c r="E19" s="12" t="str">
        <f t="shared" si="257"/>
        <v>#REF!</v>
      </c>
      <c r="F19" s="13" t="str">
        <f t="shared" si="258"/>
        <v/>
      </c>
      <c r="G19" s="448" t="s">
        <v>588</v>
      </c>
      <c r="H19" s="448" t="s">
        <v>594</v>
      </c>
      <c r="I19" s="448" t="s">
        <v>591</v>
      </c>
      <c r="J19" s="485" t="str">
        <f t="shared" si="259"/>
        <v>#REF!</v>
      </c>
      <c r="K19" s="486" t="s">
        <v>605</v>
      </c>
      <c r="L19" s="479"/>
      <c r="M19" s="21" t="s">
        <v>42</v>
      </c>
      <c r="N19" s="12" t="str">
        <f t="shared" si="260"/>
        <v>#REF!</v>
      </c>
      <c r="O19" s="26" t="str">
        <f t="shared" si="265"/>
        <v>#REF!</v>
      </c>
      <c r="P19" s="41">
        <v>44409</v>
      </c>
      <c r="Q19" s="12" t="str">
        <f t="shared" si="262"/>
        <v>#REF!</v>
      </c>
      <c r="R19" s="12" t="str">
        <f t="shared" si="263"/>
        <v>#REF!</v>
      </c>
      <c r="S19" s="208" t="str">
        <f t="shared" si="264"/>
        <v>#REF!</v>
      </c>
      <c r="T19" s="482" t="b">
        <v>1</v>
      </c>
      <c r="U19" s="482" t="b">
        <v>1</v>
      </c>
      <c r="V19" s="483" t="b">
        <v>0</v>
      </c>
      <c r="W19" s="483" t="b">
        <v>0</v>
      </c>
    </row>
    <row r="20" ht="15.75" customHeight="1">
      <c r="A20" s="480">
        <v>18</v>
      </c>
      <c r="B20" s="26">
        <v>262</v>
      </c>
      <c r="C20" s="12" t="str">
        <f t="shared" si="255"/>
        <v>#REF!</v>
      </c>
      <c r="D20" s="13" t="str">
        <f t="shared" si="256"/>
        <v>#REF!</v>
      </c>
      <c r="E20" s="12" t="str">
        <f t="shared" si="257"/>
        <v>#REF!</v>
      </c>
      <c r="F20" s="13" t="str">
        <f t="shared" si="258"/>
        <v/>
      </c>
      <c r="G20" s="448" t="s">
        <v>588</v>
      </c>
      <c r="H20" s="448" t="s">
        <v>594</v>
      </c>
      <c r="I20" s="448" t="s">
        <v>591</v>
      </c>
      <c r="J20" s="485" t="str">
        <f t="shared" si="259"/>
        <v>#REF!</v>
      </c>
      <c r="K20" s="484" t="s">
        <v>607</v>
      </c>
      <c r="L20" s="479"/>
      <c r="M20" s="21" t="s">
        <v>42</v>
      </c>
      <c r="N20" s="12" t="str">
        <f t="shared" si="260"/>
        <v>#REF!</v>
      </c>
      <c r="O20" s="26" t="str">
        <f t="shared" si="265"/>
        <v>#REF!</v>
      </c>
      <c r="P20" s="41">
        <v>44470</v>
      </c>
      <c r="Q20" s="12" t="str">
        <f t="shared" si="262"/>
        <v>#REF!</v>
      </c>
      <c r="R20" s="12" t="str">
        <f t="shared" si="263"/>
        <v>#REF!</v>
      </c>
      <c r="S20" s="208" t="str">
        <f t="shared" si="264"/>
        <v>#REF!</v>
      </c>
      <c r="T20" s="482" t="b">
        <v>0</v>
      </c>
      <c r="U20" s="482" t="b">
        <v>0</v>
      </c>
      <c r="V20" s="483" t="b">
        <v>0</v>
      </c>
      <c r="W20" s="483" t="b">
        <v>0</v>
      </c>
    </row>
    <row r="21" ht="15.75" customHeight="1">
      <c r="A21" s="480">
        <v>19</v>
      </c>
      <c r="B21" s="26">
        <v>458</v>
      </c>
      <c r="C21" s="12" t="str">
        <f t="shared" si="255"/>
        <v>#REF!</v>
      </c>
      <c r="D21" s="13" t="str">
        <f t="shared" si="256"/>
        <v>#REF!</v>
      </c>
      <c r="E21" s="12" t="str">
        <f t="shared" si="257"/>
        <v>#REF!</v>
      </c>
      <c r="F21" s="13" t="str">
        <f t="shared" si="258"/>
        <v/>
      </c>
      <c r="G21" s="448" t="s">
        <v>588</v>
      </c>
      <c r="H21" s="448" t="s">
        <v>594</v>
      </c>
      <c r="I21" s="448" t="s">
        <v>591</v>
      </c>
      <c r="J21" s="485" t="str">
        <f t="shared" si="259"/>
        <v>#REF!</v>
      </c>
      <c r="K21" s="486" t="s">
        <v>618</v>
      </c>
      <c r="L21" s="479"/>
      <c r="M21" s="21" t="s">
        <v>64</v>
      </c>
      <c r="N21" s="12" t="str">
        <f t="shared" si="260"/>
        <v>#REF!</v>
      </c>
      <c r="O21" s="26" t="str">
        <f t="shared" ref="O21:O28" si="266">VLOOKUP(B21,'Свод объектов'!D38:AW764,46,0)</f>
        <v>#REF!</v>
      </c>
      <c r="P21" s="41">
        <v>44378</v>
      </c>
      <c r="Q21" s="12" t="str">
        <f t="shared" si="262"/>
        <v>#REF!</v>
      </c>
      <c r="R21" s="12" t="str">
        <f t="shared" si="263"/>
        <v>#REF!</v>
      </c>
      <c r="S21" s="208" t="str">
        <f t="shared" si="264"/>
        <v>#REF!</v>
      </c>
      <c r="T21" s="482" t="b">
        <v>1</v>
      </c>
      <c r="U21" s="482" t="b">
        <v>1</v>
      </c>
      <c r="V21" s="483" t="b">
        <v>1</v>
      </c>
      <c r="W21" s="483" t="b">
        <v>0</v>
      </c>
    </row>
    <row r="22" ht="15.75" customHeight="1">
      <c r="A22" s="480">
        <v>20</v>
      </c>
      <c r="B22" s="26">
        <v>462</v>
      </c>
      <c r="C22" s="12" t="str">
        <f t="shared" si="255"/>
        <v>#REF!</v>
      </c>
      <c r="D22" s="13" t="str">
        <f t="shared" si="256"/>
        <v>#REF!</v>
      </c>
      <c r="E22" s="12" t="str">
        <f t="shared" si="257"/>
        <v>#REF!</v>
      </c>
      <c r="F22" s="13" t="str">
        <f t="shared" si="258"/>
        <v/>
      </c>
      <c r="G22" s="448" t="s">
        <v>588</v>
      </c>
      <c r="H22" s="448" t="s">
        <v>594</v>
      </c>
      <c r="I22" s="448" t="s">
        <v>591</v>
      </c>
      <c r="J22" s="485" t="str">
        <f t="shared" si="259"/>
        <v>#REF!</v>
      </c>
      <c r="K22" s="484" t="s">
        <v>623</v>
      </c>
      <c r="L22" s="479"/>
      <c r="M22" s="21" t="s">
        <v>64</v>
      </c>
      <c r="N22" s="12" t="str">
        <f t="shared" si="260"/>
        <v>#REF!</v>
      </c>
      <c r="O22" s="12" t="str">
        <f t="shared" si="266"/>
        <v>#REF!</v>
      </c>
      <c r="P22" s="41">
        <v>44531</v>
      </c>
      <c r="Q22" s="12" t="str">
        <f t="shared" si="262"/>
        <v>#REF!</v>
      </c>
      <c r="R22" s="12" t="str">
        <f t="shared" si="263"/>
        <v>#REF!</v>
      </c>
      <c r="S22" s="208" t="str">
        <f t="shared" si="264"/>
        <v>#REF!</v>
      </c>
      <c r="T22" s="482" t="b">
        <v>1</v>
      </c>
      <c r="U22" s="482" t="b">
        <v>1</v>
      </c>
      <c r="V22" s="483" t="b">
        <v>0</v>
      </c>
      <c r="W22" s="483" t="b">
        <v>0</v>
      </c>
    </row>
    <row r="23" ht="15.75" customHeight="1">
      <c r="A23" s="480">
        <v>21</v>
      </c>
      <c r="B23" s="26">
        <v>567</v>
      </c>
      <c r="C23" s="12" t="str">
        <f t="shared" si="255"/>
        <v>#REF!</v>
      </c>
      <c r="D23" s="13" t="str">
        <f t="shared" si="256"/>
        <v>#REF!</v>
      </c>
      <c r="E23" s="12" t="str">
        <f t="shared" si="257"/>
        <v>#REF!</v>
      </c>
      <c r="F23" s="13" t="str">
        <f t="shared" si="258"/>
        <v/>
      </c>
      <c r="G23" s="448" t="s">
        <v>588</v>
      </c>
      <c r="H23" s="448" t="s">
        <v>594</v>
      </c>
      <c r="I23" s="448" t="s">
        <v>591</v>
      </c>
      <c r="J23" s="13" t="str">
        <f t="shared" si="259"/>
        <v>#REF!</v>
      </c>
      <c r="K23" s="486" t="s">
        <v>181</v>
      </c>
      <c r="L23" s="479"/>
      <c r="M23" s="21" t="s">
        <v>42</v>
      </c>
      <c r="N23" s="12" t="str">
        <f t="shared" si="260"/>
        <v>#REF!</v>
      </c>
      <c r="O23" s="12" t="str">
        <f t="shared" si="266"/>
        <v>#REF!</v>
      </c>
      <c r="P23" s="41">
        <v>44409</v>
      </c>
      <c r="Q23" s="12" t="str">
        <f t="shared" si="262"/>
        <v>#REF!</v>
      </c>
      <c r="R23" s="12" t="str">
        <f t="shared" si="263"/>
        <v>#REF!</v>
      </c>
      <c r="S23" s="208" t="str">
        <f t="shared" si="264"/>
        <v>#REF!</v>
      </c>
      <c r="T23" s="482" t="b">
        <v>1</v>
      </c>
      <c r="U23" s="482" t="b">
        <v>1</v>
      </c>
      <c r="V23" s="483" t="b">
        <v>0</v>
      </c>
      <c r="W23" s="483" t="b">
        <v>0</v>
      </c>
    </row>
    <row r="24" ht="15.75" customHeight="1">
      <c r="A24" s="480">
        <v>22</v>
      </c>
      <c r="B24" s="26">
        <v>568</v>
      </c>
      <c r="C24" s="12" t="str">
        <f t="shared" si="255"/>
        <v>#REF!</v>
      </c>
      <c r="D24" s="13" t="str">
        <f t="shared" si="256"/>
        <v>#REF!</v>
      </c>
      <c r="E24" s="12" t="str">
        <f t="shared" si="257"/>
        <v>#REF!</v>
      </c>
      <c r="F24" s="13" t="str">
        <f t="shared" si="258"/>
        <v/>
      </c>
      <c r="G24" s="448" t="s">
        <v>588</v>
      </c>
      <c r="H24" s="448" t="s">
        <v>594</v>
      </c>
      <c r="I24" s="448" t="s">
        <v>591</v>
      </c>
      <c r="J24" s="485" t="str">
        <f t="shared" si="259"/>
        <v>#REF!</v>
      </c>
      <c r="K24" s="484" t="s">
        <v>628</v>
      </c>
      <c r="L24" s="479"/>
      <c r="M24" s="21" t="s">
        <v>42</v>
      </c>
      <c r="N24" s="12" t="str">
        <f t="shared" si="260"/>
        <v>#REF!</v>
      </c>
      <c r="O24" s="12" t="str">
        <f t="shared" si="266"/>
        <v>#REF!</v>
      </c>
      <c r="P24" s="41">
        <v>44531</v>
      </c>
      <c r="Q24" s="12" t="str">
        <f t="shared" si="262"/>
        <v>#REF!</v>
      </c>
      <c r="R24" s="12" t="str">
        <f t="shared" si="263"/>
        <v>#REF!</v>
      </c>
      <c r="S24" s="208" t="str">
        <f t="shared" si="264"/>
        <v>#REF!</v>
      </c>
      <c r="T24" s="482" t="b">
        <v>1</v>
      </c>
      <c r="U24" s="482" t="b">
        <v>1</v>
      </c>
      <c r="V24" s="483" t="b">
        <v>0</v>
      </c>
      <c r="W24" s="483" t="b">
        <v>0</v>
      </c>
    </row>
    <row r="25" ht="15.75" customHeight="1">
      <c r="A25" s="480">
        <v>23</v>
      </c>
      <c r="B25" s="26">
        <v>667</v>
      </c>
      <c r="C25" s="12" t="str">
        <f t="shared" si="255"/>
        <v>#REF!</v>
      </c>
      <c r="D25" s="13" t="str">
        <f t="shared" si="256"/>
        <v>#REF!</v>
      </c>
      <c r="E25" s="12" t="str">
        <f t="shared" si="257"/>
        <v>#REF!</v>
      </c>
      <c r="F25" s="13" t="str">
        <f t="shared" si="258"/>
        <v/>
      </c>
      <c r="G25" s="448" t="s">
        <v>588</v>
      </c>
      <c r="H25" s="448" t="s">
        <v>594</v>
      </c>
      <c r="I25" s="448" t="s">
        <v>581</v>
      </c>
      <c r="J25" s="485" t="str">
        <f t="shared" si="259"/>
        <v>#REF!</v>
      </c>
      <c r="K25" s="486" t="s">
        <v>629</v>
      </c>
      <c r="L25" s="479"/>
      <c r="M25" s="21" t="s">
        <v>136</v>
      </c>
      <c r="N25" s="12" t="str">
        <f t="shared" si="260"/>
        <v>#REF!</v>
      </c>
      <c r="O25" s="12" t="str">
        <f t="shared" si="266"/>
        <v>#REF!</v>
      </c>
      <c r="P25" s="41">
        <v>44408</v>
      </c>
      <c r="Q25" s="12" t="str">
        <f t="shared" si="262"/>
        <v>#REF!</v>
      </c>
      <c r="R25" s="12" t="str">
        <f t="shared" si="263"/>
        <v>#REF!</v>
      </c>
      <c r="S25" s="208" t="str">
        <f t="shared" si="264"/>
        <v>#REF!</v>
      </c>
      <c r="T25" s="482" t="b">
        <v>1</v>
      </c>
      <c r="U25" s="482" t="b">
        <v>1</v>
      </c>
      <c r="V25" s="483" t="b">
        <v>0</v>
      </c>
      <c r="W25" s="483" t="b">
        <v>0</v>
      </c>
    </row>
    <row r="26" ht="15.75" customHeight="1">
      <c r="A26" s="480">
        <v>24</v>
      </c>
      <c r="B26" s="26">
        <v>721</v>
      </c>
      <c r="C26" s="12" t="str">
        <f t="shared" si="255"/>
        <v>#REF!</v>
      </c>
      <c r="D26" s="13" t="str">
        <f t="shared" si="256"/>
        <v>#REF!</v>
      </c>
      <c r="E26" s="12" t="str">
        <f t="shared" si="257"/>
        <v>#REF!</v>
      </c>
      <c r="F26" s="13" t="str">
        <f t="shared" si="258"/>
        <v/>
      </c>
      <c r="G26" s="448" t="s">
        <v>588</v>
      </c>
      <c r="H26" s="448" t="s">
        <v>594</v>
      </c>
      <c r="I26" s="448" t="s">
        <v>581</v>
      </c>
      <c r="J26" s="13" t="str">
        <f t="shared" si="259"/>
        <v>#REF!</v>
      </c>
      <c r="K26" s="486" t="s">
        <v>188</v>
      </c>
      <c r="L26" s="479"/>
      <c r="M26" s="487" t="s">
        <v>189</v>
      </c>
      <c r="N26" s="12" t="str">
        <f t="shared" si="260"/>
        <v>#REF!</v>
      </c>
      <c r="O26" s="12" t="str">
        <f t="shared" si="266"/>
        <v>#REF!</v>
      </c>
      <c r="P26" s="41">
        <v>44440</v>
      </c>
      <c r="Q26" s="12" t="str">
        <f t="shared" si="262"/>
        <v>#REF!</v>
      </c>
      <c r="R26" s="12" t="str">
        <f t="shared" si="263"/>
        <v>#REF!</v>
      </c>
      <c r="S26" s="208" t="str">
        <f t="shared" si="264"/>
        <v>#REF!</v>
      </c>
      <c r="T26" s="482" t="b">
        <v>1</v>
      </c>
      <c r="U26" s="482" t="b">
        <v>1</v>
      </c>
      <c r="V26" s="483" t="b">
        <v>0</v>
      </c>
      <c r="W26" s="483" t="b">
        <v>0</v>
      </c>
    </row>
    <row r="27" ht="15.75" customHeight="1">
      <c r="A27" s="480">
        <v>25</v>
      </c>
      <c r="B27" s="26">
        <v>749</v>
      </c>
      <c r="C27" s="12" t="str">
        <f t="shared" si="255"/>
        <v>#REF!</v>
      </c>
      <c r="D27" s="13" t="str">
        <f t="shared" si="256"/>
        <v>#REF!</v>
      </c>
      <c r="E27" s="12" t="str">
        <f t="shared" si="257"/>
        <v>#REF!</v>
      </c>
      <c r="F27" s="13" t="str">
        <f t="shared" si="258"/>
        <v/>
      </c>
      <c r="G27" s="448" t="s">
        <v>588</v>
      </c>
      <c r="H27" s="448" t="s">
        <v>589</v>
      </c>
      <c r="I27" s="448" t="s">
        <v>593</v>
      </c>
      <c r="J27" s="13" t="str">
        <f t="shared" si="259"/>
        <v>#REF!</v>
      </c>
      <c r="K27" s="486" t="s">
        <v>192</v>
      </c>
      <c r="L27" s="479"/>
      <c r="M27" s="487" t="s">
        <v>25</v>
      </c>
      <c r="N27" s="12" t="str">
        <f t="shared" si="260"/>
        <v>#REF!</v>
      </c>
      <c r="O27" s="12" t="str">
        <f t="shared" si="266"/>
        <v>#REF!</v>
      </c>
      <c r="P27" s="41">
        <v>44460</v>
      </c>
      <c r="Q27" s="12" t="str">
        <f t="shared" si="262"/>
        <v>#REF!</v>
      </c>
      <c r="R27" s="12" t="str">
        <f t="shared" si="263"/>
        <v>#REF!</v>
      </c>
      <c r="S27" s="208" t="str">
        <f t="shared" si="264"/>
        <v>#REF!</v>
      </c>
      <c r="T27" s="482" t="b">
        <v>1</v>
      </c>
      <c r="U27" s="482" t="b">
        <v>1</v>
      </c>
      <c r="V27" s="483" t="b">
        <v>0</v>
      </c>
      <c r="W27" s="483" t="b">
        <v>0</v>
      </c>
    </row>
    <row r="28" ht="15.75" customHeight="1">
      <c r="A28" s="480">
        <v>26</v>
      </c>
      <c r="B28" s="26">
        <v>777</v>
      </c>
      <c r="C28" s="12" t="str">
        <f t="shared" si="255"/>
        <v>#REF!</v>
      </c>
      <c r="D28" s="13" t="str">
        <f t="shared" si="256"/>
        <v>#REF!</v>
      </c>
      <c r="E28" s="12" t="str">
        <f t="shared" si="257"/>
        <v>#REF!</v>
      </c>
      <c r="F28" s="13" t="str">
        <f t="shared" si="258"/>
        <v/>
      </c>
      <c r="G28" s="448" t="s">
        <v>588</v>
      </c>
      <c r="H28" s="448" t="s">
        <v>589</v>
      </c>
      <c r="I28" s="448" t="s">
        <v>591</v>
      </c>
      <c r="J28" s="13" t="str">
        <f t="shared" si="259"/>
        <v>#REF!</v>
      </c>
      <c r="K28" s="486" t="s">
        <v>193</v>
      </c>
      <c r="L28" s="479"/>
      <c r="M28" s="21" t="s">
        <v>19</v>
      </c>
      <c r="N28" s="12" t="str">
        <f t="shared" si="260"/>
        <v>#REF!</v>
      </c>
      <c r="O28" s="461" t="str">
        <f t="shared" si="266"/>
        <v>#REF!</v>
      </c>
      <c r="P28" s="41">
        <v>44474</v>
      </c>
      <c r="Q28" s="12" t="str">
        <f t="shared" si="262"/>
        <v>#REF!</v>
      </c>
      <c r="R28" s="12" t="str">
        <f t="shared" si="263"/>
        <v>#REF!</v>
      </c>
      <c r="S28" s="208" t="str">
        <f t="shared" si="264"/>
        <v>#REF!</v>
      </c>
      <c r="T28" s="482" t="b">
        <v>1</v>
      </c>
      <c r="U28" s="482" t="b">
        <v>1</v>
      </c>
      <c r="V28" s="483" t="b">
        <v>1</v>
      </c>
      <c r="W28" s="483" t="b">
        <v>0</v>
      </c>
    </row>
    <row r="29" ht="15.75" customHeight="1">
      <c r="A29" s="480">
        <v>27</v>
      </c>
      <c r="B29" s="26">
        <v>785</v>
      </c>
      <c r="C29" s="12" t="str">
        <f t="shared" si="255"/>
        <v>#REF!</v>
      </c>
      <c r="D29" s="13" t="str">
        <f t="shared" si="256"/>
        <v>#REF!</v>
      </c>
      <c r="E29" s="12" t="str">
        <f t="shared" si="257"/>
        <v>#REF!</v>
      </c>
      <c r="F29" s="13" t="str">
        <f t="shared" si="258"/>
        <v/>
      </c>
      <c r="G29" s="448" t="s">
        <v>588</v>
      </c>
      <c r="H29" s="448" t="s">
        <v>594</v>
      </c>
      <c r="I29" s="448" t="s">
        <v>590</v>
      </c>
      <c r="J29" s="485" t="str">
        <f t="shared" si="259"/>
        <v>#REF!</v>
      </c>
      <c r="K29" s="484" t="s">
        <v>634</v>
      </c>
      <c r="L29" s="479"/>
      <c r="M29" s="21" t="s">
        <v>19</v>
      </c>
      <c r="N29" s="12" t="str">
        <f t="shared" si="260"/>
        <v>#REF!</v>
      </c>
      <c r="O29" s="12" t="str">
        <f t="shared" ref="O29:O31" si="267">VLOOKUP(B29,'Свод объектов'!D66:AW764,46,0)</f>
        <v>#REF!</v>
      </c>
      <c r="P29" s="41">
        <v>44621</v>
      </c>
      <c r="Q29" s="12" t="str">
        <f t="shared" si="262"/>
        <v>#REF!</v>
      </c>
      <c r="R29" s="12" t="str">
        <f t="shared" si="263"/>
        <v>#REF!</v>
      </c>
      <c r="S29" s="208" t="str">
        <f t="shared" si="264"/>
        <v>#REF!</v>
      </c>
      <c r="T29" s="482" t="b">
        <v>1</v>
      </c>
      <c r="U29" s="482" t="b">
        <v>0</v>
      </c>
      <c r="V29" s="483" t="b">
        <v>0</v>
      </c>
      <c r="W29" s="483" t="b">
        <v>0</v>
      </c>
    </row>
    <row r="30" ht="15.75" customHeight="1">
      <c r="A30" s="480">
        <v>28</v>
      </c>
      <c r="B30" s="26">
        <v>786</v>
      </c>
      <c r="C30" s="12" t="str">
        <f t="shared" si="255"/>
        <v>#REF!</v>
      </c>
      <c r="D30" s="13" t="str">
        <f t="shared" si="256"/>
        <v>#REF!</v>
      </c>
      <c r="E30" s="12" t="str">
        <f t="shared" si="257"/>
        <v>#REF!</v>
      </c>
      <c r="F30" s="13" t="str">
        <f t="shared" si="258"/>
        <v/>
      </c>
      <c r="G30" s="448" t="s">
        <v>588</v>
      </c>
      <c r="H30" s="448" t="s">
        <v>594</v>
      </c>
      <c r="I30" s="448" t="s">
        <v>590</v>
      </c>
      <c r="J30" s="13" t="str">
        <f t="shared" si="259"/>
        <v>#REF!</v>
      </c>
      <c r="K30" s="484" t="s">
        <v>198</v>
      </c>
      <c r="L30" s="479"/>
      <c r="M30" s="21" t="s">
        <v>19</v>
      </c>
      <c r="N30" s="12" t="str">
        <f t="shared" si="260"/>
        <v>#REF!</v>
      </c>
      <c r="O30" s="12" t="str">
        <f t="shared" si="267"/>
        <v>#REF!</v>
      </c>
      <c r="P30" s="41">
        <v>44621</v>
      </c>
      <c r="Q30" s="12" t="str">
        <f t="shared" si="262"/>
        <v>#REF!</v>
      </c>
      <c r="R30" s="12" t="str">
        <f t="shared" si="263"/>
        <v>#REF!</v>
      </c>
      <c r="S30" s="208" t="str">
        <f t="shared" si="264"/>
        <v>#REF!</v>
      </c>
      <c r="T30" s="482" t="b">
        <v>1</v>
      </c>
      <c r="U30" s="482" t="b">
        <v>1</v>
      </c>
      <c r="V30" s="483" t="b">
        <v>0</v>
      </c>
      <c r="W30" s="483" t="b">
        <v>0</v>
      </c>
    </row>
    <row r="31" ht="15.75" customHeight="1">
      <c r="A31" s="480">
        <v>29</v>
      </c>
      <c r="B31" s="26">
        <v>810</v>
      </c>
      <c r="C31" s="12" t="str">
        <f t="shared" si="255"/>
        <v>#REF!</v>
      </c>
      <c r="D31" s="13" t="str">
        <f t="shared" si="256"/>
        <v>#REF!</v>
      </c>
      <c r="E31" s="12" t="str">
        <f t="shared" si="257"/>
        <v>#REF!</v>
      </c>
      <c r="F31" s="13" t="str">
        <f t="shared" si="258"/>
        <v/>
      </c>
      <c r="G31" s="448" t="s">
        <v>588</v>
      </c>
      <c r="H31" s="448" t="s">
        <v>589</v>
      </c>
      <c r="I31" s="448" t="s">
        <v>590</v>
      </c>
      <c r="J31" s="14" t="str">
        <f t="shared" si="259"/>
        <v>#REF!</v>
      </c>
      <c r="K31" s="491" t="s">
        <v>635</v>
      </c>
      <c r="L31" s="479"/>
      <c r="M31" s="21" t="s">
        <v>112</v>
      </c>
      <c r="N31" s="12" t="str">
        <f t="shared" si="260"/>
        <v>#REF!</v>
      </c>
      <c r="O31" s="12" t="str">
        <f t="shared" si="267"/>
        <v>#REF!</v>
      </c>
      <c r="P31" s="41" t="str">
        <f>VLOOKUP($B$2:$B764,'Импорт - текущие показатели'!$E$10:$BE764,10,0)</f>
        <v>#REF!</v>
      </c>
      <c r="Q31" s="12" t="str">
        <f t="shared" si="262"/>
        <v>#REF!</v>
      </c>
      <c r="R31" s="12" t="str">
        <f t="shared" si="263"/>
        <v>#REF!</v>
      </c>
      <c r="S31" s="208" t="str">
        <f t="shared" si="264"/>
        <v>#REF!</v>
      </c>
      <c r="T31" s="482" t="b">
        <v>1</v>
      </c>
      <c r="U31" s="482" t="b">
        <v>1</v>
      </c>
      <c r="V31" s="483" t="b">
        <v>1</v>
      </c>
      <c r="W31" s="483" t="b">
        <v>0</v>
      </c>
    </row>
    <row r="32" ht="15.75" customHeight="1">
      <c r="S32" s="207"/>
      <c r="T32" s="244"/>
      <c r="U32" s="244"/>
      <c r="V32" s="18"/>
      <c r="W32" s="18"/>
    </row>
    <row r="33" ht="15.75" customHeight="1">
      <c r="C33" s="463"/>
      <c r="D33" s="59"/>
      <c r="E33" s="464"/>
      <c r="K33" s="492"/>
      <c r="M33" s="465"/>
      <c r="N33" s="466" t="str">
        <f>SUBTOTAL(9,N3:N31)</f>
        <v>#REF!</v>
      </c>
      <c r="O33" s="216" t="s">
        <v>573</v>
      </c>
      <c r="S33" s="207"/>
      <c r="T33" s="244"/>
      <c r="U33" s="244"/>
      <c r="V33" s="18"/>
      <c r="W33" s="18"/>
    </row>
    <row r="34" ht="15.75" customHeight="1">
      <c r="C34" s="467" t="s">
        <v>574</v>
      </c>
      <c r="D34" s="59"/>
      <c r="E34" s="468" t="s">
        <v>575</v>
      </c>
      <c r="K34" s="217" t="s">
        <v>640</v>
      </c>
      <c r="M34" s="469" t="s">
        <v>576</v>
      </c>
      <c r="S34" s="207"/>
      <c r="T34" s="244"/>
      <c r="U34" s="244"/>
      <c r="V34" s="18"/>
      <c r="W34" s="18"/>
    </row>
    <row r="35" ht="15.75" customHeight="1">
      <c r="E35" s="470"/>
      <c r="K35" s="493"/>
      <c r="M35" s="471"/>
      <c r="S35" s="207"/>
      <c r="T35" s="244"/>
      <c r="U35" s="244"/>
      <c r="V35" s="18"/>
      <c r="W35" s="18"/>
    </row>
    <row r="36" ht="15.75" customHeight="1">
      <c r="E36" s="468" t="s">
        <v>577</v>
      </c>
      <c r="K36" s="217" t="s">
        <v>641</v>
      </c>
      <c r="M36" s="469" t="s">
        <v>578</v>
      </c>
      <c r="S36" s="207"/>
      <c r="T36" s="244"/>
      <c r="U36" s="244"/>
      <c r="V36" s="18"/>
      <c r="W36" s="18"/>
    </row>
    <row r="37" ht="15.75" customHeight="1">
      <c r="E37" s="472"/>
      <c r="K37" s="494"/>
      <c r="M37" s="473"/>
      <c r="S37" s="207"/>
      <c r="T37" s="244"/>
      <c r="U37" s="244"/>
      <c r="V37" s="18"/>
      <c r="W37" s="18"/>
    </row>
    <row r="38" ht="15.75" customHeight="1">
      <c r="E38" s="468" t="s">
        <v>579</v>
      </c>
      <c r="K38" s="217" t="s">
        <v>642</v>
      </c>
      <c r="M38" s="469" t="s">
        <v>580</v>
      </c>
      <c r="S38" s="207"/>
      <c r="T38" s="244"/>
      <c r="U38" s="244"/>
      <c r="V38" s="18"/>
      <c r="W38" s="18"/>
    </row>
    <row r="39" ht="15.75" customHeight="1">
      <c r="E39" s="474"/>
      <c r="M39" s="475"/>
      <c r="S39" s="207"/>
      <c r="T39" s="244"/>
      <c r="U39" s="244"/>
      <c r="V39" s="18"/>
      <c r="W39" s="18"/>
    </row>
    <row r="40" ht="15.75" customHeight="1">
      <c r="E40" s="468" t="s">
        <v>57</v>
      </c>
      <c r="M40" s="469" t="s">
        <v>15</v>
      </c>
      <c r="S40" s="207"/>
      <c r="T40" s="244"/>
      <c r="U40" s="244"/>
      <c r="V40" s="18"/>
      <c r="W40" s="18"/>
    </row>
    <row r="41" ht="15.75" customHeight="1">
      <c r="E41" s="476"/>
      <c r="S41" s="207"/>
      <c r="T41" s="244"/>
      <c r="U41" s="244"/>
      <c r="V41" s="18"/>
      <c r="W41" s="18"/>
    </row>
    <row r="42" ht="15.75" customHeight="1">
      <c r="E42" s="468" t="s">
        <v>581</v>
      </c>
      <c r="S42" s="207"/>
      <c r="T42" s="244"/>
      <c r="U42" s="244"/>
      <c r="V42" s="18"/>
      <c r="W42" s="18"/>
    </row>
    <row r="43" ht="15.75" customHeight="1">
      <c r="S43" s="207"/>
      <c r="T43" s="244"/>
      <c r="U43" s="244"/>
      <c r="V43" s="18"/>
      <c r="W43" s="18"/>
    </row>
    <row r="44" ht="15.75" customHeight="1">
      <c r="S44" s="207"/>
      <c r="T44" s="244"/>
      <c r="U44" s="244"/>
      <c r="V44" s="18"/>
      <c r="W44" s="18"/>
    </row>
    <row r="45" ht="15.75" customHeight="1">
      <c r="S45" s="207"/>
      <c r="T45" s="244"/>
      <c r="U45" s="244"/>
      <c r="V45" s="18"/>
      <c r="W45" s="18"/>
    </row>
    <row r="46" ht="15.75" customHeight="1">
      <c r="S46" s="207"/>
      <c r="T46" s="244"/>
      <c r="U46" s="244"/>
      <c r="V46" s="18"/>
      <c r="W46" s="18"/>
    </row>
    <row r="47" ht="15.75" customHeight="1">
      <c r="S47" s="207"/>
      <c r="T47" s="244"/>
      <c r="U47" s="244"/>
      <c r="V47" s="18"/>
      <c r="W47" s="18"/>
    </row>
    <row r="48" ht="15.75" customHeight="1">
      <c r="S48" s="207"/>
      <c r="T48" s="244"/>
      <c r="U48" s="244"/>
      <c r="V48" s="18"/>
      <c r="W48" s="18"/>
    </row>
    <row r="49" ht="15.75" customHeight="1">
      <c r="S49" s="207"/>
      <c r="T49" s="244"/>
      <c r="U49" s="244"/>
      <c r="V49" s="18"/>
      <c r="W49" s="18"/>
    </row>
    <row r="50" ht="15.75" customHeight="1">
      <c r="S50" s="207"/>
      <c r="T50" s="244"/>
      <c r="U50" s="244"/>
      <c r="V50" s="18"/>
      <c r="W50" s="18"/>
    </row>
    <row r="51" ht="15.75" customHeight="1">
      <c r="S51" s="207"/>
      <c r="T51" s="244"/>
      <c r="U51" s="244"/>
      <c r="V51" s="18"/>
      <c r="W51" s="18"/>
    </row>
    <row r="52" ht="15.75" customHeight="1">
      <c r="S52" s="207"/>
      <c r="T52" s="244"/>
      <c r="U52" s="244"/>
      <c r="V52" s="18"/>
      <c r="W52" s="18"/>
    </row>
    <row r="53" ht="15.75" customHeight="1">
      <c r="S53" s="207"/>
      <c r="T53" s="244"/>
      <c r="U53" s="244"/>
      <c r="V53" s="18"/>
      <c r="W53" s="18"/>
    </row>
    <row r="54" ht="15.75" customHeight="1">
      <c r="S54" s="207"/>
      <c r="T54" s="244"/>
      <c r="U54" s="244"/>
      <c r="V54" s="18"/>
      <c r="W54" s="18"/>
    </row>
    <row r="55" ht="15.75" customHeight="1">
      <c r="S55" s="207"/>
      <c r="T55" s="244"/>
      <c r="U55" s="244"/>
      <c r="V55" s="18"/>
      <c r="W55" s="18"/>
    </row>
    <row r="56" ht="15.75" customHeight="1">
      <c r="S56" s="207"/>
      <c r="T56" s="244"/>
      <c r="U56" s="244"/>
      <c r="V56" s="18"/>
      <c r="W56" s="18"/>
    </row>
    <row r="57" ht="15.75" customHeight="1">
      <c r="S57" s="207"/>
      <c r="T57" s="244"/>
      <c r="U57" s="244"/>
      <c r="V57" s="18"/>
      <c r="W57" s="18"/>
    </row>
    <row r="58" ht="15.75" customHeight="1">
      <c r="S58" s="207"/>
      <c r="T58" s="244"/>
      <c r="U58" s="244"/>
      <c r="V58" s="18"/>
      <c r="W58" s="18"/>
    </row>
    <row r="59" ht="15.75" customHeight="1">
      <c r="S59" s="207"/>
      <c r="T59" s="244"/>
      <c r="U59" s="244"/>
      <c r="V59" s="18"/>
      <c r="W59" s="18"/>
    </row>
    <row r="60" ht="15.75" customHeight="1">
      <c r="S60" s="207"/>
      <c r="T60" s="244"/>
      <c r="U60" s="244"/>
      <c r="V60" s="18"/>
      <c r="W60" s="18"/>
    </row>
    <row r="61" ht="15.75" customHeight="1">
      <c r="S61" s="207"/>
      <c r="T61" s="244"/>
      <c r="U61" s="244"/>
      <c r="V61" s="18"/>
      <c r="W61" s="18"/>
    </row>
    <row r="62" ht="15.75" customHeight="1">
      <c r="S62" s="207"/>
      <c r="T62" s="244"/>
      <c r="U62" s="244"/>
      <c r="V62" s="18"/>
      <c r="W62" s="18"/>
    </row>
    <row r="63" ht="15.75" customHeight="1">
      <c r="S63" s="207"/>
      <c r="T63" s="244"/>
      <c r="U63" s="244"/>
      <c r="V63" s="18"/>
      <c r="W63" s="18"/>
    </row>
    <row r="64" ht="15.75" customHeight="1">
      <c r="S64" s="207"/>
      <c r="T64" s="244"/>
      <c r="U64" s="244"/>
      <c r="V64" s="18"/>
      <c r="W64" s="18"/>
    </row>
    <row r="65" ht="15.75" customHeight="1">
      <c r="S65" s="207"/>
      <c r="T65" s="244"/>
      <c r="U65" s="244"/>
      <c r="V65" s="18"/>
      <c r="W65" s="18"/>
    </row>
    <row r="66" ht="15.75" customHeight="1">
      <c r="S66" s="207"/>
      <c r="T66" s="244"/>
      <c r="U66" s="244"/>
      <c r="V66" s="18"/>
      <c r="W66" s="18"/>
    </row>
    <row r="67" ht="15.75" customHeight="1">
      <c r="S67" s="207"/>
      <c r="T67" s="244"/>
      <c r="U67" s="244"/>
      <c r="V67" s="18"/>
      <c r="W67" s="18"/>
    </row>
    <row r="68" ht="15.75" customHeight="1">
      <c r="S68" s="207"/>
      <c r="T68" s="244"/>
      <c r="U68" s="244"/>
      <c r="V68" s="18"/>
      <c r="W68" s="18"/>
    </row>
    <row r="69" ht="15.75" customHeight="1">
      <c r="S69" s="207"/>
      <c r="T69" s="244"/>
      <c r="U69" s="244"/>
      <c r="V69" s="18"/>
      <c r="W69" s="18"/>
    </row>
    <row r="70" ht="15.75" customHeight="1">
      <c r="S70" s="207"/>
      <c r="T70" s="244"/>
      <c r="U70" s="244"/>
      <c r="V70" s="18"/>
      <c r="W70" s="18"/>
    </row>
    <row r="71" ht="15.75" customHeight="1">
      <c r="S71" s="207"/>
      <c r="T71" s="244"/>
      <c r="U71" s="244"/>
      <c r="V71" s="18"/>
      <c r="W71" s="18"/>
    </row>
    <row r="72" ht="15.75" customHeight="1">
      <c r="S72" s="207"/>
      <c r="T72" s="244"/>
      <c r="U72" s="244"/>
      <c r="V72" s="18"/>
      <c r="W72" s="18"/>
    </row>
    <row r="73" ht="15.75" customHeight="1">
      <c r="S73" s="207"/>
      <c r="T73" s="244"/>
      <c r="U73" s="244"/>
      <c r="V73" s="18"/>
      <c r="W73" s="18"/>
    </row>
    <row r="74" ht="15.75" customHeight="1">
      <c r="S74" s="207"/>
      <c r="T74" s="244"/>
      <c r="U74" s="244"/>
      <c r="V74" s="18"/>
      <c r="W74" s="18"/>
    </row>
    <row r="75" ht="15.75" customHeight="1">
      <c r="S75" s="207"/>
      <c r="T75" s="244"/>
      <c r="U75" s="244"/>
      <c r="V75" s="18"/>
      <c r="W75" s="18"/>
    </row>
    <row r="76" ht="15.75" customHeight="1">
      <c r="S76" s="207"/>
      <c r="T76" s="244"/>
      <c r="U76" s="244"/>
      <c r="V76" s="18"/>
      <c r="W76" s="18"/>
    </row>
    <row r="77" ht="15.75" customHeight="1">
      <c r="S77" s="207"/>
      <c r="T77" s="244"/>
      <c r="U77" s="244"/>
      <c r="V77" s="18"/>
      <c r="W77" s="18"/>
    </row>
    <row r="78" ht="15.75" customHeight="1">
      <c r="S78" s="207"/>
      <c r="T78" s="244"/>
      <c r="U78" s="244"/>
      <c r="V78" s="18"/>
      <c r="W78" s="18"/>
    </row>
    <row r="79" ht="15.75" customHeight="1">
      <c r="S79" s="207"/>
      <c r="T79" s="244"/>
      <c r="U79" s="244"/>
      <c r="V79" s="18"/>
      <c r="W79" s="18"/>
    </row>
    <row r="80" ht="15.75" customHeight="1">
      <c r="S80" s="207"/>
      <c r="T80" s="244"/>
      <c r="U80" s="244"/>
      <c r="V80" s="18"/>
      <c r="W80" s="18"/>
    </row>
    <row r="81" ht="15.75" customHeight="1">
      <c r="S81" s="207"/>
      <c r="T81" s="244"/>
      <c r="U81" s="244"/>
      <c r="V81" s="18"/>
      <c r="W81" s="18"/>
    </row>
    <row r="82" ht="15.75" customHeight="1">
      <c r="S82" s="207"/>
      <c r="T82" s="244"/>
      <c r="U82" s="244"/>
      <c r="V82" s="18"/>
      <c r="W82" s="18"/>
    </row>
    <row r="83" ht="15.75" customHeight="1">
      <c r="S83" s="207"/>
      <c r="T83" s="244"/>
      <c r="U83" s="244"/>
      <c r="V83" s="18"/>
      <c r="W83" s="18"/>
    </row>
    <row r="84" ht="15.75" customHeight="1">
      <c r="S84" s="207"/>
      <c r="T84" s="244"/>
      <c r="U84" s="244"/>
      <c r="V84" s="18"/>
      <c r="W84" s="18"/>
    </row>
    <row r="85" ht="15.75" customHeight="1">
      <c r="S85" s="207"/>
      <c r="T85" s="244"/>
      <c r="U85" s="244"/>
      <c r="V85" s="18"/>
      <c r="W85" s="18"/>
    </row>
    <row r="86" ht="15.75" customHeight="1">
      <c r="S86" s="207"/>
      <c r="T86" s="244"/>
      <c r="U86" s="244"/>
      <c r="V86" s="18"/>
      <c r="W86" s="18"/>
    </row>
    <row r="87" ht="15.75" customHeight="1">
      <c r="S87" s="207"/>
      <c r="T87" s="244"/>
      <c r="U87" s="244"/>
      <c r="V87" s="18"/>
      <c r="W87" s="18"/>
    </row>
    <row r="88" ht="15.75" customHeight="1">
      <c r="S88" s="207"/>
      <c r="T88" s="244"/>
      <c r="U88" s="244"/>
      <c r="V88" s="18"/>
      <c r="W88" s="18"/>
    </row>
    <row r="89" ht="15.75" customHeight="1">
      <c r="S89" s="207"/>
      <c r="T89" s="244"/>
      <c r="U89" s="244"/>
      <c r="V89" s="18"/>
      <c r="W89" s="18"/>
    </row>
    <row r="90" ht="15.75" customHeight="1">
      <c r="S90" s="207"/>
      <c r="T90" s="244"/>
      <c r="U90" s="244"/>
      <c r="V90" s="18"/>
      <c r="W90" s="18"/>
    </row>
    <row r="91" ht="15.75" customHeight="1">
      <c r="S91" s="207"/>
      <c r="T91" s="244"/>
      <c r="U91" s="244"/>
      <c r="V91" s="18"/>
      <c r="W91" s="18"/>
    </row>
    <row r="92" ht="15.75" customHeight="1">
      <c r="S92" s="207"/>
      <c r="T92" s="244"/>
      <c r="U92" s="244"/>
      <c r="V92" s="18"/>
      <c r="W92" s="18"/>
    </row>
    <row r="93" ht="15.75" customHeight="1">
      <c r="S93" s="207"/>
      <c r="T93" s="244"/>
      <c r="U93" s="244"/>
      <c r="V93" s="18"/>
      <c r="W93" s="18"/>
    </row>
    <row r="94" ht="15.75" customHeight="1">
      <c r="S94" s="207"/>
      <c r="T94" s="244"/>
      <c r="U94" s="244"/>
      <c r="V94" s="18"/>
      <c r="W94" s="18"/>
    </row>
    <row r="95" ht="15.75" customHeight="1">
      <c r="S95" s="207"/>
      <c r="T95" s="244"/>
      <c r="U95" s="244"/>
      <c r="V95" s="18"/>
      <c r="W95" s="18"/>
    </row>
    <row r="96" ht="15.75" customHeight="1">
      <c r="S96" s="207"/>
      <c r="T96" s="244"/>
      <c r="U96" s="244"/>
      <c r="V96" s="18"/>
      <c r="W96" s="18"/>
    </row>
    <row r="97" ht="15.75" customHeight="1">
      <c r="S97" s="207"/>
      <c r="T97" s="244"/>
      <c r="U97" s="244"/>
      <c r="V97" s="18"/>
      <c r="W97" s="18"/>
    </row>
    <row r="98" ht="15.75" customHeight="1">
      <c r="S98" s="207"/>
      <c r="T98" s="244"/>
      <c r="U98" s="244"/>
      <c r="V98" s="18"/>
      <c r="W98" s="18"/>
    </row>
    <row r="99" ht="15.75" customHeight="1">
      <c r="S99" s="207"/>
      <c r="T99" s="244"/>
      <c r="U99" s="244"/>
      <c r="V99" s="18"/>
      <c r="W99" s="18"/>
    </row>
    <row r="100" ht="15.75" customHeight="1">
      <c r="S100" s="207"/>
      <c r="T100" s="244"/>
      <c r="U100" s="244"/>
      <c r="V100" s="18"/>
      <c r="W100" s="18"/>
    </row>
    <row r="101" ht="15.75" customHeight="1">
      <c r="S101" s="207"/>
      <c r="T101" s="244"/>
      <c r="U101" s="244"/>
      <c r="V101" s="18"/>
      <c r="W101" s="18"/>
    </row>
    <row r="102" ht="15.75" customHeight="1">
      <c r="S102" s="207"/>
      <c r="T102" s="244"/>
      <c r="U102" s="244"/>
      <c r="V102" s="18"/>
      <c r="W102" s="18"/>
    </row>
    <row r="103" ht="15.75" customHeight="1">
      <c r="S103" s="207"/>
      <c r="T103" s="244"/>
      <c r="U103" s="244"/>
      <c r="V103" s="18"/>
      <c r="W103" s="18"/>
    </row>
    <row r="104" ht="15.75" customHeight="1">
      <c r="S104" s="207"/>
      <c r="T104" s="244"/>
      <c r="U104" s="244"/>
      <c r="V104" s="18"/>
      <c r="W104" s="18"/>
    </row>
    <row r="105" ht="15.75" customHeight="1">
      <c r="S105" s="207"/>
      <c r="T105" s="244"/>
      <c r="U105" s="244"/>
      <c r="V105" s="18"/>
      <c r="W105" s="18"/>
    </row>
    <row r="106" ht="15.75" customHeight="1">
      <c r="S106" s="207"/>
      <c r="T106" s="244"/>
      <c r="U106" s="244"/>
      <c r="V106" s="18"/>
      <c r="W106" s="18"/>
    </row>
    <row r="107" ht="15.75" customHeight="1">
      <c r="S107" s="207"/>
      <c r="T107" s="244"/>
      <c r="U107" s="244"/>
      <c r="V107" s="18"/>
      <c r="W107" s="18"/>
    </row>
    <row r="108" ht="15.75" customHeight="1">
      <c r="S108" s="207"/>
      <c r="T108" s="244"/>
      <c r="U108" s="244"/>
      <c r="V108" s="18"/>
      <c r="W108" s="18"/>
    </row>
    <row r="109" ht="15.75" customHeight="1">
      <c r="S109" s="207"/>
      <c r="T109" s="244"/>
      <c r="U109" s="244"/>
      <c r="V109" s="18"/>
      <c r="W109" s="18"/>
    </row>
    <row r="110" ht="15.75" customHeight="1">
      <c r="S110" s="207"/>
      <c r="T110" s="244"/>
      <c r="U110" s="244"/>
      <c r="V110" s="18"/>
      <c r="W110" s="18"/>
    </row>
    <row r="111" ht="15.75" customHeight="1">
      <c r="S111" s="207"/>
      <c r="T111" s="244"/>
      <c r="U111" s="244"/>
      <c r="V111" s="18"/>
      <c r="W111" s="18"/>
    </row>
    <row r="112" ht="15.75" customHeight="1">
      <c r="S112" s="207"/>
      <c r="T112" s="244"/>
      <c r="U112" s="244"/>
      <c r="V112" s="18"/>
      <c r="W112" s="18"/>
    </row>
    <row r="113" ht="15.75" customHeight="1">
      <c r="S113" s="207"/>
      <c r="T113" s="244"/>
      <c r="U113" s="244"/>
      <c r="V113" s="18"/>
      <c r="W113" s="18"/>
    </row>
    <row r="114" ht="15.75" customHeight="1">
      <c r="S114" s="207"/>
      <c r="T114" s="244"/>
      <c r="U114" s="244"/>
      <c r="V114" s="18"/>
      <c r="W114" s="18"/>
    </row>
    <row r="115" ht="15.75" customHeight="1">
      <c r="S115" s="207"/>
      <c r="T115" s="244"/>
      <c r="U115" s="244"/>
      <c r="V115" s="18"/>
      <c r="W115" s="18"/>
    </row>
    <row r="116" ht="15.75" customHeight="1">
      <c r="S116" s="207"/>
      <c r="T116" s="244"/>
      <c r="U116" s="244"/>
      <c r="V116" s="18"/>
      <c r="W116" s="18"/>
    </row>
    <row r="117" ht="15.75" customHeight="1">
      <c r="S117" s="207"/>
      <c r="T117" s="244"/>
      <c r="U117" s="244"/>
      <c r="V117" s="18"/>
      <c r="W117" s="18"/>
    </row>
    <row r="118" ht="15.75" customHeight="1">
      <c r="S118" s="207"/>
      <c r="T118" s="244"/>
      <c r="U118" s="244"/>
      <c r="V118" s="18"/>
      <c r="W118" s="18"/>
    </row>
    <row r="119" ht="15.75" customHeight="1">
      <c r="S119" s="207"/>
      <c r="T119" s="244"/>
      <c r="U119" s="244"/>
      <c r="V119" s="18"/>
      <c r="W119" s="18"/>
    </row>
    <row r="120" ht="15.75" customHeight="1">
      <c r="S120" s="207"/>
      <c r="T120" s="244"/>
      <c r="U120" s="244"/>
      <c r="V120" s="18"/>
      <c r="W120" s="18"/>
    </row>
    <row r="121" ht="15.75" customHeight="1">
      <c r="S121" s="207"/>
      <c r="T121" s="244"/>
      <c r="U121" s="244"/>
      <c r="V121" s="18"/>
      <c r="W121" s="18"/>
    </row>
    <row r="122" ht="15.75" customHeight="1">
      <c r="S122" s="207"/>
      <c r="T122" s="244"/>
      <c r="U122" s="244"/>
      <c r="V122" s="18"/>
      <c r="W122" s="18"/>
    </row>
    <row r="123" ht="15.75" customHeight="1">
      <c r="S123" s="207"/>
      <c r="T123" s="244"/>
      <c r="U123" s="244"/>
      <c r="V123" s="18"/>
      <c r="W123" s="18"/>
    </row>
    <row r="124" ht="15.75" customHeight="1">
      <c r="S124" s="207"/>
      <c r="T124" s="244"/>
      <c r="U124" s="244"/>
      <c r="V124" s="18"/>
      <c r="W124" s="18"/>
    </row>
    <row r="125" ht="15.75" customHeight="1">
      <c r="S125" s="207"/>
      <c r="T125" s="244"/>
      <c r="U125" s="244"/>
      <c r="V125" s="18"/>
      <c r="W125" s="18"/>
    </row>
    <row r="126" ht="15.75" customHeight="1">
      <c r="S126" s="207"/>
      <c r="T126" s="244"/>
      <c r="U126" s="244"/>
      <c r="V126" s="18"/>
      <c r="W126" s="18"/>
    </row>
    <row r="127" ht="15.75" customHeight="1">
      <c r="S127" s="207"/>
      <c r="T127" s="244"/>
      <c r="U127" s="244"/>
      <c r="V127" s="18"/>
      <c r="W127" s="18"/>
    </row>
    <row r="128" ht="15.75" customHeight="1">
      <c r="S128" s="207"/>
      <c r="T128" s="244"/>
      <c r="U128" s="244"/>
      <c r="V128" s="18"/>
      <c r="W128" s="18"/>
    </row>
    <row r="129" ht="15.75" customHeight="1">
      <c r="S129" s="207"/>
      <c r="T129" s="244"/>
      <c r="U129" s="244"/>
      <c r="V129" s="18"/>
      <c r="W129" s="18"/>
    </row>
    <row r="130" ht="15.75" customHeight="1">
      <c r="S130" s="207"/>
      <c r="T130" s="244"/>
      <c r="U130" s="244"/>
      <c r="V130" s="18"/>
      <c r="W130" s="18"/>
    </row>
    <row r="131" ht="15.75" customHeight="1">
      <c r="S131" s="207"/>
      <c r="T131" s="244"/>
      <c r="U131" s="244"/>
      <c r="V131" s="18"/>
      <c r="W131" s="18"/>
    </row>
    <row r="132" ht="15.75" customHeight="1">
      <c r="S132" s="207"/>
      <c r="T132" s="244"/>
      <c r="U132" s="244"/>
      <c r="V132" s="18"/>
      <c r="W132" s="18"/>
    </row>
    <row r="133" ht="15.75" customHeight="1">
      <c r="S133" s="207"/>
      <c r="T133" s="244"/>
      <c r="U133" s="244"/>
      <c r="V133" s="18"/>
      <c r="W133" s="18"/>
    </row>
    <row r="134" ht="15.75" customHeight="1">
      <c r="S134" s="207"/>
      <c r="T134" s="244"/>
      <c r="U134" s="244"/>
      <c r="V134" s="18"/>
      <c r="W134" s="18"/>
    </row>
    <row r="135" ht="15.75" customHeight="1">
      <c r="S135" s="207"/>
      <c r="T135" s="244"/>
      <c r="U135" s="244"/>
      <c r="V135" s="18"/>
      <c r="W135" s="18"/>
    </row>
    <row r="136" ht="15.75" customHeight="1">
      <c r="S136" s="207"/>
      <c r="T136" s="244"/>
      <c r="U136" s="244"/>
      <c r="V136" s="18"/>
      <c r="W136" s="18"/>
    </row>
    <row r="137" ht="15.75" customHeight="1">
      <c r="S137" s="207"/>
      <c r="T137" s="244"/>
      <c r="U137" s="244"/>
      <c r="V137" s="18"/>
      <c r="W137" s="18"/>
    </row>
    <row r="138" ht="15.75" customHeight="1">
      <c r="S138" s="207"/>
      <c r="T138" s="244"/>
      <c r="U138" s="244"/>
      <c r="V138" s="18"/>
      <c r="W138" s="18"/>
    </row>
    <row r="139" ht="15.75" customHeight="1">
      <c r="S139" s="207"/>
      <c r="T139" s="244"/>
      <c r="U139" s="244"/>
      <c r="V139" s="18"/>
      <c r="W139" s="18"/>
    </row>
    <row r="140" ht="15.75" customHeight="1">
      <c r="S140" s="207"/>
      <c r="T140" s="244"/>
      <c r="U140" s="244"/>
      <c r="V140" s="18"/>
      <c r="W140" s="18"/>
    </row>
    <row r="141" ht="15.75" customHeight="1">
      <c r="S141" s="207"/>
      <c r="T141" s="244"/>
      <c r="U141" s="244"/>
      <c r="V141" s="18"/>
      <c r="W141" s="18"/>
    </row>
    <row r="142" ht="15.75" customHeight="1">
      <c r="S142" s="207"/>
      <c r="T142" s="244"/>
      <c r="U142" s="244"/>
      <c r="V142" s="18"/>
      <c r="W142" s="18"/>
    </row>
    <row r="143" ht="15.75" customHeight="1">
      <c r="S143" s="207"/>
      <c r="T143" s="244"/>
      <c r="U143" s="244"/>
      <c r="V143" s="18"/>
      <c r="W143" s="18"/>
    </row>
    <row r="144" ht="15.75" customHeight="1">
      <c r="S144" s="207"/>
      <c r="T144" s="244"/>
      <c r="U144" s="244"/>
      <c r="V144" s="18"/>
      <c r="W144" s="18"/>
    </row>
    <row r="145" ht="15.75" customHeight="1">
      <c r="S145" s="207"/>
      <c r="T145" s="244"/>
      <c r="U145" s="244"/>
      <c r="V145" s="18"/>
      <c r="W145" s="18"/>
    </row>
    <row r="146" ht="15.75" customHeight="1">
      <c r="S146" s="207"/>
      <c r="T146" s="244"/>
      <c r="U146" s="244"/>
      <c r="V146" s="18"/>
      <c r="W146" s="18"/>
    </row>
    <row r="147" ht="15.75" customHeight="1">
      <c r="S147" s="207"/>
      <c r="T147" s="244"/>
      <c r="U147" s="244"/>
      <c r="V147" s="18"/>
      <c r="W147" s="18"/>
    </row>
    <row r="148" ht="15.75" customHeight="1">
      <c r="S148" s="207"/>
      <c r="T148" s="244"/>
      <c r="U148" s="244"/>
      <c r="V148" s="18"/>
      <c r="W148" s="18"/>
    </row>
    <row r="149" ht="15.75" customHeight="1">
      <c r="S149" s="207"/>
      <c r="T149" s="244"/>
      <c r="U149" s="244"/>
      <c r="V149" s="18"/>
      <c r="W149" s="18"/>
    </row>
    <row r="150" ht="15.75" customHeight="1">
      <c r="S150" s="207"/>
      <c r="T150" s="244"/>
      <c r="U150" s="244"/>
      <c r="V150" s="18"/>
      <c r="W150" s="18"/>
    </row>
    <row r="151" ht="15.75" customHeight="1">
      <c r="S151" s="207"/>
      <c r="T151" s="244"/>
      <c r="U151" s="244"/>
      <c r="V151" s="18"/>
      <c r="W151" s="18"/>
    </row>
    <row r="152" ht="15.75" customHeight="1">
      <c r="S152" s="207"/>
      <c r="T152" s="244"/>
      <c r="U152" s="244"/>
      <c r="V152" s="18"/>
      <c r="W152" s="18"/>
    </row>
    <row r="153" ht="15.75" customHeight="1">
      <c r="S153" s="207"/>
      <c r="T153" s="244"/>
      <c r="U153" s="244"/>
      <c r="V153" s="18"/>
      <c r="W153" s="18"/>
    </row>
    <row r="154" ht="15.75" customHeight="1">
      <c r="S154" s="207"/>
      <c r="T154" s="244"/>
      <c r="U154" s="244"/>
      <c r="V154" s="18"/>
      <c r="W154" s="18"/>
    </row>
    <row r="155" ht="15.75" customHeight="1">
      <c r="S155" s="207"/>
      <c r="T155" s="244"/>
      <c r="U155" s="244"/>
      <c r="V155" s="18"/>
      <c r="W155" s="18"/>
    </row>
    <row r="156" ht="15.75" customHeight="1">
      <c r="S156" s="207"/>
      <c r="T156" s="244"/>
      <c r="U156" s="244"/>
      <c r="V156" s="18"/>
      <c r="W156" s="18"/>
    </row>
    <row r="157" ht="15.75" customHeight="1">
      <c r="S157" s="207"/>
      <c r="T157" s="244"/>
      <c r="U157" s="244"/>
      <c r="V157" s="18"/>
      <c r="W157" s="18"/>
    </row>
    <row r="158" ht="15.75" customHeight="1">
      <c r="S158" s="207"/>
      <c r="T158" s="244"/>
      <c r="U158" s="244"/>
      <c r="V158" s="18"/>
      <c r="W158" s="18"/>
    </row>
    <row r="159" ht="15.75" customHeight="1">
      <c r="S159" s="207"/>
      <c r="T159" s="244"/>
      <c r="U159" s="244"/>
      <c r="V159" s="18"/>
      <c r="W159" s="18"/>
    </row>
    <row r="160" ht="15.75" customHeight="1">
      <c r="S160" s="207"/>
      <c r="T160" s="244"/>
      <c r="U160" s="244"/>
      <c r="V160" s="18"/>
      <c r="W160" s="18"/>
    </row>
    <row r="161" ht="15.75" customHeight="1">
      <c r="S161" s="207"/>
      <c r="T161" s="244"/>
      <c r="U161" s="244"/>
      <c r="V161" s="18"/>
      <c r="W161" s="18"/>
    </row>
    <row r="162" ht="15.75" customHeight="1">
      <c r="S162" s="207"/>
      <c r="T162" s="244"/>
      <c r="U162" s="244"/>
      <c r="V162" s="18"/>
      <c r="W162" s="18"/>
    </row>
    <row r="163" ht="15.75" customHeight="1">
      <c r="S163" s="207"/>
      <c r="T163" s="244"/>
      <c r="U163" s="244"/>
      <c r="V163" s="18"/>
      <c r="W163" s="18"/>
    </row>
    <row r="164" ht="15.75" customHeight="1">
      <c r="S164" s="207"/>
      <c r="T164" s="244"/>
      <c r="U164" s="244"/>
      <c r="V164" s="18"/>
      <c r="W164" s="18"/>
    </row>
    <row r="165" ht="15.75" customHeight="1">
      <c r="S165" s="207"/>
      <c r="T165" s="244"/>
      <c r="U165" s="244"/>
      <c r="V165" s="18"/>
      <c r="W165" s="18"/>
    </row>
    <row r="166" ht="15.75" customHeight="1">
      <c r="S166" s="207"/>
      <c r="T166" s="244"/>
      <c r="U166" s="244"/>
      <c r="V166" s="18"/>
      <c r="W166" s="18"/>
    </row>
    <row r="167" ht="15.75" customHeight="1">
      <c r="S167" s="207"/>
      <c r="T167" s="244"/>
      <c r="U167" s="244"/>
      <c r="V167" s="18"/>
      <c r="W167" s="18"/>
    </row>
    <row r="168" ht="15.75" customHeight="1">
      <c r="S168" s="207"/>
      <c r="T168" s="244"/>
      <c r="U168" s="244"/>
      <c r="V168" s="18"/>
      <c r="W168" s="18"/>
    </row>
    <row r="169" ht="15.75" customHeight="1">
      <c r="S169" s="207"/>
      <c r="T169" s="244"/>
      <c r="U169" s="244"/>
      <c r="V169" s="18"/>
      <c r="W169" s="18"/>
    </row>
    <row r="170" ht="15.75" customHeight="1">
      <c r="S170" s="207"/>
      <c r="T170" s="244"/>
      <c r="U170" s="244"/>
      <c r="V170" s="18"/>
      <c r="W170" s="18"/>
    </row>
    <row r="171" ht="15.75" customHeight="1">
      <c r="S171" s="207"/>
      <c r="T171" s="244"/>
      <c r="U171" s="244"/>
      <c r="V171" s="18"/>
      <c r="W171" s="18"/>
    </row>
    <row r="172" ht="15.75" customHeight="1">
      <c r="S172" s="207"/>
      <c r="T172" s="244"/>
      <c r="U172" s="244"/>
      <c r="V172" s="18"/>
      <c r="W172" s="18"/>
    </row>
    <row r="173" ht="15.75" customHeight="1">
      <c r="S173" s="207"/>
      <c r="T173" s="244"/>
      <c r="U173" s="244"/>
      <c r="V173" s="18"/>
      <c r="W173" s="18"/>
    </row>
    <row r="174" ht="15.75" customHeight="1">
      <c r="S174" s="207"/>
      <c r="T174" s="244"/>
      <c r="U174" s="244"/>
      <c r="V174" s="18"/>
      <c r="W174" s="18"/>
    </row>
    <row r="175" ht="15.75" customHeight="1">
      <c r="S175" s="207"/>
      <c r="T175" s="244"/>
      <c r="U175" s="244"/>
      <c r="V175" s="18"/>
      <c r="W175" s="18"/>
    </row>
    <row r="176" ht="15.75" customHeight="1">
      <c r="S176" s="207"/>
      <c r="T176" s="244"/>
      <c r="U176" s="244"/>
      <c r="V176" s="18"/>
      <c r="W176" s="18"/>
    </row>
    <row r="177" ht="15.75" customHeight="1">
      <c r="S177" s="207"/>
      <c r="T177" s="244"/>
      <c r="U177" s="244"/>
      <c r="V177" s="18"/>
      <c r="W177" s="18"/>
    </row>
    <row r="178" ht="15.75" customHeight="1">
      <c r="S178" s="207"/>
      <c r="T178" s="244"/>
      <c r="U178" s="244"/>
      <c r="V178" s="18"/>
      <c r="W178" s="18"/>
    </row>
    <row r="179" ht="15.75" customHeight="1">
      <c r="S179" s="207"/>
      <c r="T179" s="244"/>
      <c r="U179" s="244"/>
      <c r="V179" s="18"/>
      <c r="W179" s="18"/>
    </row>
    <row r="180" ht="15.75" customHeight="1">
      <c r="S180" s="207"/>
      <c r="T180" s="244"/>
      <c r="U180" s="244"/>
      <c r="V180" s="18"/>
      <c r="W180" s="18"/>
    </row>
    <row r="181" ht="15.75" customHeight="1">
      <c r="S181" s="207"/>
      <c r="T181" s="244"/>
      <c r="U181" s="244"/>
      <c r="V181" s="18"/>
      <c r="W181" s="18"/>
    </row>
    <row r="182" ht="15.75" customHeight="1">
      <c r="S182" s="207"/>
      <c r="T182" s="244"/>
      <c r="U182" s="244"/>
      <c r="V182" s="18"/>
      <c r="W182" s="18"/>
    </row>
    <row r="183" ht="15.75" customHeight="1">
      <c r="S183" s="207"/>
      <c r="T183" s="244"/>
      <c r="U183" s="244"/>
      <c r="V183" s="18"/>
      <c r="W183" s="18"/>
    </row>
    <row r="184" ht="15.75" customHeight="1">
      <c r="S184" s="207"/>
      <c r="T184" s="244"/>
      <c r="U184" s="244"/>
      <c r="V184" s="18"/>
      <c r="W184" s="18"/>
    </row>
    <row r="185" ht="15.75" customHeight="1">
      <c r="S185" s="207"/>
      <c r="T185" s="244"/>
      <c r="U185" s="244"/>
      <c r="V185" s="18"/>
      <c r="W185" s="18"/>
    </row>
    <row r="186" ht="15.75" customHeight="1">
      <c r="S186" s="207"/>
      <c r="T186" s="244"/>
      <c r="U186" s="244"/>
      <c r="V186" s="18"/>
      <c r="W186" s="18"/>
    </row>
    <row r="187" ht="15.75" customHeight="1">
      <c r="S187" s="207"/>
      <c r="T187" s="244"/>
      <c r="U187" s="244"/>
      <c r="V187" s="18"/>
      <c r="W187" s="18"/>
    </row>
    <row r="188" ht="15.75" customHeight="1">
      <c r="S188" s="207"/>
      <c r="T188" s="244"/>
      <c r="U188" s="244"/>
      <c r="V188" s="18"/>
      <c r="W188" s="18"/>
    </row>
    <row r="189" ht="15.75" customHeight="1">
      <c r="S189" s="207"/>
      <c r="T189" s="244"/>
      <c r="U189" s="244"/>
      <c r="V189" s="18"/>
      <c r="W189" s="18"/>
    </row>
    <row r="190" ht="15.75" customHeight="1">
      <c r="S190" s="207"/>
      <c r="T190" s="244"/>
      <c r="U190" s="244"/>
      <c r="V190" s="18"/>
      <c r="W190" s="18"/>
    </row>
    <row r="191" ht="15.75" customHeight="1">
      <c r="S191" s="207"/>
      <c r="T191" s="244"/>
      <c r="U191" s="244"/>
      <c r="V191" s="18"/>
      <c r="W191" s="18"/>
    </row>
    <row r="192" ht="15.75" customHeight="1">
      <c r="S192" s="207"/>
      <c r="T192" s="244"/>
      <c r="U192" s="244"/>
      <c r="V192" s="18"/>
      <c r="W192" s="18"/>
    </row>
    <row r="193" ht="15.75" customHeight="1">
      <c r="S193" s="207"/>
      <c r="T193" s="244"/>
      <c r="U193" s="244"/>
      <c r="V193" s="18"/>
      <c r="W193" s="18"/>
    </row>
    <row r="194" ht="15.75" customHeight="1">
      <c r="S194" s="207"/>
      <c r="T194" s="244"/>
      <c r="U194" s="244"/>
      <c r="V194" s="18"/>
      <c r="W194" s="18"/>
    </row>
    <row r="195" ht="15.75" customHeight="1">
      <c r="S195" s="207"/>
      <c r="T195" s="244"/>
      <c r="U195" s="244"/>
      <c r="V195" s="18"/>
      <c r="W195" s="18"/>
    </row>
    <row r="196" ht="15.75" customHeight="1">
      <c r="S196" s="207"/>
      <c r="T196" s="244"/>
      <c r="U196" s="244"/>
      <c r="V196" s="18"/>
      <c r="W196" s="18"/>
    </row>
    <row r="197" ht="15.75" customHeight="1">
      <c r="S197" s="207"/>
      <c r="T197" s="244"/>
      <c r="U197" s="244"/>
      <c r="V197" s="18"/>
      <c r="W197" s="18"/>
    </row>
    <row r="198" ht="15.75" customHeight="1">
      <c r="S198" s="207"/>
      <c r="T198" s="244"/>
      <c r="U198" s="244"/>
      <c r="V198" s="18"/>
      <c r="W198" s="18"/>
    </row>
    <row r="199" ht="15.75" customHeight="1">
      <c r="S199" s="207"/>
      <c r="T199" s="244"/>
      <c r="U199" s="244"/>
      <c r="V199" s="18"/>
      <c r="W199" s="18"/>
    </row>
    <row r="200" ht="15.75" customHeight="1">
      <c r="S200" s="207"/>
      <c r="T200" s="244"/>
      <c r="U200" s="244"/>
      <c r="V200" s="18"/>
      <c r="W200" s="18"/>
    </row>
    <row r="201" ht="15.75" customHeight="1">
      <c r="S201" s="207"/>
      <c r="T201" s="244"/>
      <c r="U201" s="244"/>
      <c r="V201" s="18"/>
      <c r="W201" s="18"/>
    </row>
    <row r="202" ht="15.75" customHeight="1">
      <c r="S202" s="207"/>
      <c r="T202" s="244"/>
      <c r="U202" s="244"/>
      <c r="V202" s="18"/>
      <c r="W202" s="18"/>
    </row>
    <row r="203" ht="15.75" customHeight="1">
      <c r="S203" s="207"/>
      <c r="T203" s="244"/>
      <c r="U203" s="244"/>
      <c r="V203" s="18"/>
      <c r="W203" s="18"/>
    </row>
    <row r="204" ht="15.75" customHeight="1">
      <c r="S204" s="207"/>
      <c r="T204" s="244"/>
      <c r="U204" s="244"/>
      <c r="V204" s="18"/>
      <c r="W204" s="18"/>
    </row>
    <row r="205" ht="15.75" customHeight="1">
      <c r="S205" s="207"/>
      <c r="T205" s="244"/>
      <c r="U205" s="244"/>
      <c r="V205" s="18"/>
      <c r="W205" s="18"/>
    </row>
    <row r="206" ht="15.75" customHeight="1">
      <c r="S206" s="207"/>
      <c r="T206" s="244"/>
      <c r="U206" s="244"/>
      <c r="V206" s="18"/>
      <c r="W206" s="18"/>
    </row>
    <row r="207" ht="15.75" customHeight="1">
      <c r="S207" s="207"/>
      <c r="T207" s="244"/>
      <c r="U207" s="244"/>
      <c r="V207" s="18"/>
      <c r="W207" s="18"/>
    </row>
    <row r="208" ht="15.75" customHeight="1">
      <c r="S208" s="207"/>
      <c r="T208" s="244"/>
      <c r="U208" s="244"/>
      <c r="V208" s="18"/>
      <c r="W208" s="18"/>
    </row>
    <row r="209" ht="15.75" customHeight="1">
      <c r="S209" s="207"/>
      <c r="T209" s="244"/>
      <c r="U209" s="244"/>
      <c r="V209" s="18"/>
      <c r="W209" s="18"/>
    </row>
    <row r="210" ht="15.75" customHeight="1">
      <c r="S210" s="207"/>
      <c r="T210" s="244"/>
      <c r="U210" s="244"/>
      <c r="V210" s="18"/>
      <c r="W210" s="18"/>
    </row>
    <row r="211" ht="15.75" customHeight="1">
      <c r="S211" s="207"/>
      <c r="T211" s="244"/>
      <c r="U211" s="244"/>
      <c r="V211" s="18"/>
      <c r="W211" s="18"/>
    </row>
    <row r="212" ht="15.75" customHeight="1">
      <c r="S212" s="207"/>
      <c r="T212" s="244"/>
      <c r="U212" s="244"/>
      <c r="V212" s="18"/>
      <c r="W212" s="18"/>
    </row>
    <row r="213" ht="15.75" customHeight="1">
      <c r="S213" s="207"/>
      <c r="T213" s="244"/>
      <c r="U213" s="244"/>
      <c r="V213" s="18"/>
      <c r="W213" s="18"/>
    </row>
    <row r="214" ht="15.75" customHeight="1">
      <c r="S214" s="207"/>
      <c r="T214" s="244"/>
      <c r="U214" s="244"/>
      <c r="V214" s="18"/>
      <c r="W214" s="18"/>
    </row>
    <row r="215" ht="15.75" customHeight="1">
      <c r="S215" s="207"/>
      <c r="T215" s="244"/>
      <c r="U215" s="244"/>
      <c r="V215" s="18"/>
      <c r="W215" s="18"/>
    </row>
    <row r="216" ht="15.75" customHeight="1">
      <c r="S216" s="207"/>
      <c r="T216" s="244"/>
      <c r="U216" s="244"/>
      <c r="V216" s="18"/>
      <c r="W216" s="18"/>
    </row>
    <row r="217" ht="15.75" customHeight="1">
      <c r="S217" s="207"/>
      <c r="T217" s="244"/>
      <c r="U217" s="244"/>
      <c r="V217" s="18"/>
      <c r="W217" s="18"/>
    </row>
    <row r="218" ht="15.75" customHeight="1">
      <c r="S218" s="207"/>
      <c r="T218" s="244"/>
      <c r="U218" s="244"/>
      <c r="V218" s="18"/>
      <c r="W218" s="18"/>
    </row>
    <row r="219" ht="15.75" customHeight="1">
      <c r="S219" s="207"/>
      <c r="T219" s="244"/>
      <c r="U219" s="244"/>
      <c r="V219" s="18"/>
      <c r="W219" s="18"/>
    </row>
    <row r="220" ht="15.75" customHeight="1">
      <c r="S220" s="207"/>
      <c r="T220" s="244"/>
      <c r="U220" s="244"/>
      <c r="V220" s="18"/>
      <c r="W220" s="18"/>
    </row>
    <row r="221" ht="15.75" customHeight="1">
      <c r="S221" s="207"/>
      <c r="T221" s="244"/>
      <c r="U221" s="244"/>
      <c r="V221" s="18"/>
      <c r="W221" s="18"/>
    </row>
    <row r="222" ht="15.75" customHeight="1">
      <c r="S222" s="207"/>
      <c r="T222" s="244"/>
      <c r="U222" s="244"/>
      <c r="V222" s="18"/>
      <c r="W222" s="18"/>
    </row>
    <row r="223" ht="15.75" customHeight="1">
      <c r="S223" s="207"/>
      <c r="T223" s="244"/>
      <c r="U223" s="244"/>
      <c r="V223" s="18"/>
      <c r="W223" s="18"/>
    </row>
    <row r="224" ht="15.75" customHeight="1">
      <c r="S224" s="207"/>
      <c r="T224" s="244"/>
      <c r="U224" s="244"/>
      <c r="V224" s="18"/>
      <c r="W224" s="18"/>
    </row>
    <row r="225" ht="15.75" customHeight="1">
      <c r="S225" s="207"/>
      <c r="T225" s="244"/>
      <c r="U225" s="244"/>
      <c r="V225" s="18"/>
      <c r="W225" s="18"/>
    </row>
    <row r="226" ht="15.75" customHeight="1">
      <c r="S226" s="207"/>
      <c r="T226" s="244"/>
      <c r="U226" s="244"/>
      <c r="V226" s="18"/>
      <c r="W226" s="18"/>
    </row>
    <row r="227" ht="15.75" customHeight="1">
      <c r="S227" s="207"/>
      <c r="T227" s="244"/>
      <c r="U227" s="244"/>
      <c r="V227" s="18"/>
      <c r="W227" s="18"/>
    </row>
    <row r="228" ht="15.75" customHeight="1">
      <c r="S228" s="207"/>
      <c r="T228" s="244"/>
      <c r="U228" s="244"/>
      <c r="V228" s="18"/>
      <c r="W228" s="18"/>
    </row>
    <row r="229" ht="15.75" customHeight="1">
      <c r="S229" s="207"/>
      <c r="T229" s="244"/>
      <c r="U229" s="244"/>
      <c r="V229" s="18"/>
      <c r="W229" s="18"/>
    </row>
    <row r="230" ht="15.75" customHeight="1">
      <c r="S230" s="207"/>
      <c r="T230" s="244"/>
      <c r="U230" s="244"/>
      <c r="V230" s="18"/>
      <c r="W230" s="18"/>
    </row>
    <row r="231" ht="15.75" customHeight="1">
      <c r="S231" s="207"/>
      <c r="T231" s="244"/>
      <c r="U231" s="244"/>
      <c r="V231" s="18"/>
      <c r="W231" s="18"/>
    </row>
    <row r="232" ht="15.75" customHeight="1">
      <c r="S232" s="207"/>
      <c r="T232" s="244"/>
      <c r="U232" s="244"/>
      <c r="V232" s="18"/>
      <c r="W232" s="18"/>
    </row>
    <row r="233" ht="15.75" customHeight="1">
      <c r="S233" s="207"/>
      <c r="T233" s="244"/>
      <c r="U233" s="244"/>
      <c r="V233" s="18"/>
      <c r="W233" s="18"/>
    </row>
    <row r="234" ht="15.75" customHeight="1">
      <c r="S234" s="207"/>
      <c r="T234" s="244"/>
      <c r="U234" s="244"/>
      <c r="V234" s="18"/>
      <c r="W234" s="18"/>
    </row>
    <row r="235" ht="15.75" customHeight="1">
      <c r="S235" s="207"/>
      <c r="T235" s="244"/>
      <c r="U235" s="244"/>
      <c r="V235" s="18"/>
      <c r="W235" s="18"/>
    </row>
    <row r="236" ht="15.75" customHeight="1">
      <c r="S236" s="207"/>
      <c r="T236" s="244"/>
      <c r="U236" s="244"/>
      <c r="V236" s="18"/>
      <c r="W236" s="18"/>
    </row>
    <row r="237" ht="15.75" customHeight="1">
      <c r="S237" s="207"/>
      <c r="T237" s="244"/>
      <c r="U237" s="244"/>
      <c r="V237" s="18"/>
      <c r="W237" s="18"/>
    </row>
    <row r="238" ht="15.75" customHeight="1">
      <c r="S238" s="207"/>
      <c r="T238" s="244"/>
      <c r="U238" s="244"/>
      <c r="V238" s="18"/>
      <c r="W238" s="18"/>
    </row>
    <row r="239" ht="15.75" customHeight="1">
      <c r="S239" s="207"/>
      <c r="T239" s="244"/>
      <c r="U239" s="244"/>
      <c r="V239" s="18"/>
      <c r="W239" s="18"/>
    </row>
    <row r="240" ht="15.75" customHeight="1">
      <c r="S240" s="207"/>
      <c r="T240" s="244"/>
      <c r="U240" s="244"/>
      <c r="V240" s="18"/>
      <c r="W240" s="18"/>
    </row>
    <row r="241" ht="15.75" customHeight="1">
      <c r="S241" s="207"/>
      <c r="T241" s="244"/>
      <c r="U241" s="244"/>
      <c r="V241" s="18"/>
      <c r="W241" s="18"/>
    </row>
    <row r="242" ht="15.75" customHeight="1">
      <c r="S242" s="207"/>
      <c r="T242" s="244"/>
      <c r="U242" s="244"/>
      <c r="V242" s="18"/>
      <c r="W242" s="18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A1:V1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</mergeCells>
  <printOptions headings="0" gridLines="0"/>
  <pageMargins left="0.25" right="0.25" top="0.75" bottom="0.75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>
    <oddFooter>&amp;L&amp;D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5" id="{00F400FF-007E-49CA-A778-008F0026002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84" id="{002500C2-00C9-4822-AEEB-000200AF002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83" id="{006C00A5-005D-4BDF-ADFF-001D0048005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82" id="{00EA005D-007E-4CC3-82BB-0048008E00F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81" id="{00960062-00C3-466A-9C58-00C400EC00A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80" id="{008700BA-0087-402E-99CE-00C500640073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79" id="{0030001B-0039-4535-80BA-009400D700C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78" id="{00850075-000E-45E1-97D9-00B1006300C8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77" id="{007000FB-0056-43FD-A0B9-00F4003A00F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76" id="{00170070-00BF-4148-840D-000500C000B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75" id="{000600FC-00E1-463E-BE11-00C60005009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74" id="{00B500AB-0007-4EBB-B882-009200AD004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73" id="{00B100AF-0015-47F6-A8AE-001A009F004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72" id="{000B0035-000A-4774-977F-009A00B500D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71" id="{00200054-00D4-47DC-8112-00D700FB000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70" id="{002F00F2-00F2-47EE-A88C-004600E6008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69" id="{00F70038-001E-4A21-9C27-006E000C009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68" id="{00EC0053-0049-42DD-8BC0-001400D200D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67" id="{00800041-008F-44FE-A64F-003A002A004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66" id="{000B0093-00AF-4179-9238-00BD0087007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65" id="{00F200D4-00CB-461F-8295-0092000100BC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64" id="{00770067-008D-4D32-B714-003A00E9009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63" id="{00A60036-00D8-4630-BB1A-009700A100B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62" id="{005E00E4-009C-43A2-8918-000900F30060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61" id="{00DF00B0-0010-4342-9931-003C0077009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260" id="{002E00A3-00C1-4F77-852B-005A00EA00F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259" id="{00730039-001A-4913-8B07-00E4003A006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258" id="{007D000E-0031-4DDF-BD6A-004C0042000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257" id="{005400C9-00EA-405B-842B-003A004A00A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256" id="{0047007A-0023-4EE4-B201-0080002300D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E4:E5</xm:sqref>
        </x14:conditionalFormatting>
        <x14:conditionalFormatting xmlns:xm="http://schemas.microsoft.com/office/excel/2006/main">
          <x14:cfRule type="expression" priority="255" id="{008600E4-0013-4979-852E-00DA005E005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254" id="{000900B1-0045-4161-9FE2-00360030005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253" id="{00AB003F-00BD-4DD6-A4B9-00F300EC008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252" id="{0041000C-0070-4AE3-816A-00F600BF00E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F4:F5</xm:sqref>
        </x14:conditionalFormatting>
        <x14:conditionalFormatting xmlns:xm="http://schemas.microsoft.com/office/excel/2006/main">
          <x14:cfRule type="expression" priority="251" id="{004E00CE-0096-41F9-B4EC-00B200E600C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250" id="{00D90031-0034-424A-A219-0083000500C6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249" id="{00C200A2-0003-44E2-8235-00C40025002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248" id="{00D800E6-0093-4109-805E-0087009800C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C4:C5</xm:sqref>
        </x14:conditionalFormatting>
        <x14:conditionalFormatting xmlns:xm="http://schemas.microsoft.com/office/excel/2006/main">
          <x14:cfRule type="expression" priority="247" id="{00F500C1-00EE-462E-9290-00200098007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246" id="{00990017-004E-4178-ADDA-001D004400F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245" id="{00A00018-0032-4EDE-A7AB-009000DB007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244" id="{00AC00AB-002C-4D33-9AC1-0046009F00C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243" id="{00AD00E8-00E0-45BA-8584-001F00CB00C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242" id="{00C70035-0002-4854-9768-00EB0005002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E6</xm:sqref>
        </x14:conditionalFormatting>
        <x14:conditionalFormatting xmlns:xm="http://schemas.microsoft.com/office/excel/2006/main">
          <x14:cfRule type="expression" priority="241" id="{00C2005B-0035-41F7-98EC-001D00C500D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240" id="{009300B4-0041-4FCE-836E-009500A100D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239" id="{00D70074-006F-46B3-B410-008600D3000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238" id="{003E0090-00A9-4261-AAC4-0073005F007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</xm:sqref>
        </x14:conditionalFormatting>
        <x14:conditionalFormatting xmlns:xm="http://schemas.microsoft.com/office/excel/2006/main">
          <x14:cfRule type="expression" priority="237" id="{00B60028-0054-4EE2-ABFD-00F900AD006E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236" id="{000B0057-0072-42FE-B4BB-00BE00BD00F6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235" id="{00C100CF-0045-454C-AA77-00D100DD0045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234" id="{005A0043-0019-45EB-9A60-0089004200A4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C6</xm:sqref>
        </x14:conditionalFormatting>
        <x14:conditionalFormatting xmlns:xm="http://schemas.microsoft.com/office/excel/2006/main">
          <x14:cfRule type="expression" priority="233" id="{0087005F-00E8-4F91-A505-00C0003C00C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232" id="{00D400AF-00A2-4C8F-82C9-004B001D00A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231" id="{006A008D-009B-47C6-BF19-00CC0080007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230" id="{00F60023-00B3-4030-AF12-0070001600D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229" id="{00700008-00FE-41CB-91FC-009F00E300F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228" id="{0074007E-00C3-4FF5-8AC2-00140053001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E7</xm:sqref>
        </x14:conditionalFormatting>
        <x14:conditionalFormatting xmlns:xm="http://schemas.microsoft.com/office/excel/2006/main">
          <x14:cfRule type="expression" priority="227" id="{00C20074-00CD-43E5-BFC9-0040004A004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226" id="{0088000A-00AE-4098-AAB6-008B00E400E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225" id="{00C200CD-0011-40A7-AEE1-000900A9009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224" id="{00E900CD-00EA-43A5-A50D-006C00E1006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</xm:sqref>
        </x14:conditionalFormatting>
        <x14:conditionalFormatting xmlns:xm="http://schemas.microsoft.com/office/excel/2006/main">
          <x14:cfRule type="expression" priority="223" id="{00BF00DC-0067-43DB-AA4B-00F3000E0034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222" id="{00A7006C-00DE-4D16-9A62-00D30067004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221" id="{00EA00F1-00D1-4386-89BC-00040075008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220" id="{007D0040-0010-4348-8CEA-0043005E00B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C7</xm:sqref>
        </x14:conditionalFormatting>
        <x14:conditionalFormatting xmlns:xm="http://schemas.microsoft.com/office/excel/2006/main">
          <x14:cfRule type="expression" priority="219" id="{00E700B9-0072-4E9B-BBD3-00960033001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218" id="{00F20097-0037-476B-8CBA-00CB008D00D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217" id="{001F001C-0013-476C-AB7A-0021009B00A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216" id="{008E0036-00B7-4C6F-97F6-0076005F007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215" id="{0019006C-0041-403F-A4CA-008800CD00E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214" id="{001A002C-00A1-466E-826C-0009003700C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E8</xm:sqref>
        </x14:conditionalFormatting>
        <x14:conditionalFormatting xmlns:xm="http://schemas.microsoft.com/office/excel/2006/main">
          <x14:cfRule type="expression" priority="213" id="{00D100C8-0068-4060-90C5-004C004D003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212" id="{00E000C5-00C1-48F5-9DD2-008B003E00C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211" id="{005D00E7-00D2-4D8E-9B6B-0065004D008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210" id="{00CE0092-00C2-4F92-8483-009600F1000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</xm:sqref>
        </x14:conditionalFormatting>
        <x14:conditionalFormatting xmlns:xm="http://schemas.microsoft.com/office/excel/2006/main">
          <x14:cfRule type="expression" priority="209" id="{000F0042-003F-4347-BF2D-007700DF001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208" id="{001D0053-000B-458E-97EC-004600CD007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207" id="{00940043-00D2-478B-B089-00EB00B90058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206" id="{00AC0024-009F-4E9C-8DFB-000C00DA00C3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205" id="{005900D4-005F-46DB-8F6F-001D009B007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204" id="{007D00D7-0020-4625-997A-00CC001A002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203" id="{005800F8-00A7-4595-992F-006400C200D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202" id="{002200CA-00D2-47A4-90DF-00AE0005008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201" id="{007200A1-00BC-4E46-B509-00E700E7006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200" id="{00670079-0004-4B8E-A0E8-002D006E00D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E9</xm:sqref>
        </x14:conditionalFormatting>
        <x14:conditionalFormatting xmlns:xm="http://schemas.microsoft.com/office/excel/2006/main">
          <x14:cfRule type="expression" priority="199" id="{000600B4-00C3-4385-90D3-00CB00DD00C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198" id="{00A2008E-00EF-4034-87BF-0024006200C8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197" id="{0008008F-008C-4D32-910A-00EA007600D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196" id="{008800EF-007E-40C1-B10C-000400BC00F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F9</xm:sqref>
        </x14:conditionalFormatting>
        <x14:conditionalFormatting xmlns:xm="http://schemas.microsoft.com/office/excel/2006/main">
          <x14:cfRule type="expression" priority="195" id="{004600E7-0098-497D-83AC-00E400BA005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94" id="{00D100D1-0041-49FA-81D4-00B2000B00F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93" id="{004200F1-007D-4648-97E7-00EE00BC00B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92" id="{00CF0083-00B9-4B74-99C8-00CA00F6003A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91" id="{00FA0036-0097-40FF-95F7-00B00067007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F10:F13</xm:sqref>
        </x14:conditionalFormatting>
        <x14:conditionalFormatting xmlns:xm="http://schemas.microsoft.com/office/excel/2006/main">
          <x14:cfRule type="expression" priority="190" id="{00E1006E-00FB-482A-9B9B-002A00E900A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E10:E13</xm:sqref>
        </x14:conditionalFormatting>
        <x14:conditionalFormatting xmlns:xm="http://schemas.microsoft.com/office/excel/2006/main">
          <x14:cfRule type="expression" priority="189" id="{00130041-00BB-48D9-AB15-00CA005C00B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E10:E13</xm:sqref>
        </x14:conditionalFormatting>
        <x14:conditionalFormatting xmlns:xm="http://schemas.microsoft.com/office/excel/2006/main">
          <x14:cfRule type="expression" priority="188" id="{003700F5-0091-42C4-9E80-000E000B00B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E10:E13</xm:sqref>
        </x14:conditionalFormatting>
        <x14:conditionalFormatting xmlns:xm="http://schemas.microsoft.com/office/excel/2006/main">
          <x14:cfRule type="expression" priority="187" id="{00DE00F2-005E-413C-A3D5-002800A500F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E10:E13</xm:sqref>
        </x14:conditionalFormatting>
        <x14:conditionalFormatting xmlns:xm="http://schemas.microsoft.com/office/excel/2006/main">
          <x14:cfRule type="expression" priority="186" id="{00CF0052-00E9-4A18-8501-007B001C0047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E10:E13</xm:sqref>
        </x14:conditionalFormatting>
        <x14:conditionalFormatting xmlns:xm="http://schemas.microsoft.com/office/excel/2006/main">
          <x14:cfRule type="expression" priority="185" id="{00890032-0010-44D8-B54C-00CF001C004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F10:F13</xm:sqref>
        </x14:conditionalFormatting>
        <x14:conditionalFormatting xmlns:xm="http://schemas.microsoft.com/office/excel/2006/main">
          <x14:cfRule type="expression" priority="184" id="{00CB0018-00A4-45D2-80C0-00AF0041001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F10:F13</xm:sqref>
        </x14:conditionalFormatting>
        <x14:conditionalFormatting xmlns:xm="http://schemas.microsoft.com/office/excel/2006/main">
          <x14:cfRule type="expression" priority="183" id="{00E60063-00B5-409E-BBFE-00C30040004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F10:F13</xm:sqref>
        </x14:conditionalFormatting>
        <x14:conditionalFormatting xmlns:xm="http://schemas.microsoft.com/office/excel/2006/main">
          <x14:cfRule type="expression" priority="182" id="{000E00B9-00AA-4BC8-B925-005700DF00D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F10:F13</xm:sqref>
        </x14:conditionalFormatting>
        <x14:conditionalFormatting xmlns:xm="http://schemas.microsoft.com/office/excel/2006/main">
          <x14:cfRule type="expression" priority="181" id="{00B50028-005F-4399-9E89-002D008800C6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C10:C13</xm:sqref>
        </x14:conditionalFormatting>
        <x14:conditionalFormatting xmlns:xm="http://schemas.microsoft.com/office/excel/2006/main">
          <x14:cfRule type="expression" priority="180" id="{00C4003E-00AD-467B-A1B8-009500D700A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C10:C13</xm:sqref>
        </x14:conditionalFormatting>
        <x14:conditionalFormatting xmlns:xm="http://schemas.microsoft.com/office/excel/2006/main">
          <x14:cfRule type="expression" priority="179" id="{00880072-00AC-4CB6-8882-0049000100ED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C10:C13</xm:sqref>
        </x14:conditionalFormatting>
        <x14:conditionalFormatting xmlns:xm="http://schemas.microsoft.com/office/excel/2006/main">
          <x14:cfRule type="expression" priority="178" id="{003A0062-002C-4C73-B2BD-007200C9008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C10:C13</xm:sqref>
        </x14:conditionalFormatting>
        <x14:conditionalFormatting xmlns:xm="http://schemas.microsoft.com/office/excel/2006/main">
          <x14:cfRule type="expression" priority="177" id="{008F0002-0000-4EEE-82F1-00D8008F00B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76" id="{00330016-0040-4645-98FF-0002009800D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75" id="{00970080-0031-4C0C-AEF3-00BF005F004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74" id="{00D300A8-004D-4A1E-9FFD-00EB00F200F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73" id="{0058005A-0023-4081-A40F-0020008000D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72" id="{00DD0033-00C1-4A9C-BF55-00AB005C00B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71" id="{001E00C4-0054-4523-868F-00D400F2002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70" id="{00DA0038-0034-42FD-A277-008C00B0004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69" id="{0037008E-00FF-447C-B0B5-00A5005900B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68" id="{001B00D4-006B-4DFA-92FF-00370039005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67" id="{0044009F-000D-40FD-8992-004800A8005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66" id="{00130094-00E2-485F-A183-00A9002B00BD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65" id="{009300EE-00D7-4138-9DC2-00490039003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64" id="{00EE0026-005E-4290-97D1-008A00250010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63" id="{00380048-000E-427B-9D8B-006F006E000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62" id="{000E00AB-0087-49D3-A3B3-00F300F1003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61" id="{00DB008D-00B3-47CB-9EF9-00C500F400C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60" id="{007D0057-000C-4876-A101-00E6001700D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59" id="{000D002E-00C9-40D4-9539-008100C6007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58" id="{006A009C-0051-4DA9-B318-00A5002100B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57" id="{00EE00EC-00F0-4815-81F2-00630062004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56" id="{005900FB-00AF-47DE-93E4-005800D20008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55" id="{00FF0058-007D-4B45-AF6F-004F007C007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54" id="{009400B2-002A-494E-AA4D-008D00FD009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53" id="{000E0090-0091-4106-A822-00A50015008C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52" id="{000D009B-0087-4B97-AAAD-008C00E80064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51" id="{00070047-00B0-4C68-A934-005800EA000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50" id="{008B0090-0001-48FF-9522-004F00D500A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49" id="{002A002A-00BC-47C6-BA4F-002C0035001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48" id="{00400049-0008-4B3D-A371-006D00B600A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47" id="{00FF0062-00D0-4351-B3EA-008800A100F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46" id="{00C8002F-008B-4AB2-B760-00FB00B100A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45" id="{00BC00B1-000F-4618-8A67-00E5005B00C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44" id="{00190044-0042-4E26-98D4-00F8001E00C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43" id="{00410034-00D6-439C-AD43-007400CC00E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42" id="{007A0002-0014-40BA-AEA9-00E5002F008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41" id="{00BC0044-00B1-41F6-AAB3-000000E7007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40" id="{0062000F-0004-487F-B434-00C0003D00C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39" id="{00E200AE-00CB-4E5A-B930-0097008400D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38" id="{0018002E-001D-4AA8-AEC6-001B009400FA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37" id="{00B000B7-00E5-45E0-8110-00A0002F0004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36" id="{004C0003-00B5-427B-82E4-00A60077002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35" id="{00610076-0067-4B66-92A9-00B9009B003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F18:F20</xm:sqref>
        </x14:conditionalFormatting>
        <x14:conditionalFormatting xmlns:xm="http://schemas.microsoft.com/office/excel/2006/main">
          <x14:cfRule type="expression" priority="134" id="{00B300BC-0044-4AAF-AA85-0015009100F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E18:E20</xm:sqref>
        </x14:conditionalFormatting>
        <x14:conditionalFormatting xmlns:xm="http://schemas.microsoft.com/office/excel/2006/main">
          <x14:cfRule type="expression" priority="133" id="{00640003-0066-4242-A5C3-00AE005D007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E18:E20</xm:sqref>
        </x14:conditionalFormatting>
        <x14:conditionalFormatting xmlns:xm="http://schemas.microsoft.com/office/excel/2006/main">
          <x14:cfRule type="expression" priority="132" id="{009800A5-0008-4A5F-92A4-000500A900D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E18:E20</xm:sqref>
        </x14:conditionalFormatting>
        <x14:conditionalFormatting xmlns:xm="http://schemas.microsoft.com/office/excel/2006/main">
          <x14:cfRule type="expression" priority="131" id="{00C1006B-00A2-43C5-BB40-002C005E00A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E18:E20</xm:sqref>
        </x14:conditionalFormatting>
        <x14:conditionalFormatting xmlns:xm="http://schemas.microsoft.com/office/excel/2006/main">
          <x14:cfRule type="expression" priority="130" id="{00370096-0021-47C4-8CA9-00650080003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E18:E20</xm:sqref>
        </x14:conditionalFormatting>
        <x14:conditionalFormatting xmlns:xm="http://schemas.microsoft.com/office/excel/2006/main">
          <x14:cfRule type="expression" priority="129" id="{00880024-008E-4AAB-A3ED-008B0045007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F18:F20</xm:sqref>
        </x14:conditionalFormatting>
        <x14:conditionalFormatting xmlns:xm="http://schemas.microsoft.com/office/excel/2006/main">
          <x14:cfRule type="expression" priority="128" id="{00D5002F-0086-4632-B889-00E100290038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F18:F20</xm:sqref>
        </x14:conditionalFormatting>
        <x14:conditionalFormatting xmlns:xm="http://schemas.microsoft.com/office/excel/2006/main">
          <x14:cfRule type="expression" priority="127" id="{0032006B-004A-46FE-89FE-00DF005C00E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F18:F20</xm:sqref>
        </x14:conditionalFormatting>
        <x14:conditionalFormatting xmlns:xm="http://schemas.microsoft.com/office/excel/2006/main">
          <x14:cfRule type="expression" priority="126" id="{007000C7-00AC-4DF1-A53D-001500D000C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F18:F20</xm:sqref>
        </x14:conditionalFormatting>
        <x14:conditionalFormatting xmlns:xm="http://schemas.microsoft.com/office/excel/2006/main">
          <x14:cfRule type="expression" priority="125" id="{00180024-0055-42E0-9E36-0030005200F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C18:C20</xm:sqref>
        </x14:conditionalFormatting>
        <x14:conditionalFormatting xmlns:xm="http://schemas.microsoft.com/office/excel/2006/main">
          <x14:cfRule type="expression" priority="124" id="{00710086-00DF-4F8C-B807-00AF0006007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C18:C20</xm:sqref>
        </x14:conditionalFormatting>
        <x14:conditionalFormatting xmlns:xm="http://schemas.microsoft.com/office/excel/2006/main">
          <x14:cfRule type="expression" priority="123" id="{007B006C-0086-40B0-BB25-001B0065003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C18:C20</xm:sqref>
        </x14:conditionalFormatting>
        <x14:conditionalFormatting xmlns:xm="http://schemas.microsoft.com/office/excel/2006/main">
          <x14:cfRule type="expression" priority="122" id="{001E00B7-00D1-432D-9968-000A0081005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C18:C20</xm:sqref>
        </x14:conditionalFormatting>
        <x14:conditionalFormatting xmlns:xm="http://schemas.microsoft.com/office/excel/2006/main">
          <x14:cfRule type="expression" priority="121" id="{00BB001C-00DF-453D-BCB8-00BA00E8002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F21:F22</xm:sqref>
        </x14:conditionalFormatting>
        <x14:conditionalFormatting xmlns:xm="http://schemas.microsoft.com/office/excel/2006/main">
          <x14:cfRule type="expression" priority="120" id="{00E600E2-00F2-42AB-9B00-006C00CC00E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E21:E22</xm:sqref>
        </x14:conditionalFormatting>
        <x14:conditionalFormatting xmlns:xm="http://schemas.microsoft.com/office/excel/2006/main">
          <x14:cfRule type="expression" priority="119" id="{00D90082-008B-4C83-9516-001F00FD005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E21:E22</xm:sqref>
        </x14:conditionalFormatting>
        <x14:conditionalFormatting xmlns:xm="http://schemas.microsoft.com/office/excel/2006/main">
          <x14:cfRule type="expression" priority="118" id="{00820059-00D8-495E-887D-0021008D000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E21:E22</xm:sqref>
        </x14:conditionalFormatting>
        <x14:conditionalFormatting xmlns:xm="http://schemas.microsoft.com/office/excel/2006/main">
          <x14:cfRule type="expression" priority="117" id="{00D700B9-00A2-48F2-9524-0086001300C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E21:E22</xm:sqref>
        </x14:conditionalFormatting>
        <x14:conditionalFormatting xmlns:xm="http://schemas.microsoft.com/office/excel/2006/main">
          <x14:cfRule type="expression" priority="116" id="{006E00FF-002B-4F17-AFA4-00490025006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E21:E22</xm:sqref>
        </x14:conditionalFormatting>
        <x14:conditionalFormatting xmlns:xm="http://schemas.microsoft.com/office/excel/2006/main">
          <x14:cfRule type="expression" priority="115" id="{00B70086-00F8-4AAA-BA0A-0076001F002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F21:F22</xm:sqref>
        </x14:conditionalFormatting>
        <x14:conditionalFormatting xmlns:xm="http://schemas.microsoft.com/office/excel/2006/main">
          <x14:cfRule type="expression" priority="114" id="{00400066-004B-407F-BA42-00F200A7008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F21:F22</xm:sqref>
        </x14:conditionalFormatting>
        <x14:conditionalFormatting xmlns:xm="http://schemas.microsoft.com/office/excel/2006/main">
          <x14:cfRule type="expression" priority="113" id="{00FD0028-00F6-438E-98F8-003D00EC005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F21:F22</xm:sqref>
        </x14:conditionalFormatting>
        <x14:conditionalFormatting xmlns:xm="http://schemas.microsoft.com/office/excel/2006/main">
          <x14:cfRule type="expression" priority="112" id="{00C600A1-0016-4B9D-B700-00160071001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F21:F22</xm:sqref>
        </x14:conditionalFormatting>
        <x14:conditionalFormatting xmlns:xm="http://schemas.microsoft.com/office/excel/2006/main">
          <x14:cfRule type="expression" priority="111" id="{00950097-00F8-420F-94B4-00720017003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C21:C22</xm:sqref>
        </x14:conditionalFormatting>
        <x14:conditionalFormatting xmlns:xm="http://schemas.microsoft.com/office/excel/2006/main">
          <x14:cfRule type="expression" priority="110" id="{0032005F-00DF-48D4-8509-00790089009F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C21:C22</xm:sqref>
        </x14:conditionalFormatting>
        <x14:conditionalFormatting xmlns:xm="http://schemas.microsoft.com/office/excel/2006/main">
          <x14:cfRule type="expression" priority="109" id="{00AE0056-00AC-4A93-96C5-0083009C00C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C21:C22</xm:sqref>
        </x14:conditionalFormatting>
        <x14:conditionalFormatting xmlns:xm="http://schemas.microsoft.com/office/excel/2006/main">
          <x14:cfRule type="expression" priority="108" id="{00B80080-0082-4483-B656-00E1006D001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C21:C22</xm:sqref>
        </x14:conditionalFormatting>
        <x14:conditionalFormatting xmlns:xm="http://schemas.microsoft.com/office/excel/2006/main">
          <x14:cfRule type="expression" priority="107" id="{008B003D-002E-4EEB-A2F4-009700F3009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106" id="{006000BE-0009-4495-B2C5-00AA00B600B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05" id="{000B00E7-0010-42ED-AAC9-00BA004100A5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04" id="{00E300B8-0046-4C4A-89F9-00C500C8007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03" id="{003600AF-00C9-4E7E-B684-008B0050003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02" id="{00080075-007F-4562-8781-00C10059007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01" id="{00BD00B9-0027-4C40-A1A7-0040002F00C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100" id="{00FE001C-0076-4AC5-8A71-00BE007F00E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99" id="{00F0007B-00D2-4D71-9F8C-002200A800C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98" id="{007D0096-007B-42BC-BEFC-0005003C002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97" id="{00ED00A8-00E5-42FE-93DC-002B00D600AA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96" id="{00A30027-0043-42DC-881B-002700660064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95" id="{0047004D-0063-461B-9994-00E8004900E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94" id="{007800D8-006B-4BCD-B6F0-00D50052009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93" id="{004D002D-000A-46E9-BDB1-006200040041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92" id="{008300F0-009D-4E97-AF48-00760054007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91" id="{00DA0049-002C-493B-9C54-00DF00D800E6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90" id="{00CA00C4-000E-4489-8207-0036001E007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89" id="{00A20048-0037-4931-9D76-000A0027001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88" id="{004200A5-00DF-4B5B-9B5F-00EF00BE008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87" id="{003000CC-008D-43B1-9A92-0044008500B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86" id="{002300FE-0041-4A11-9F6E-007D000200A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85" id="{00CA003C-0067-443F-A593-001F0008006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84" id="{00C100C3-0092-470A-95CB-00ED002B002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83" id="{003F00F9-007F-4F94-BD2B-00B300070017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82" id="{002000B6-0072-47B8-BF98-007300760082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81" id="{00630084-00F6-4A3D-92F0-00BA00D5007A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80" id="{001B00EC-00A8-4704-BFC2-00E40071002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79" id="{00A10083-00DE-451F-B5F5-00E4009F00A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78" id="{00E3002D-00EA-4769-B112-003400F7005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77" id="{00FF0060-0022-49DE-B750-009D00E700C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76" id="{009C00B3-0017-46EC-95EA-002B0044009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75" id="{00CA0077-0063-4275-BDAC-00E0009700B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74" id="{005500A7-0003-4695-A3FC-00D600AB005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</xm:sqref>
        </x14:conditionalFormatting>
        <x14:conditionalFormatting xmlns:xm="http://schemas.microsoft.com/office/excel/2006/main">
          <x14:cfRule type="expression" priority="73" id="{00FA00C8-00B2-4166-9CD5-0052004400E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72" id="{00C2007F-0044-450B-AEC0-009100F300F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71" id="{001D001B-000F-42C3-B5D6-0098005F00D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70" id="{00E000A5-0088-49F5-AD37-00E100F200B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</xm:sqref>
        </x14:conditionalFormatting>
        <x14:conditionalFormatting xmlns:xm="http://schemas.microsoft.com/office/excel/2006/main">
          <x14:cfRule type="expression" priority="69" id="{00A1002D-0072-42AA-9E3B-00A900F700CC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68" id="{00DF0032-0004-4503-99C0-008400BE0065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67" id="{00930044-004C-4BD9-85DF-003000CA006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66" id="{00790014-0088-46AD-B86A-00E30025003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65" id="{009500CA-00D9-462F-96DA-00AC00BD007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</xm:sqref>
        </x14:conditionalFormatting>
        <x14:conditionalFormatting xmlns:xm="http://schemas.microsoft.com/office/excel/2006/main">
          <x14:cfRule type="expression" priority="64" id="{00B6007A-0038-4453-B4C4-0005004F009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</xm:sqref>
        </x14:conditionalFormatting>
        <x14:conditionalFormatting xmlns:xm="http://schemas.microsoft.com/office/excel/2006/main">
          <x14:cfRule type="expression" priority="63" id="{0034006F-0021-43F6-8B81-00DD00AA000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</xm:sqref>
        </x14:conditionalFormatting>
        <x14:conditionalFormatting xmlns:xm="http://schemas.microsoft.com/office/excel/2006/main">
          <x14:cfRule type="expression" priority="62" id="{005A006C-007C-42DA-AE46-00680052004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</xm:sqref>
        </x14:conditionalFormatting>
        <x14:conditionalFormatting xmlns:xm="http://schemas.microsoft.com/office/excel/2006/main">
          <x14:cfRule type="expression" priority="61" id="{008A00FE-004E-43F2-86BC-00830019003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</xm:sqref>
        </x14:conditionalFormatting>
        <x14:conditionalFormatting xmlns:xm="http://schemas.microsoft.com/office/excel/2006/main">
          <x14:cfRule type="expression" priority="60" id="{003E00A6-009F-4E3B-9453-00250003009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E27</xm:sqref>
        </x14:conditionalFormatting>
        <x14:conditionalFormatting xmlns:xm="http://schemas.microsoft.com/office/excel/2006/main">
          <x14:cfRule type="expression" priority="59" id="{00EA0075-0089-40A4-9ABA-001A0083004A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</xm:sqref>
        </x14:conditionalFormatting>
        <x14:conditionalFormatting xmlns:xm="http://schemas.microsoft.com/office/excel/2006/main">
          <x14:cfRule type="expression" priority="58" id="{00920010-004A-4859-B663-00DD00DD00D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</xm:sqref>
        </x14:conditionalFormatting>
        <x14:conditionalFormatting xmlns:xm="http://schemas.microsoft.com/office/excel/2006/main">
          <x14:cfRule type="expression" priority="57" id="{007F00E0-00F9-44E2-8803-00FB0094006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</xm:sqref>
        </x14:conditionalFormatting>
        <x14:conditionalFormatting xmlns:xm="http://schemas.microsoft.com/office/excel/2006/main">
          <x14:cfRule type="expression" priority="56" id="{00EF0076-0015-4DA5-84EA-006F000500F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F27</xm:sqref>
        </x14:conditionalFormatting>
        <x14:conditionalFormatting xmlns:xm="http://schemas.microsoft.com/office/excel/2006/main">
          <x14:cfRule type="expression" priority="55" id="{00F60028-00A4-441A-8C86-002F00900099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</xm:sqref>
        </x14:conditionalFormatting>
        <x14:conditionalFormatting xmlns:xm="http://schemas.microsoft.com/office/excel/2006/main">
          <x14:cfRule type="expression" priority="54" id="{00B2006D-00BD-454F-B25C-00AC0005008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</xm:sqref>
        </x14:conditionalFormatting>
        <x14:conditionalFormatting xmlns:xm="http://schemas.microsoft.com/office/excel/2006/main">
          <x14:cfRule type="expression" priority="53" id="{005F00B2-00E8-4D62-8829-000800680051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</xm:sqref>
        </x14:conditionalFormatting>
        <x14:conditionalFormatting xmlns:xm="http://schemas.microsoft.com/office/excel/2006/main">
          <x14:cfRule type="expression" priority="52" id="{00CF0081-000E-4636-944C-0097002100E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C27</xm:sqref>
        </x14:conditionalFormatting>
        <x14:conditionalFormatting xmlns:xm="http://schemas.microsoft.com/office/excel/2006/main">
          <x14:cfRule type="expression" priority="51" id="{00D700AE-0035-4E55-BE0C-000D00B1009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50" id="{0069003C-001E-4318-B358-00B1005B003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49" id="{001A0048-004E-472C-90CE-009C0044008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48" id="{008C0075-002E-4FED-8C29-00AC00DF006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47" id="{00F1000B-00F3-4CB7-A1CA-0044008200DF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46" id="{006200CF-00B8-4FDB-A7D1-007B00BD004E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E28</xm:sqref>
        </x14:conditionalFormatting>
        <x14:conditionalFormatting xmlns:xm="http://schemas.microsoft.com/office/excel/2006/main">
          <x14:cfRule type="expression" priority="45" id="{00280043-0093-4CB9-A73F-004B006B00F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44" id="{00FC00EC-0042-441D-84EE-00CD00EF007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43" id="{0072006D-003C-4724-92AA-0031003100C4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42" id="{009D0037-00A7-4EA0-9280-00D800E800F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</xm:sqref>
        </x14:conditionalFormatting>
        <x14:conditionalFormatting xmlns:xm="http://schemas.microsoft.com/office/excel/2006/main">
          <x14:cfRule type="expression" priority="41" id="{008900F3-0009-4316-A636-00C60083001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40" id="{00C70012-00D6-4103-B46C-00EA00C000F8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39" id="{0079009D-00B0-4180-83BA-00430043000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38" id="{002E00D6-0086-451C-9595-004E00750098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C28</xm:sqref>
        </x14:conditionalFormatting>
        <x14:conditionalFormatting xmlns:xm="http://schemas.microsoft.com/office/excel/2006/main">
          <x14:cfRule type="expression" priority="37" id="{009D00A9-00EC-41A5-B474-00F9009C000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F29:F30</xm:sqref>
        </x14:conditionalFormatting>
        <x14:conditionalFormatting xmlns:xm="http://schemas.microsoft.com/office/excel/2006/main">
          <x14:cfRule type="expression" priority="36" id="{00710077-00C6-4D69-9CE7-00B3009300A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E29:E30</xm:sqref>
        </x14:conditionalFormatting>
        <x14:conditionalFormatting xmlns:xm="http://schemas.microsoft.com/office/excel/2006/main">
          <x14:cfRule type="expression" priority="35" id="{00030003-003A-496A-B169-009C00BA000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E29:E30</xm:sqref>
        </x14:conditionalFormatting>
        <x14:conditionalFormatting xmlns:xm="http://schemas.microsoft.com/office/excel/2006/main">
          <x14:cfRule type="expression" priority="34" id="{00E000FA-0012-46D7-AE96-003C005100A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E29:E30</xm:sqref>
        </x14:conditionalFormatting>
        <x14:conditionalFormatting xmlns:xm="http://schemas.microsoft.com/office/excel/2006/main">
          <x14:cfRule type="expression" priority="33" id="{008D00F0-00A9-42E0-8167-000000F400A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E29:E30</xm:sqref>
        </x14:conditionalFormatting>
        <x14:conditionalFormatting xmlns:xm="http://schemas.microsoft.com/office/excel/2006/main">
          <x14:cfRule type="expression" priority="32" id="{00730016-00B5-456A-8EDC-003D00A4003C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E29:E30</xm:sqref>
        </x14:conditionalFormatting>
        <x14:conditionalFormatting xmlns:xm="http://schemas.microsoft.com/office/excel/2006/main">
          <x14:cfRule type="expression" priority="31" id="{009C00DD-0000-40ED-972C-00FD00B3006F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F29:F30</xm:sqref>
        </x14:conditionalFormatting>
        <x14:conditionalFormatting xmlns:xm="http://schemas.microsoft.com/office/excel/2006/main">
          <x14:cfRule type="expression" priority="30" id="{00D90009-0063-4A2B-96F1-006800190051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F29:F30</xm:sqref>
        </x14:conditionalFormatting>
        <x14:conditionalFormatting xmlns:xm="http://schemas.microsoft.com/office/excel/2006/main">
          <x14:cfRule type="expression" priority="29" id="{00EE00C5-001C-46B2-88E5-002C0009005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F29:F30</xm:sqref>
        </x14:conditionalFormatting>
        <x14:conditionalFormatting xmlns:xm="http://schemas.microsoft.com/office/excel/2006/main">
          <x14:cfRule type="expression" priority="28" id="{0027009E-00AA-4FB7-A44A-0094000200C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F29:F30</xm:sqref>
        </x14:conditionalFormatting>
        <x14:conditionalFormatting xmlns:xm="http://schemas.microsoft.com/office/excel/2006/main">
          <x14:cfRule type="expression" priority="27" id="{00EC00E7-00DE-429B-B5AB-0001009B005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C29:C30</xm:sqref>
        </x14:conditionalFormatting>
        <x14:conditionalFormatting xmlns:xm="http://schemas.microsoft.com/office/excel/2006/main">
          <x14:cfRule type="expression" priority="26" id="{000900FB-001F-44B2-A5A6-0015004F00F7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C29:C30</xm:sqref>
        </x14:conditionalFormatting>
        <x14:conditionalFormatting xmlns:xm="http://schemas.microsoft.com/office/excel/2006/main">
          <x14:cfRule type="expression" priority="25" id="{000400C9-0006-4143-AA62-004100270028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C29:C30</xm:sqref>
        </x14:conditionalFormatting>
        <x14:conditionalFormatting xmlns:xm="http://schemas.microsoft.com/office/excel/2006/main">
          <x14:cfRule type="expression" priority="24" id="{006500E7-00CC-4F08-AA99-002E005D0008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C29:C30</xm:sqref>
        </x14:conditionalFormatting>
        <x14:conditionalFormatting xmlns:xm="http://schemas.microsoft.com/office/excel/2006/main">
          <x14:cfRule type="expression" priority="23" id="{00BD00EF-0097-4AC6-B2EA-00B000E8006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</xm:sqref>
        </x14:conditionalFormatting>
        <x14:conditionalFormatting xmlns:xm="http://schemas.microsoft.com/office/excel/2006/main">
          <x14:cfRule type="expression" priority="22" id="{004C00A2-00DA-4E23-9002-00DF000400E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</xm:sqref>
        </x14:conditionalFormatting>
        <x14:conditionalFormatting xmlns:xm="http://schemas.microsoft.com/office/excel/2006/main">
          <x14:cfRule type="expression" priority="21" id="{00F20048-00F0-49E9-BF0A-002700E3000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</xm:sqref>
        </x14:conditionalFormatting>
        <x14:conditionalFormatting xmlns:xm="http://schemas.microsoft.com/office/excel/2006/main">
          <x14:cfRule type="expression" priority="20" id="{00AB00BB-0099-4F43-85F4-00B20077004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</xm:sqref>
        </x14:conditionalFormatting>
        <x14:conditionalFormatting xmlns:xm="http://schemas.microsoft.com/office/excel/2006/main">
          <x14:cfRule type="expression" priority="19" id="{00E90004-009C-4A02-9066-00AD006B008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</xm:sqref>
        </x14:conditionalFormatting>
        <x14:conditionalFormatting xmlns:xm="http://schemas.microsoft.com/office/excel/2006/main">
          <x14:cfRule type="expression" priority="18" id="{00BE0010-0024-47BD-ABA6-008200E300A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</xm:sqref>
        </x14:conditionalFormatting>
        <x14:conditionalFormatting xmlns:xm="http://schemas.microsoft.com/office/excel/2006/main">
          <x14:cfRule type="expression" priority="17" id="{007600E3-004B-4828-8161-00020037000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</xm:sqref>
        </x14:conditionalFormatting>
        <x14:conditionalFormatting xmlns:xm="http://schemas.microsoft.com/office/excel/2006/main">
          <x14:cfRule type="expression" priority="16" id="{00AF00B0-0087-4E2E-ACE1-00CC009500C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</xm:sqref>
        </x14:conditionalFormatting>
        <x14:conditionalFormatting xmlns:xm="http://schemas.microsoft.com/office/excel/2006/main">
          <x14:cfRule type="expression" priority="15" id="{009B00DE-00FA-4BFA-90F3-00F6005E00F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</xm:sqref>
        </x14:conditionalFormatting>
        <x14:conditionalFormatting xmlns:xm="http://schemas.microsoft.com/office/excel/2006/main">
          <x14:cfRule type="expression" priority="14" id="{008D0058-0070-4F85-A33D-0060006000D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</xm:sqref>
        </x14:conditionalFormatting>
        <x14:conditionalFormatting xmlns:xm="http://schemas.microsoft.com/office/excel/2006/main">
          <x14:cfRule type="expression" priority="13" id="{00680046-0062-45A6-8E1D-007E005B00A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</xm:sqref>
        </x14:conditionalFormatting>
        <x14:conditionalFormatting xmlns:xm="http://schemas.microsoft.com/office/excel/2006/main">
          <x14:cfRule type="expression" priority="12" id="{008C00D5-001E-4699-851B-006D001200F7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</xm:sqref>
        </x14:conditionalFormatting>
        <x14:conditionalFormatting xmlns:xm="http://schemas.microsoft.com/office/excel/2006/main">
          <x14:cfRule type="expression" priority="11" id="{00A40012-0060-46C6-8BCD-008200CC007C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</xm:sqref>
        </x14:conditionalFormatting>
        <x14:conditionalFormatting xmlns:xm="http://schemas.microsoft.com/office/excel/2006/main">
          <x14:cfRule type="expression" priority="10" id="{008A00D3-0097-40E2-AB7A-003E007200C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</xm:sqref>
        </x14:conditionalFormatting>
        <x14:conditionalFormatting xmlns:xm="http://schemas.microsoft.com/office/excel/2006/main">
          <x14:cfRule type="expression" priority="9" id="{00AB0000-00A0-4BB3-A65E-005A005100F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E33:E42</xm:sqref>
        </x14:conditionalFormatting>
        <x14:conditionalFormatting xmlns:xm="http://schemas.microsoft.com/office/excel/2006/main">
          <x14:cfRule type="expression" priority="8" id="{000700D8-00A6-428B-8443-00D1006D00B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E33:E42</xm:sqref>
        </x14:conditionalFormatting>
        <x14:conditionalFormatting xmlns:xm="http://schemas.microsoft.com/office/excel/2006/main">
          <x14:cfRule type="expression" priority="7" id="{007C00DD-0090-40BB-8A4D-007E005A007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E33:E42</xm:sqref>
        </x14:conditionalFormatting>
        <x14:conditionalFormatting xmlns:xm="http://schemas.microsoft.com/office/excel/2006/main">
          <x14:cfRule type="expression" priority="6" id="{00A4006F-0095-40B2-B827-00C2001B000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E33:E42</xm:sqref>
        </x14:conditionalFormatting>
        <x14:conditionalFormatting xmlns:xm="http://schemas.microsoft.com/office/excel/2006/main">
          <x14:cfRule type="expression" priority="5" id="{001C0045-003C-426A-80A4-003C00C900E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E33:E42</xm:sqref>
        </x14:conditionalFormatting>
        <x14:conditionalFormatting xmlns:xm="http://schemas.microsoft.com/office/excel/2006/main">
          <x14:cfRule type="expression" priority="4" id="{002F003D-0041-47BC-B1D5-0068001600AA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C33:C34</xm:sqref>
        </x14:conditionalFormatting>
        <x14:conditionalFormatting xmlns:xm="http://schemas.microsoft.com/office/excel/2006/main">
          <x14:cfRule type="expression" priority="3" id="{004D00D2-0045-464B-A4D7-006800BB009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C33:C34</xm:sqref>
        </x14:conditionalFormatting>
        <x14:conditionalFormatting xmlns:xm="http://schemas.microsoft.com/office/excel/2006/main">
          <x14:cfRule type="expression" priority="2" id="{001000B7-00A0-4629-A553-00310094006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C33:C34</xm:sqref>
        </x14:conditionalFormatting>
        <x14:conditionalFormatting xmlns:xm="http://schemas.microsoft.com/office/excel/2006/main">
          <x14:cfRule type="expression" priority="1" id="{00DA00F0-00EF-4E30-9FC1-00AA00F4006A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C33:C34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9999"/>
    <outlinePr applyStyles="0" summaryBelow="0" summaryRight="0" showOutlineSymbols="1"/>
    <pageSetUpPr autoPageBreaks="1" fitToPage="1"/>
  </sheetPr>
  <sheetViews>
    <sheetView zoomScale="100" workbookViewId="0">
      <pane ySplit="2" topLeftCell="A3" activePane="bottomLeft" state="frozen"/>
      <selection activeCell="B4" activeCellId="0" sqref="B4"/>
    </sheetView>
  </sheetViews>
  <sheetFormatPr defaultColWidth="12.630000000000001" defaultRowHeight="15" customHeight="1" outlineLevelCol="1"/>
  <cols>
    <col customWidth="1" min="1" max="1" width="3.25"/>
    <col customWidth="1" hidden="1" min="2" max="2" width="5.1299999999999999"/>
    <col customWidth="1" hidden="1" min="3" max="3" width="7.6299999999999999"/>
    <col customWidth="1" min="4" max="4" width="12.630000000000001"/>
    <col customWidth="1" min="5" max="5" width="7.6299999999999999"/>
    <col customWidth="1" min="6" max="6" width="11.380000000000001"/>
    <col customWidth="1" hidden="1" min="7" max="9" outlineLevel="1" width="4.5"/>
    <col customWidth="1" hidden="1" min="10" max="10" outlineLevel="1" width="37.630000000000003"/>
    <col customWidth="1" min="11" max="11" width="7.6299999999999999"/>
    <col customWidth="1" min="12" max="12" width="30.129999999999999"/>
    <col customWidth="1" min="13" max="13" width="11.380000000000001"/>
    <col customWidth="1" min="14" max="14" width="10.130000000000001"/>
    <col customWidth="1" min="15" max="15" width="12.630000000000001"/>
    <col customWidth="1" min="16" max="18" width="10.130000000000001"/>
    <col customWidth="1" hidden="1" min="19" max="19" width="12.630000000000001"/>
    <col customWidth="1" min="20" max="21" width="8.8800000000000008"/>
    <col customWidth="1" min="22" max="23" width="11.380000000000001"/>
  </cols>
  <sheetData>
    <row r="1" ht="15.75" customHeight="1">
      <c r="A1" s="477" t="s">
        <v>582</v>
      </c>
    </row>
    <row r="2" ht="15.75" customHeight="1">
      <c r="A2" s="9" t="s">
        <v>1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92" t="s">
        <v>324</v>
      </c>
      <c r="H2" s="192" t="s">
        <v>343</v>
      </c>
      <c r="I2" s="9" t="s">
        <v>325</v>
      </c>
      <c r="J2" s="9" t="s">
        <v>6</v>
      </c>
      <c r="K2" s="478" t="s">
        <v>583</v>
      </c>
      <c r="L2" s="479"/>
      <c r="M2" s="9" t="s">
        <v>7</v>
      </c>
      <c r="N2" s="145" t="s">
        <v>344</v>
      </c>
      <c r="O2" s="9" t="s">
        <v>544</v>
      </c>
      <c r="P2" s="9" t="s">
        <v>8</v>
      </c>
      <c r="Q2" s="9" t="s">
        <v>9</v>
      </c>
      <c r="R2" s="9" t="s">
        <v>347</v>
      </c>
      <c r="S2" s="9" t="s">
        <v>385</v>
      </c>
      <c r="T2" s="9" t="s">
        <v>584</v>
      </c>
      <c r="U2" s="9" t="s">
        <v>585</v>
      </c>
      <c r="V2" s="9" t="s">
        <v>586</v>
      </c>
      <c r="W2" s="9" t="s">
        <v>587</v>
      </c>
    </row>
    <row r="3" ht="15.75" customHeight="1">
      <c r="A3" s="480">
        <v>1</v>
      </c>
      <c r="B3" s="26">
        <v>77</v>
      </c>
      <c r="C3" s="12" t="str">
        <f t="shared" ref="C3:C44" si="268">VLOOKUP($B$2:$B777,'Импорт - текущие показатели'!$E$9:$BE777, 2,0)</f>
        <v>#REF!</v>
      </c>
      <c r="D3" s="13" t="str">
        <f t="shared" ref="D3:D44" si="269">VLOOKUP($B$2:$B777,'Импорт - текущие показатели'!$E$9:$BE777, 4,0)</f>
        <v>#REF!</v>
      </c>
      <c r="E3" s="12" t="str">
        <f t="shared" ref="E3:E44" si="270">VLOOKUP($B$2:$B777,'Импорт - текущие показатели'!$E$9:$BE777, 3,0)</f>
        <v>#REF!</v>
      </c>
      <c r="F3" s="13" t="str">
        <f t="shared" ref="F3:F44" si="271">IFERROR(VLOOKUP($K$2:$K777,'Импорт - распределение проектов реновации'!$H$5:$P777,9,0),"")</f>
        <v/>
      </c>
      <c r="G3" s="448" t="s">
        <v>588</v>
      </c>
      <c r="H3" s="448" t="s">
        <v>589</v>
      </c>
      <c r="I3" s="448" t="s">
        <v>593</v>
      </c>
      <c r="J3" s="13" t="str">
        <f t="shared" ref="J3:J44" si="272">VLOOKUP(B3,'Импорт - текущие показатели'!$E$9:$I777,5,0)</f>
        <v>#REF!</v>
      </c>
      <c r="K3" s="484" t="s">
        <v>18</v>
      </c>
      <c r="L3" s="479"/>
      <c r="M3" s="21" t="s">
        <v>19</v>
      </c>
      <c r="N3" s="12" t="str">
        <f t="shared" ref="N3:N44" si="273">VLOOKUP($B$2:$B777,'Импорт - текущие показатели'!$E$9:$BE777,30,0)</f>
        <v>#REF!</v>
      </c>
      <c r="O3" s="12" t="str">
        <f t="shared" ref="O3:O11" si="274">VLOOKUP(B3,'Свод объектов'!D2:AW777,46,0)</f>
        <v>#REF!</v>
      </c>
      <c r="P3" s="41">
        <v>44470</v>
      </c>
      <c r="Q3" s="12" t="str">
        <f t="shared" ref="Q3:Q44" si="275">VLOOKUP($B$2:$B777,'Импорт - текущие показатели'!$E$9:$BE777,11,0)</f>
        <v>#REF!</v>
      </c>
      <c r="R3" s="12" t="str">
        <f t="shared" ref="R3:R44" si="276">VLOOKUP($B$2:$B777,'Импорт - текущие показатели'!$E$9:$BE777,13,0)</f>
        <v>#REF!</v>
      </c>
      <c r="S3" s="208" t="str">
        <f t="shared" ref="S3:S44" si="277">VLOOKUP(B3,'Свод объектов'!$D$2:$AC777,26,0)</f>
        <v>#REF!</v>
      </c>
      <c r="T3" s="482" t="b">
        <v>1</v>
      </c>
      <c r="U3" s="482" t="b">
        <v>1</v>
      </c>
      <c r="V3" s="483" t="b">
        <v>0</v>
      </c>
      <c r="W3" s="483" t="b">
        <v>0</v>
      </c>
    </row>
    <row r="4" ht="15.75" customHeight="1">
      <c r="A4" s="480">
        <v>2</v>
      </c>
      <c r="B4" s="26">
        <v>83</v>
      </c>
      <c r="C4" s="12" t="str">
        <f t="shared" si="268"/>
        <v>#REF!</v>
      </c>
      <c r="D4" s="13" t="str">
        <f t="shared" si="269"/>
        <v>#REF!</v>
      </c>
      <c r="E4" s="12" t="str">
        <f t="shared" si="270"/>
        <v>#REF!</v>
      </c>
      <c r="F4" s="13" t="str">
        <f t="shared" si="271"/>
        <v/>
      </c>
      <c r="G4" s="448" t="s">
        <v>588</v>
      </c>
      <c r="H4" s="448" t="s">
        <v>589</v>
      </c>
      <c r="I4" s="448" t="s">
        <v>593</v>
      </c>
      <c r="J4" s="13" t="str">
        <f t="shared" si="272"/>
        <v>#REF!</v>
      </c>
      <c r="K4" s="484" t="s">
        <v>24</v>
      </c>
      <c r="L4" s="479"/>
      <c r="M4" s="21" t="s">
        <v>25</v>
      </c>
      <c r="N4" s="12" t="str">
        <f t="shared" si="273"/>
        <v>#REF!</v>
      </c>
      <c r="O4" s="12" t="str">
        <f t="shared" si="274"/>
        <v>#REF!</v>
      </c>
      <c r="P4" s="41">
        <v>44299</v>
      </c>
      <c r="Q4" s="12" t="str">
        <f t="shared" si="275"/>
        <v>#REF!</v>
      </c>
      <c r="R4" s="12" t="str">
        <f t="shared" si="276"/>
        <v>#REF!</v>
      </c>
      <c r="S4" s="208" t="str">
        <f t="shared" si="277"/>
        <v>#REF!</v>
      </c>
      <c r="T4" s="482" t="b">
        <v>0</v>
      </c>
      <c r="U4" s="482" t="b">
        <v>0</v>
      </c>
      <c r="V4" s="483" t="b">
        <v>1</v>
      </c>
      <c r="W4" s="483" t="b">
        <v>0</v>
      </c>
    </row>
    <row r="5" ht="15.75" customHeight="1">
      <c r="A5" s="480">
        <v>3</v>
      </c>
      <c r="B5" s="26">
        <v>91</v>
      </c>
      <c r="C5" s="12" t="str">
        <f t="shared" si="268"/>
        <v>#REF!</v>
      </c>
      <c r="D5" s="13" t="str">
        <f t="shared" si="269"/>
        <v>#REF!</v>
      </c>
      <c r="E5" s="12" t="str">
        <f t="shared" si="270"/>
        <v>#REF!</v>
      </c>
      <c r="F5" s="13" t="str">
        <f t="shared" si="271"/>
        <v/>
      </c>
      <c r="G5" s="448" t="s">
        <v>588</v>
      </c>
      <c r="H5" s="448" t="s">
        <v>594</v>
      </c>
      <c r="I5" s="448" t="s">
        <v>593</v>
      </c>
      <c r="J5" s="13" t="str">
        <f t="shared" si="272"/>
        <v>#REF!</v>
      </c>
      <c r="K5" s="484" t="s">
        <v>595</v>
      </c>
      <c r="L5" s="479"/>
      <c r="M5" s="21" t="s">
        <v>19</v>
      </c>
      <c r="N5" s="12" t="str">
        <f t="shared" si="273"/>
        <v>#REF!</v>
      </c>
      <c r="O5" s="12" t="str">
        <f t="shared" si="274"/>
        <v>#REF!</v>
      </c>
      <c r="P5" s="41">
        <v>44409</v>
      </c>
      <c r="Q5" s="12" t="str">
        <f t="shared" si="275"/>
        <v>#REF!</v>
      </c>
      <c r="R5" s="12" t="str">
        <f t="shared" si="276"/>
        <v>#REF!</v>
      </c>
      <c r="S5" s="208" t="str">
        <f t="shared" si="277"/>
        <v>#REF!</v>
      </c>
      <c r="T5" s="482" t="b">
        <v>1</v>
      </c>
      <c r="U5" s="482" t="b">
        <v>1</v>
      </c>
      <c r="V5" s="483" t="b">
        <v>0</v>
      </c>
      <c r="W5" s="483" t="b">
        <v>1</v>
      </c>
    </row>
    <row r="6" ht="15.75" customHeight="1">
      <c r="A6" s="480">
        <v>4</v>
      </c>
      <c r="B6" s="26">
        <v>92</v>
      </c>
      <c r="C6" s="12" t="str">
        <f t="shared" si="268"/>
        <v>#REF!</v>
      </c>
      <c r="D6" s="13" t="str">
        <f t="shared" si="269"/>
        <v>#REF!</v>
      </c>
      <c r="E6" s="12" t="str">
        <f t="shared" si="270"/>
        <v>#REF!</v>
      </c>
      <c r="F6" s="13" t="str">
        <f t="shared" si="271"/>
        <v/>
      </c>
      <c r="G6" s="448" t="s">
        <v>588</v>
      </c>
      <c r="H6" s="448" t="s">
        <v>594</v>
      </c>
      <c r="I6" s="448" t="s">
        <v>593</v>
      </c>
      <c r="J6" s="13" t="str">
        <f t="shared" si="272"/>
        <v>#REF!</v>
      </c>
      <c r="K6" s="484" t="s">
        <v>596</v>
      </c>
      <c r="L6" s="479"/>
      <c r="M6" s="21" t="s">
        <v>19</v>
      </c>
      <c r="N6" s="12" t="str">
        <f t="shared" si="273"/>
        <v>#REF!</v>
      </c>
      <c r="O6" s="12" t="str">
        <f t="shared" si="274"/>
        <v>#REF!</v>
      </c>
      <c r="P6" s="41">
        <v>44409</v>
      </c>
      <c r="Q6" s="12" t="str">
        <f t="shared" si="275"/>
        <v>#REF!</v>
      </c>
      <c r="R6" s="12" t="str">
        <f t="shared" si="276"/>
        <v>#REF!</v>
      </c>
      <c r="S6" s="208" t="str">
        <f t="shared" si="277"/>
        <v>#REF!</v>
      </c>
      <c r="T6" s="482" t="b">
        <v>1</v>
      </c>
      <c r="U6" s="482" t="b">
        <v>1</v>
      </c>
      <c r="V6" s="483" t="b">
        <v>0</v>
      </c>
      <c r="W6" s="483" t="b">
        <v>1</v>
      </c>
    </row>
    <row r="7" ht="15.75" customHeight="1">
      <c r="A7" s="480">
        <v>5</v>
      </c>
      <c r="B7" s="26">
        <v>93</v>
      </c>
      <c r="C7" s="12" t="str">
        <f t="shared" si="268"/>
        <v>#REF!</v>
      </c>
      <c r="D7" s="13" t="str">
        <f t="shared" si="269"/>
        <v>#REF!</v>
      </c>
      <c r="E7" s="12" t="str">
        <f t="shared" si="270"/>
        <v>#REF!</v>
      </c>
      <c r="F7" s="13" t="str">
        <f t="shared" si="271"/>
        <v/>
      </c>
      <c r="G7" s="448" t="s">
        <v>588</v>
      </c>
      <c r="H7" s="448" t="s">
        <v>594</v>
      </c>
      <c r="I7" s="448" t="s">
        <v>593</v>
      </c>
      <c r="J7" s="13" t="str">
        <f t="shared" si="272"/>
        <v>#REF!</v>
      </c>
      <c r="K7" s="484" t="s">
        <v>597</v>
      </c>
      <c r="L7" s="479"/>
      <c r="M7" s="21" t="s">
        <v>19</v>
      </c>
      <c r="N7" s="12" t="str">
        <f t="shared" si="273"/>
        <v>#REF!</v>
      </c>
      <c r="O7" s="12" t="str">
        <f t="shared" si="274"/>
        <v>#REF!</v>
      </c>
      <c r="P7" s="41">
        <v>44409</v>
      </c>
      <c r="Q7" s="12" t="str">
        <f t="shared" si="275"/>
        <v>#REF!</v>
      </c>
      <c r="R7" s="12" t="str">
        <f t="shared" si="276"/>
        <v>#REF!</v>
      </c>
      <c r="S7" s="208" t="str">
        <f t="shared" si="277"/>
        <v>#REF!</v>
      </c>
      <c r="T7" s="482" t="b">
        <v>1</v>
      </c>
      <c r="U7" s="482" t="b">
        <v>1</v>
      </c>
      <c r="V7" s="483" t="b">
        <v>0</v>
      </c>
      <c r="W7" s="483" t="b">
        <v>1</v>
      </c>
    </row>
    <row r="8" ht="15.75" customHeight="1">
      <c r="A8" s="480">
        <v>6</v>
      </c>
      <c r="B8" s="26">
        <v>94</v>
      </c>
      <c r="C8" s="12" t="str">
        <f t="shared" si="268"/>
        <v>#REF!</v>
      </c>
      <c r="D8" s="13" t="str">
        <f t="shared" si="269"/>
        <v>#REF!</v>
      </c>
      <c r="E8" s="12" t="str">
        <f t="shared" si="270"/>
        <v>#REF!</v>
      </c>
      <c r="F8" s="13" t="str">
        <f t="shared" si="271"/>
        <v/>
      </c>
      <c r="G8" s="448" t="s">
        <v>588</v>
      </c>
      <c r="H8" s="448" t="s">
        <v>594</v>
      </c>
      <c r="I8" s="448" t="s">
        <v>593</v>
      </c>
      <c r="J8" s="13" t="str">
        <f t="shared" si="272"/>
        <v>#REF!</v>
      </c>
      <c r="K8" s="484" t="s">
        <v>598</v>
      </c>
      <c r="L8" s="479"/>
      <c r="M8" s="21" t="s">
        <v>19</v>
      </c>
      <c r="N8" s="12" t="str">
        <f t="shared" si="273"/>
        <v>#REF!</v>
      </c>
      <c r="O8" s="12" t="str">
        <f t="shared" si="274"/>
        <v>#REF!</v>
      </c>
      <c r="P8" s="41">
        <v>44409</v>
      </c>
      <c r="Q8" s="12" t="str">
        <f t="shared" si="275"/>
        <v>#REF!</v>
      </c>
      <c r="R8" s="12" t="str">
        <f t="shared" si="276"/>
        <v>#REF!</v>
      </c>
      <c r="S8" s="208" t="str">
        <f t="shared" si="277"/>
        <v>#REF!</v>
      </c>
      <c r="T8" s="482" t="b">
        <v>1</v>
      </c>
      <c r="U8" s="482" t="b">
        <v>1</v>
      </c>
      <c r="V8" s="483" t="b">
        <v>0</v>
      </c>
      <c r="W8" s="483" t="b">
        <v>1</v>
      </c>
    </row>
    <row r="9" ht="15.75" customHeight="1">
      <c r="A9" s="480">
        <v>7</v>
      </c>
      <c r="B9" s="26">
        <v>95</v>
      </c>
      <c r="C9" s="12" t="str">
        <f t="shared" si="268"/>
        <v>#REF!</v>
      </c>
      <c r="D9" s="13" t="str">
        <f t="shared" si="269"/>
        <v>#REF!</v>
      </c>
      <c r="E9" s="12" t="str">
        <f t="shared" si="270"/>
        <v>#REF!</v>
      </c>
      <c r="F9" s="13" t="str">
        <f t="shared" si="271"/>
        <v/>
      </c>
      <c r="G9" s="448" t="s">
        <v>588</v>
      </c>
      <c r="H9" s="448" t="s">
        <v>594</v>
      </c>
      <c r="I9" s="448" t="s">
        <v>593</v>
      </c>
      <c r="J9" s="13" t="str">
        <f t="shared" si="272"/>
        <v>#REF!</v>
      </c>
      <c r="K9" s="484" t="s">
        <v>599</v>
      </c>
      <c r="L9" s="479"/>
      <c r="M9" s="21" t="s">
        <v>19</v>
      </c>
      <c r="N9" s="12" t="str">
        <f t="shared" si="273"/>
        <v>#REF!</v>
      </c>
      <c r="O9" s="12" t="str">
        <f t="shared" si="274"/>
        <v>#REF!</v>
      </c>
      <c r="P9" s="41">
        <v>44409</v>
      </c>
      <c r="Q9" s="12" t="str">
        <f t="shared" si="275"/>
        <v>#REF!</v>
      </c>
      <c r="R9" s="12" t="str">
        <f t="shared" si="276"/>
        <v>#REF!</v>
      </c>
      <c r="S9" s="208" t="str">
        <f t="shared" si="277"/>
        <v>#REF!</v>
      </c>
      <c r="T9" s="482" t="b">
        <v>1</v>
      </c>
      <c r="U9" s="482" t="b">
        <v>1</v>
      </c>
      <c r="V9" s="483" t="b">
        <v>0</v>
      </c>
      <c r="W9" s="483" t="b">
        <v>1</v>
      </c>
    </row>
    <row r="10" ht="15.75" customHeight="1">
      <c r="A10" s="480">
        <v>8</v>
      </c>
      <c r="B10" s="26">
        <v>96</v>
      </c>
      <c r="C10" s="12" t="str">
        <f t="shared" si="268"/>
        <v>#REF!</v>
      </c>
      <c r="D10" s="13" t="str">
        <f t="shared" si="269"/>
        <v>#REF!</v>
      </c>
      <c r="E10" s="12" t="str">
        <f t="shared" si="270"/>
        <v>#REF!</v>
      </c>
      <c r="F10" s="13" t="str">
        <f t="shared" si="271"/>
        <v/>
      </c>
      <c r="G10" s="448" t="s">
        <v>588</v>
      </c>
      <c r="H10" s="448" t="s">
        <v>594</v>
      </c>
      <c r="I10" s="448" t="s">
        <v>593</v>
      </c>
      <c r="J10" s="13" t="str">
        <f t="shared" si="272"/>
        <v>#REF!</v>
      </c>
      <c r="K10" s="484" t="s">
        <v>31</v>
      </c>
      <c r="L10" s="479"/>
      <c r="M10" s="21" t="s">
        <v>19</v>
      </c>
      <c r="N10" s="12" t="str">
        <f t="shared" si="273"/>
        <v>#REF!</v>
      </c>
      <c r="O10" s="12" t="str">
        <f t="shared" si="274"/>
        <v>#REF!</v>
      </c>
      <c r="P10" s="41">
        <v>44409</v>
      </c>
      <c r="Q10" s="12" t="str">
        <f t="shared" si="275"/>
        <v>#REF!</v>
      </c>
      <c r="R10" s="12" t="str">
        <f t="shared" si="276"/>
        <v>#REF!</v>
      </c>
      <c r="S10" s="208" t="str">
        <f t="shared" si="277"/>
        <v>#REF!</v>
      </c>
      <c r="T10" s="482" t="b">
        <v>1</v>
      </c>
      <c r="U10" s="482" t="b">
        <v>1</v>
      </c>
      <c r="V10" s="483" t="b">
        <v>0</v>
      </c>
      <c r="W10" s="483" t="b">
        <v>1</v>
      </c>
    </row>
    <row r="11" ht="15.75" customHeight="1">
      <c r="A11" s="480">
        <v>9</v>
      </c>
      <c r="B11" s="26">
        <v>97</v>
      </c>
      <c r="C11" s="12" t="str">
        <f t="shared" si="268"/>
        <v>#REF!</v>
      </c>
      <c r="D11" s="13" t="str">
        <f t="shared" si="269"/>
        <v>#REF!</v>
      </c>
      <c r="E11" s="12" t="str">
        <f t="shared" si="270"/>
        <v>#REF!</v>
      </c>
      <c r="F11" s="13" t="str">
        <f t="shared" si="271"/>
        <v/>
      </c>
      <c r="G11" s="448" t="s">
        <v>588</v>
      </c>
      <c r="H11" s="448" t="s">
        <v>594</v>
      </c>
      <c r="I11" s="448" t="s">
        <v>593</v>
      </c>
      <c r="J11" s="13" t="str">
        <f t="shared" si="272"/>
        <v>#REF!</v>
      </c>
      <c r="K11" s="484" t="s">
        <v>32</v>
      </c>
      <c r="L11" s="479"/>
      <c r="M11" s="21" t="s">
        <v>19</v>
      </c>
      <c r="N11" s="12" t="str">
        <f t="shared" si="273"/>
        <v>#REF!</v>
      </c>
      <c r="O11" s="12" t="str">
        <f t="shared" si="274"/>
        <v>#REF!</v>
      </c>
      <c r="P11" s="41">
        <v>44409</v>
      </c>
      <c r="Q11" s="12" t="str">
        <f t="shared" si="275"/>
        <v>#REF!</v>
      </c>
      <c r="R11" s="12" t="str">
        <f t="shared" si="276"/>
        <v>#REF!</v>
      </c>
      <c r="S11" s="208" t="str">
        <f t="shared" si="277"/>
        <v>#REF!</v>
      </c>
      <c r="T11" s="482" t="b">
        <v>1</v>
      </c>
      <c r="U11" s="482" t="b">
        <v>1</v>
      </c>
      <c r="V11" s="483" t="b">
        <v>0</v>
      </c>
      <c r="W11" s="483" t="b">
        <v>1</v>
      </c>
    </row>
    <row r="12" ht="15.75" customHeight="1">
      <c r="A12" s="480">
        <v>10</v>
      </c>
      <c r="B12" s="26">
        <v>116</v>
      </c>
      <c r="C12" s="12" t="str">
        <f t="shared" si="268"/>
        <v>#REF!</v>
      </c>
      <c r="D12" s="13" t="str">
        <f t="shared" si="269"/>
        <v>#REF!</v>
      </c>
      <c r="E12" s="12" t="str">
        <f t="shared" si="270"/>
        <v>#REF!</v>
      </c>
      <c r="F12" s="13" t="str">
        <f t="shared" si="271"/>
        <v/>
      </c>
      <c r="G12" s="448" t="s">
        <v>588</v>
      </c>
      <c r="H12" s="448" t="s">
        <v>594</v>
      </c>
      <c r="I12" s="448" t="s">
        <v>593</v>
      </c>
      <c r="J12" s="485" t="str">
        <f t="shared" si="272"/>
        <v>#REF!</v>
      </c>
      <c r="K12" s="484" t="s">
        <v>601</v>
      </c>
      <c r="L12" s="479"/>
      <c r="M12" s="21" t="s">
        <v>19</v>
      </c>
      <c r="N12" s="12" t="str">
        <f t="shared" si="273"/>
        <v>#REF!</v>
      </c>
      <c r="O12" s="12" t="s">
        <v>563</v>
      </c>
      <c r="P12" s="41">
        <v>44287</v>
      </c>
      <c r="Q12" s="12" t="str">
        <f t="shared" si="275"/>
        <v>#REF!</v>
      </c>
      <c r="R12" s="12" t="str">
        <f t="shared" si="276"/>
        <v>#REF!</v>
      </c>
      <c r="S12" s="208" t="str">
        <f t="shared" si="277"/>
        <v>#REF!</v>
      </c>
      <c r="T12" s="482" t="b">
        <v>1</v>
      </c>
      <c r="U12" s="482" t="b">
        <v>1</v>
      </c>
      <c r="V12" s="483" t="b">
        <v>0</v>
      </c>
      <c r="W12" s="483" t="b">
        <v>0</v>
      </c>
    </row>
    <row r="13" ht="15.75" customHeight="1">
      <c r="A13" s="480">
        <v>11</v>
      </c>
      <c r="B13" s="26">
        <v>141</v>
      </c>
      <c r="C13" s="12" t="str">
        <f t="shared" si="268"/>
        <v>#REF!</v>
      </c>
      <c r="D13" s="13" t="str">
        <f t="shared" si="269"/>
        <v>#REF!</v>
      </c>
      <c r="E13" s="12" t="str">
        <f t="shared" si="270"/>
        <v>#REF!</v>
      </c>
      <c r="F13" s="13" t="str">
        <f t="shared" si="271"/>
        <v/>
      </c>
      <c r="G13" s="448" t="s">
        <v>588</v>
      </c>
      <c r="H13" s="448" t="s">
        <v>594</v>
      </c>
      <c r="I13" s="448" t="s">
        <v>590</v>
      </c>
      <c r="J13" s="13" t="str">
        <f t="shared" si="272"/>
        <v>#REF!</v>
      </c>
      <c r="K13" s="484" t="s">
        <v>37</v>
      </c>
      <c r="L13" s="479"/>
      <c r="M13" s="21" t="s">
        <v>38</v>
      </c>
      <c r="N13" s="12" t="str">
        <f t="shared" si="273"/>
        <v>#REF!</v>
      </c>
      <c r="O13" s="12" t="str">
        <f t="shared" ref="O13:O19" si="278">VLOOKUP(B13,'Свод объектов'!D25:AW777,46,0)</f>
        <v>#REF!</v>
      </c>
      <c r="P13" s="41">
        <v>44501</v>
      </c>
      <c r="Q13" s="12" t="str">
        <f t="shared" si="275"/>
        <v>#REF!</v>
      </c>
      <c r="R13" s="12" t="str">
        <f t="shared" si="276"/>
        <v>#REF!</v>
      </c>
      <c r="S13" s="208" t="str">
        <f t="shared" si="277"/>
        <v>#REF!</v>
      </c>
      <c r="T13" s="482" t="b">
        <v>0</v>
      </c>
      <c r="U13" s="482" t="b">
        <v>0</v>
      </c>
      <c r="V13" s="483" t="b">
        <v>0</v>
      </c>
      <c r="W13" s="483" t="b">
        <v>0</v>
      </c>
    </row>
    <row r="14" ht="15.75" customHeight="1">
      <c r="A14" s="480">
        <v>12</v>
      </c>
      <c r="B14" s="26">
        <v>175</v>
      </c>
      <c r="C14" s="12" t="str">
        <f t="shared" si="268"/>
        <v>#REF!</v>
      </c>
      <c r="D14" s="13" t="str">
        <f t="shared" si="269"/>
        <v>#REF!</v>
      </c>
      <c r="E14" s="12" t="str">
        <f t="shared" si="270"/>
        <v>#REF!</v>
      </c>
      <c r="F14" s="13" t="str">
        <f t="shared" si="271"/>
        <v/>
      </c>
      <c r="G14" s="448" t="s">
        <v>588</v>
      </c>
      <c r="H14" s="448" t="s">
        <v>594</v>
      </c>
      <c r="I14" s="448" t="s">
        <v>593</v>
      </c>
      <c r="J14" s="13" t="str">
        <f t="shared" si="272"/>
        <v>#REF!</v>
      </c>
      <c r="K14" s="484" t="s">
        <v>41</v>
      </c>
      <c r="L14" s="479"/>
      <c r="M14" s="21" t="s">
        <v>42</v>
      </c>
      <c r="N14" s="12" t="str">
        <f t="shared" si="273"/>
        <v>#REF!</v>
      </c>
      <c r="O14" s="12" t="str">
        <f t="shared" si="278"/>
        <v>#REF!</v>
      </c>
      <c r="P14" s="41">
        <v>44317</v>
      </c>
      <c r="Q14" s="12" t="str">
        <f t="shared" si="275"/>
        <v>#REF!</v>
      </c>
      <c r="R14" s="12" t="str">
        <f t="shared" si="276"/>
        <v>#REF!</v>
      </c>
      <c r="S14" s="208" t="str">
        <f t="shared" si="277"/>
        <v>#REF!</v>
      </c>
      <c r="T14" s="482" t="b">
        <v>0</v>
      </c>
      <c r="U14" s="482" t="b">
        <v>0</v>
      </c>
      <c r="V14" s="483" t="b">
        <v>0</v>
      </c>
      <c r="W14" s="483" t="b">
        <v>0</v>
      </c>
    </row>
    <row r="15" ht="15.75" customHeight="1">
      <c r="A15" s="480">
        <v>13</v>
      </c>
      <c r="B15" s="26">
        <v>246</v>
      </c>
      <c r="C15" s="12" t="str">
        <f t="shared" si="268"/>
        <v>#REF!</v>
      </c>
      <c r="D15" s="13" t="str">
        <f t="shared" si="269"/>
        <v>#REF!</v>
      </c>
      <c r="E15" s="12" t="str">
        <f t="shared" si="270"/>
        <v>#REF!</v>
      </c>
      <c r="F15" s="13" t="str">
        <f t="shared" si="271"/>
        <v/>
      </c>
      <c r="G15" s="448" t="s">
        <v>588</v>
      </c>
      <c r="H15" s="448" t="s">
        <v>594</v>
      </c>
      <c r="I15" s="448" t="s">
        <v>590</v>
      </c>
      <c r="J15" s="13" t="str">
        <f t="shared" si="272"/>
        <v>#REF!</v>
      </c>
      <c r="K15" s="484" t="s">
        <v>49</v>
      </c>
      <c r="L15" s="479"/>
      <c r="M15" s="21" t="s">
        <v>25</v>
      </c>
      <c r="N15" s="12" t="str">
        <f t="shared" si="273"/>
        <v>#REF!</v>
      </c>
      <c r="O15" s="12" t="str">
        <f t="shared" si="278"/>
        <v>#REF!</v>
      </c>
      <c r="P15" s="41">
        <v>44652</v>
      </c>
      <c r="Q15" s="12" t="str">
        <f t="shared" si="275"/>
        <v>#REF!</v>
      </c>
      <c r="R15" s="12" t="str">
        <f t="shared" si="276"/>
        <v>#REF!</v>
      </c>
      <c r="S15" s="208" t="str">
        <f t="shared" si="277"/>
        <v>#REF!</v>
      </c>
      <c r="T15" s="482" t="b">
        <v>1</v>
      </c>
      <c r="U15" s="482" t="b">
        <v>1</v>
      </c>
      <c r="V15" s="483" t="b">
        <v>0</v>
      </c>
      <c r="W15" s="483" t="b">
        <v>0</v>
      </c>
    </row>
    <row r="16" ht="15.75" customHeight="1">
      <c r="A16" s="480">
        <v>14</v>
      </c>
      <c r="B16" s="26">
        <v>261</v>
      </c>
      <c r="C16" s="12" t="str">
        <f t="shared" si="268"/>
        <v>#REF!</v>
      </c>
      <c r="D16" s="13" t="str">
        <f t="shared" si="269"/>
        <v>#REF!</v>
      </c>
      <c r="E16" s="12" t="str">
        <f t="shared" si="270"/>
        <v>#REF!</v>
      </c>
      <c r="F16" s="13" t="str">
        <f t="shared" si="271"/>
        <v/>
      </c>
      <c r="G16" s="448" t="s">
        <v>588</v>
      </c>
      <c r="H16" s="448" t="s">
        <v>594</v>
      </c>
      <c r="I16" s="448" t="s">
        <v>591</v>
      </c>
      <c r="J16" s="485" t="str">
        <f t="shared" si="272"/>
        <v>#REF!</v>
      </c>
      <c r="K16" s="488" t="s">
        <v>606</v>
      </c>
      <c r="L16" s="479"/>
      <c r="M16" s="21" t="s">
        <v>42</v>
      </c>
      <c r="N16" s="12" t="str">
        <f t="shared" si="273"/>
        <v>#REF!</v>
      </c>
      <c r="O16" s="26" t="str">
        <f t="shared" si="278"/>
        <v>#REF!</v>
      </c>
      <c r="P16" s="41">
        <v>44470</v>
      </c>
      <c r="Q16" s="12" t="str">
        <f t="shared" si="275"/>
        <v>#REF!</v>
      </c>
      <c r="R16" s="12" t="str">
        <f t="shared" si="276"/>
        <v>#REF!</v>
      </c>
      <c r="S16" s="208" t="str">
        <f t="shared" si="277"/>
        <v>#REF!</v>
      </c>
      <c r="T16" s="482" t="b">
        <v>0</v>
      </c>
      <c r="U16" s="482" t="b">
        <v>0</v>
      </c>
      <c r="V16" s="483" t="b">
        <v>0</v>
      </c>
      <c r="W16" s="483" t="b">
        <v>0</v>
      </c>
    </row>
    <row r="17" ht="15.75" customHeight="1">
      <c r="A17" s="480">
        <v>15</v>
      </c>
      <c r="B17" s="26">
        <v>263</v>
      </c>
      <c r="C17" s="12" t="str">
        <f t="shared" si="268"/>
        <v>#REF!</v>
      </c>
      <c r="D17" s="13" t="str">
        <f t="shared" si="269"/>
        <v>#REF!</v>
      </c>
      <c r="E17" s="12" t="str">
        <f t="shared" si="270"/>
        <v>#REF!</v>
      </c>
      <c r="F17" s="13" t="str">
        <f t="shared" si="271"/>
        <v/>
      </c>
      <c r="G17" s="448" t="s">
        <v>588</v>
      </c>
      <c r="H17" s="448" t="s">
        <v>594</v>
      </c>
      <c r="I17" s="448" t="s">
        <v>591</v>
      </c>
      <c r="J17" s="485" t="str">
        <f t="shared" si="272"/>
        <v>#REF!</v>
      </c>
      <c r="K17" s="488" t="s">
        <v>54</v>
      </c>
      <c r="L17" s="479"/>
      <c r="M17" s="21" t="s">
        <v>42</v>
      </c>
      <c r="N17" s="12" t="str">
        <f t="shared" si="273"/>
        <v>#REF!</v>
      </c>
      <c r="O17" s="26" t="str">
        <f t="shared" si="278"/>
        <v>#REF!</v>
      </c>
      <c r="P17" s="41">
        <v>44531</v>
      </c>
      <c r="Q17" s="12" t="str">
        <f t="shared" si="275"/>
        <v>#REF!</v>
      </c>
      <c r="R17" s="12" t="str">
        <f t="shared" si="276"/>
        <v>#REF!</v>
      </c>
      <c r="S17" s="208" t="str">
        <f t="shared" si="277"/>
        <v>#REF!</v>
      </c>
      <c r="T17" s="482" t="b">
        <v>0</v>
      </c>
      <c r="U17" s="482" t="b">
        <v>0</v>
      </c>
      <c r="V17" s="483" t="b">
        <v>0</v>
      </c>
      <c r="W17" s="483" t="b">
        <v>0</v>
      </c>
    </row>
    <row r="18" ht="15.75" customHeight="1">
      <c r="A18" s="480">
        <v>16</v>
      </c>
      <c r="B18" s="26">
        <v>342</v>
      </c>
      <c r="C18" s="12" t="str">
        <f t="shared" si="268"/>
        <v>#REF!</v>
      </c>
      <c r="D18" s="13" t="str">
        <f t="shared" si="269"/>
        <v>#REF!</v>
      </c>
      <c r="E18" s="12" t="str">
        <f t="shared" si="270"/>
        <v>#REF!</v>
      </c>
      <c r="F18" s="13" t="str">
        <f t="shared" si="271"/>
        <v/>
      </c>
      <c r="G18" s="448" t="s">
        <v>588</v>
      </c>
      <c r="H18" s="448" t="s">
        <v>594</v>
      </c>
      <c r="I18" s="448" t="s">
        <v>590</v>
      </c>
      <c r="J18" s="485" t="str">
        <f t="shared" si="272"/>
        <v>#REF!</v>
      </c>
      <c r="K18" s="484" t="s">
        <v>608</v>
      </c>
      <c r="L18" s="479"/>
      <c r="M18" s="21" t="s">
        <v>64</v>
      </c>
      <c r="N18" s="12" t="str">
        <f t="shared" si="273"/>
        <v>#REF!</v>
      </c>
      <c r="O18" s="26" t="str">
        <f t="shared" si="278"/>
        <v>#REF!</v>
      </c>
      <c r="P18" s="41">
        <v>44440</v>
      </c>
      <c r="Q18" s="12" t="str">
        <f t="shared" si="275"/>
        <v>#REF!</v>
      </c>
      <c r="R18" s="12" t="str">
        <f t="shared" si="276"/>
        <v>#REF!</v>
      </c>
      <c r="S18" s="208" t="str">
        <f t="shared" si="277"/>
        <v>#REF!</v>
      </c>
      <c r="T18" s="482" t="b">
        <v>0</v>
      </c>
      <c r="U18" s="482" t="b">
        <v>0</v>
      </c>
      <c r="V18" s="483" t="b">
        <v>0</v>
      </c>
      <c r="W18" s="483" t="b">
        <v>0</v>
      </c>
    </row>
    <row r="19" ht="15.75" customHeight="1">
      <c r="A19" s="480">
        <v>17</v>
      </c>
      <c r="B19" s="26">
        <v>343</v>
      </c>
      <c r="C19" s="12" t="str">
        <f t="shared" si="268"/>
        <v>#REF!</v>
      </c>
      <c r="D19" s="13" t="str">
        <f t="shared" si="269"/>
        <v>#REF!</v>
      </c>
      <c r="E19" s="12" t="str">
        <f t="shared" si="270"/>
        <v>#REF!</v>
      </c>
      <c r="F19" s="13" t="str">
        <f t="shared" si="271"/>
        <v/>
      </c>
      <c r="G19" s="448" t="s">
        <v>588</v>
      </c>
      <c r="H19" s="448" t="s">
        <v>594</v>
      </c>
      <c r="I19" s="448" t="s">
        <v>590</v>
      </c>
      <c r="J19" s="485" t="str">
        <f t="shared" si="272"/>
        <v>#REF!</v>
      </c>
      <c r="K19" s="484" t="s">
        <v>609</v>
      </c>
      <c r="L19" s="479"/>
      <c r="M19" s="21" t="s">
        <v>64</v>
      </c>
      <c r="N19" s="12" t="str">
        <f t="shared" si="273"/>
        <v>#REF!</v>
      </c>
      <c r="O19" s="26" t="str">
        <f t="shared" si="278"/>
        <v>#REF!</v>
      </c>
      <c r="P19" s="41">
        <v>44440</v>
      </c>
      <c r="Q19" s="12" t="str">
        <f t="shared" si="275"/>
        <v>#REF!</v>
      </c>
      <c r="R19" s="12" t="str">
        <f t="shared" si="276"/>
        <v>#REF!</v>
      </c>
      <c r="S19" s="208" t="str">
        <f t="shared" si="277"/>
        <v>#REF!</v>
      </c>
      <c r="T19" s="482" t="b">
        <v>0</v>
      </c>
      <c r="U19" s="482" t="b">
        <v>1</v>
      </c>
      <c r="V19" s="483" t="b">
        <v>0</v>
      </c>
      <c r="W19" s="483" t="b">
        <v>0</v>
      </c>
    </row>
    <row r="20" ht="15.75" customHeight="1">
      <c r="A20" s="480">
        <v>18</v>
      </c>
      <c r="B20" s="26">
        <v>344</v>
      </c>
      <c r="C20" s="12" t="str">
        <f t="shared" si="268"/>
        <v>#REF!</v>
      </c>
      <c r="D20" s="13" t="str">
        <f t="shared" si="269"/>
        <v>#REF!</v>
      </c>
      <c r="E20" s="12" t="str">
        <f t="shared" si="270"/>
        <v>#REF!</v>
      </c>
      <c r="F20" s="13" t="str">
        <f t="shared" si="271"/>
        <v/>
      </c>
      <c r="G20" s="448" t="s">
        <v>588</v>
      </c>
      <c r="H20" s="448" t="s">
        <v>594</v>
      </c>
      <c r="I20" s="448" t="s">
        <v>590</v>
      </c>
      <c r="J20" s="485" t="str">
        <f t="shared" si="272"/>
        <v>#REF!</v>
      </c>
      <c r="K20" s="484" t="s">
        <v>610</v>
      </c>
      <c r="L20" s="479"/>
      <c r="M20" s="21" t="s">
        <v>64</v>
      </c>
      <c r="N20" s="12" t="str">
        <f t="shared" si="273"/>
        <v>#REF!</v>
      </c>
      <c r="O20" s="26" t="s">
        <v>563</v>
      </c>
      <c r="P20" s="41">
        <v>44470</v>
      </c>
      <c r="Q20" s="12" t="str">
        <f t="shared" si="275"/>
        <v>#REF!</v>
      </c>
      <c r="R20" s="12" t="str">
        <f t="shared" si="276"/>
        <v>#REF!</v>
      </c>
      <c r="S20" s="208" t="str">
        <f t="shared" si="277"/>
        <v>#REF!</v>
      </c>
      <c r="T20" s="482" t="b">
        <v>1</v>
      </c>
      <c r="U20" s="482" t="b">
        <v>1</v>
      </c>
      <c r="V20" s="483" t="b">
        <v>0</v>
      </c>
      <c r="W20" s="483" t="b">
        <v>0</v>
      </c>
    </row>
    <row r="21" ht="15.75" customHeight="1">
      <c r="A21" s="480">
        <v>19</v>
      </c>
      <c r="B21" s="26">
        <v>345</v>
      </c>
      <c r="C21" s="12" t="str">
        <f t="shared" si="268"/>
        <v>#REF!</v>
      </c>
      <c r="D21" s="13" t="str">
        <f t="shared" si="269"/>
        <v>#REF!</v>
      </c>
      <c r="E21" s="12" t="str">
        <f t="shared" si="270"/>
        <v>#REF!</v>
      </c>
      <c r="F21" s="13" t="str">
        <f t="shared" si="271"/>
        <v/>
      </c>
      <c r="G21" s="448" t="s">
        <v>588</v>
      </c>
      <c r="H21" s="448" t="s">
        <v>594</v>
      </c>
      <c r="I21" s="448" t="s">
        <v>590</v>
      </c>
      <c r="J21" s="13" t="str">
        <f t="shared" si="272"/>
        <v>#REF!</v>
      </c>
      <c r="K21" s="484" t="s">
        <v>67</v>
      </c>
      <c r="L21" s="479"/>
      <c r="M21" s="25" t="s">
        <v>611</v>
      </c>
      <c r="N21" s="12" t="str">
        <f t="shared" si="273"/>
        <v>#REF!</v>
      </c>
      <c r="O21" s="26" t="str">
        <f t="shared" ref="O21:O39" si="279">VLOOKUP(B21,'Свод объектов'!D38:AW777,46,0)</f>
        <v>#REF!</v>
      </c>
      <c r="P21" s="41">
        <v>44682</v>
      </c>
      <c r="Q21" s="12" t="str">
        <f t="shared" si="275"/>
        <v>#REF!</v>
      </c>
      <c r="R21" s="12" t="str">
        <f t="shared" si="276"/>
        <v>#REF!</v>
      </c>
      <c r="S21" s="208" t="str">
        <f t="shared" si="277"/>
        <v>#REF!</v>
      </c>
      <c r="T21" s="482" t="b">
        <v>1</v>
      </c>
      <c r="U21" s="482" t="b">
        <v>0</v>
      </c>
      <c r="V21" s="483" t="b">
        <v>0</v>
      </c>
      <c r="W21" s="483" t="b">
        <v>0</v>
      </c>
    </row>
    <row r="22" ht="15.75" customHeight="1">
      <c r="A22" s="480">
        <v>20</v>
      </c>
      <c r="B22" s="26">
        <v>346</v>
      </c>
      <c r="C22" s="12" t="str">
        <f t="shared" si="268"/>
        <v>#REF!</v>
      </c>
      <c r="D22" s="13" t="str">
        <f t="shared" si="269"/>
        <v>#REF!</v>
      </c>
      <c r="E22" s="12" t="str">
        <f t="shared" si="270"/>
        <v>#REF!</v>
      </c>
      <c r="F22" s="13" t="str">
        <f t="shared" si="271"/>
        <v/>
      </c>
      <c r="G22" s="448" t="s">
        <v>588</v>
      </c>
      <c r="H22" s="448" t="s">
        <v>594</v>
      </c>
      <c r="I22" s="448" t="s">
        <v>590</v>
      </c>
      <c r="J22" s="485" t="str">
        <f t="shared" si="272"/>
        <v>#REF!</v>
      </c>
      <c r="K22" s="484" t="s">
        <v>612</v>
      </c>
      <c r="L22" s="479"/>
      <c r="M22" s="21" t="s">
        <v>64</v>
      </c>
      <c r="N22" s="12" t="str">
        <f t="shared" si="273"/>
        <v>#REF!</v>
      </c>
      <c r="O22" s="26" t="str">
        <f t="shared" si="279"/>
        <v>#REF!</v>
      </c>
      <c r="P22" s="41">
        <v>44440</v>
      </c>
      <c r="Q22" s="12" t="str">
        <f t="shared" si="275"/>
        <v>#REF!</v>
      </c>
      <c r="R22" s="12" t="str">
        <f t="shared" si="276"/>
        <v>#REF!</v>
      </c>
      <c r="S22" s="208" t="str">
        <f t="shared" si="277"/>
        <v>#REF!</v>
      </c>
      <c r="T22" s="482" t="b">
        <v>0</v>
      </c>
      <c r="U22" s="482" t="b">
        <v>0</v>
      </c>
      <c r="V22" s="483" t="b">
        <v>0</v>
      </c>
      <c r="W22" s="483" t="b">
        <v>0</v>
      </c>
    </row>
    <row r="23" ht="15.75" customHeight="1">
      <c r="A23" s="480">
        <v>21</v>
      </c>
      <c r="B23" s="26">
        <v>384</v>
      </c>
      <c r="C23" s="12" t="str">
        <f t="shared" si="268"/>
        <v>#REF!</v>
      </c>
      <c r="D23" s="13" t="str">
        <f t="shared" si="269"/>
        <v>#REF!</v>
      </c>
      <c r="E23" s="12" t="str">
        <f t="shared" si="270"/>
        <v>#REF!</v>
      </c>
      <c r="F23" s="13" t="str">
        <f t="shared" si="271"/>
        <v/>
      </c>
      <c r="G23" s="448" t="s">
        <v>588</v>
      </c>
      <c r="H23" s="448" t="s">
        <v>594</v>
      </c>
      <c r="I23" s="448" t="s">
        <v>581</v>
      </c>
      <c r="J23" s="13" t="str">
        <f t="shared" si="272"/>
        <v>#REF!</v>
      </c>
      <c r="K23" s="484" t="s">
        <v>72</v>
      </c>
      <c r="L23" s="479"/>
      <c r="M23" s="21" t="s">
        <v>19</v>
      </c>
      <c r="N23" s="12" t="str">
        <f t="shared" si="273"/>
        <v>#REF!</v>
      </c>
      <c r="O23" s="26" t="str">
        <f t="shared" si="279"/>
        <v>#REF!</v>
      </c>
      <c r="P23" s="41">
        <v>44713</v>
      </c>
      <c r="Q23" s="12" t="str">
        <f t="shared" si="275"/>
        <v>#REF!</v>
      </c>
      <c r="R23" s="12" t="str">
        <f t="shared" si="276"/>
        <v>#REF!</v>
      </c>
      <c r="S23" s="208" t="str">
        <f t="shared" si="277"/>
        <v>#REF!</v>
      </c>
      <c r="T23" s="482" t="b">
        <v>1</v>
      </c>
      <c r="U23" s="482" t="b">
        <v>0</v>
      </c>
      <c r="V23" s="483" t="b">
        <v>0</v>
      </c>
      <c r="W23" s="483" t="b">
        <v>0</v>
      </c>
    </row>
    <row r="24" ht="15.75" customHeight="1">
      <c r="A24" s="480">
        <v>22</v>
      </c>
      <c r="B24" s="26">
        <v>385</v>
      </c>
      <c r="C24" s="12" t="str">
        <f t="shared" si="268"/>
        <v>#REF!</v>
      </c>
      <c r="D24" s="13" t="str">
        <f t="shared" si="269"/>
        <v>#REF!</v>
      </c>
      <c r="E24" s="12" t="str">
        <f t="shared" si="270"/>
        <v>#REF!</v>
      </c>
      <c r="F24" s="13" t="str">
        <f t="shared" si="271"/>
        <v/>
      </c>
      <c r="G24" s="448" t="s">
        <v>588</v>
      </c>
      <c r="H24" s="448" t="s">
        <v>594</v>
      </c>
      <c r="I24" s="448" t="s">
        <v>581</v>
      </c>
      <c r="J24" s="13" t="str">
        <f t="shared" si="272"/>
        <v>#REF!</v>
      </c>
      <c r="K24" s="484" t="s">
        <v>74</v>
      </c>
      <c r="L24" s="479"/>
      <c r="M24" s="21" t="s">
        <v>19</v>
      </c>
      <c r="N24" s="12" t="str">
        <f t="shared" si="273"/>
        <v>#REF!</v>
      </c>
      <c r="O24" s="26" t="str">
        <f t="shared" si="279"/>
        <v>#REF!</v>
      </c>
      <c r="P24" s="41">
        <v>44713</v>
      </c>
      <c r="Q24" s="12" t="str">
        <f t="shared" si="275"/>
        <v>#REF!</v>
      </c>
      <c r="R24" s="12" t="str">
        <f t="shared" si="276"/>
        <v>#REF!</v>
      </c>
      <c r="S24" s="208" t="str">
        <f t="shared" si="277"/>
        <v>#REF!</v>
      </c>
      <c r="T24" s="482" t="b">
        <v>1</v>
      </c>
      <c r="U24" s="482" t="b">
        <v>0</v>
      </c>
      <c r="V24" s="483" t="b">
        <v>0</v>
      </c>
      <c r="W24" s="483" t="b">
        <v>0</v>
      </c>
    </row>
    <row r="25" ht="15.75" customHeight="1">
      <c r="A25" s="480">
        <v>23</v>
      </c>
      <c r="B25" s="26">
        <v>396</v>
      </c>
      <c r="C25" s="12" t="str">
        <f t="shared" si="268"/>
        <v>#REF!</v>
      </c>
      <c r="D25" s="13" t="str">
        <f t="shared" si="269"/>
        <v>#REF!</v>
      </c>
      <c r="E25" s="12" t="str">
        <f t="shared" si="270"/>
        <v>#REF!</v>
      </c>
      <c r="F25" s="13" t="str">
        <f t="shared" si="271"/>
        <v/>
      </c>
      <c r="G25" s="448" t="s">
        <v>588</v>
      </c>
      <c r="H25" s="448" t="s">
        <v>594</v>
      </c>
      <c r="I25" s="448" t="s">
        <v>591</v>
      </c>
      <c r="J25" s="13" t="str">
        <f t="shared" si="272"/>
        <v>#REF!</v>
      </c>
      <c r="K25" s="484" t="s">
        <v>76</v>
      </c>
      <c r="L25" s="479"/>
      <c r="M25" s="21" t="s">
        <v>19</v>
      </c>
      <c r="N25" s="12" t="str">
        <f t="shared" si="273"/>
        <v>#REF!</v>
      </c>
      <c r="O25" s="26" t="str">
        <f t="shared" si="279"/>
        <v>#REF!</v>
      </c>
      <c r="P25" s="41">
        <v>44621</v>
      </c>
      <c r="Q25" s="12" t="str">
        <f t="shared" si="275"/>
        <v>#REF!</v>
      </c>
      <c r="R25" s="12" t="str">
        <f t="shared" si="276"/>
        <v>#REF!</v>
      </c>
      <c r="S25" s="208" t="str">
        <f t="shared" si="277"/>
        <v>#REF!</v>
      </c>
      <c r="T25" s="482" t="b">
        <v>1</v>
      </c>
      <c r="U25" s="482" t="b">
        <v>0</v>
      </c>
      <c r="V25" s="483" t="b">
        <v>0</v>
      </c>
      <c r="W25" s="483" t="b">
        <v>0</v>
      </c>
    </row>
    <row r="26" ht="15.75" customHeight="1">
      <c r="A26" s="480">
        <v>24</v>
      </c>
      <c r="B26" s="26">
        <v>419</v>
      </c>
      <c r="C26" s="12" t="str">
        <f t="shared" si="268"/>
        <v>#REF!</v>
      </c>
      <c r="D26" s="13" t="str">
        <f t="shared" si="269"/>
        <v>#REF!</v>
      </c>
      <c r="E26" s="12" t="str">
        <f t="shared" si="270"/>
        <v>#REF!</v>
      </c>
      <c r="F26" s="13" t="str">
        <f t="shared" si="271"/>
        <v/>
      </c>
      <c r="G26" s="448" t="s">
        <v>588</v>
      </c>
      <c r="H26" s="448" t="s">
        <v>594</v>
      </c>
      <c r="I26" s="448" t="s">
        <v>591</v>
      </c>
      <c r="J26" s="485" t="str">
        <f t="shared" si="272"/>
        <v>#REF!</v>
      </c>
      <c r="K26" s="484" t="s">
        <v>613</v>
      </c>
      <c r="L26" s="479"/>
      <c r="M26" s="21" t="s">
        <v>42</v>
      </c>
      <c r="N26" s="12" t="str">
        <f t="shared" si="273"/>
        <v>#REF!</v>
      </c>
      <c r="O26" s="26" t="str">
        <f t="shared" si="279"/>
        <v>#REF!</v>
      </c>
      <c r="P26" s="41">
        <v>44407</v>
      </c>
      <c r="Q26" s="12" t="str">
        <f t="shared" si="275"/>
        <v>#REF!</v>
      </c>
      <c r="R26" s="12" t="str">
        <f t="shared" si="276"/>
        <v>#REF!</v>
      </c>
      <c r="S26" s="208" t="str">
        <f t="shared" si="277"/>
        <v>#REF!</v>
      </c>
      <c r="T26" s="482" t="b">
        <v>0</v>
      </c>
      <c r="U26" s="482" t="b">
        <v>1</v>
      </c>
      <c r="V26" s="483" t="b">
        <v>0</v>
      </c>
      <c r="W26" s="483" t="b">
        <v>0</v>
      </c>
    </row>
    <row r="27" ht="15.75" customHeight="1">
      <c r="A27" s="480">
        <v>25</v>
      </c>
      <c r="B27" s="26">
        <v>420</v>
      </c>
      <c r="C27" s="12" t="str">
        <f t="shared" si="268"/>
        <v>#REF!</v>
      </c>
      <c r="D27" s="13" t="str">
        <f t="shared" si="269"/>
        <v>#REF!</v>
      </c>
      <c r="E27" s="12" t="str">
        <f t="shared" si="270"/>
        <v>#REF!</v>
      </c>
      <c r="F27" s="13" t="str">
        <f t="shared" si="271"/>
        <v/>
      </c>
      <c r="G27" s="448" t="s">
        <v>588</v>
      </c>
      <c r="H27" s="448" t="s">
        <v>594</v>
      </c>
      <c r="I27" s="448" t="s">
        <v>591</v>
      </c>
      <c r="J27" s="485" t="str">
        <f t="shared" si="272"/>
        <v>#REF!</v>
      </c>
      <c r="K27" s="484" t="s">
        <v>614</v>
      </c>
      <c r="L27" s="479"/>
      <c r="M27" s="21" t="s">
        <v>42</v>
      </c>
      <c r="N27" s="12" t="str">
        <f t="shared" si="273"/>
        <v>#REF!</v>
      </c>
      <c r="O27" s="26" t="str">
        <f t="shared" si="279"/>
        <v>#REF!</v>
      </c>
      <c r="P27" s="41">
        <v>44407</v>
      </c>
      <c r="Q27" s="12" t="str">
        <f t="shared" si="275"/>
        <v>#REF!</v>
      </c>
      <c r="R27" s="12" t="str">
        <f t="shared" si="276"/>
        <v>#REF!</v>
      </c>
      <c r="S27" s="208" t="str">
        <f t="shared" si="277"/>
        <v>#REF!</v>
      </c>
      <c r="T27" s="482" t="b">
        <v>0</v>
      </c>
      <c r="U27" s="482" t="b">
        <v>1</v>
      </c>
      <c r="V27" s="483" t="b">
        <v>0</v>
      </c>
      <c r="W27" s="483" t="b">
        <v>0</v>
      </c>
    </row>
    <row r="28" ht="15.75" customHeight="1">
      <c r="A28" s="480">
        <v>26</v>
      </c>
      <c r="B28" s="26">
        <v>421</v>
      </c>
      <c r="C28" s="12" t="str">
        <f t="shared" si="268"/>
        <v>#REF!</v>
      </c>
      <c r="D28" s="13" t="str">
        <f t="shared" si="269"/>
        <v>#REF!</v>
      </c>
      <c r="E28" s="12" t="str">
        <f t="shared" si="270"/>
        <v>#REF!</v>
      </c>
      <c r="F28" s="13" t="str">
        <f t="shared" si="271"/>
        <v/>
      </c>
      <c r="G28" s="448" t="s">
        <v>588</v>
      </c>
      <c r="H28" s="448" t="s">
        <v>594</v>
      </c>
      <c r="I28" s="448" t="s">
        <v>591</v>
      </c>
      <c r="J28" s="485" t="str">
        <f t="shared" si="272"/>
        <v>#REF!</v>
      </c>
      <c r="K28" s="488" t="s">
        <v>615</v>
      </c>
      <c r="L28" s="479"/>
      <c r="M28" s="21" t="s">
        <v>42</v>
      </c>
      <c r="N28" s="12" t="str">
        <f t="shared" si="273"/>
        <v>#REF!</v>
      </c>
      <c r="O28" s="26" t="str">
        <f t="shared" si="279"/>
        <v>#REF!</v>
      </c>
      <c r="P28" s="41">
        <v>44562</v>
      </c>
      <c r="Q28" s="12" t="str">
        <f t="shared" si="275"/>
        <v>#REF!</v>
      </c>
      <c r="R28" s="12" t="str">
        <f t="shared" si="276"/>
        <v>#REF!</v>
      </c>
      <c r="S28" s="208" t="str">
        <f t="shared" si="277"/>
        <v>#REF!</v>
      </c>
      <c r="T28" s="482" t="b">
        <v>0</v>
      </c>
      <c r="U28" s="482" t="b">
        <v>0</v>
      </c>
      <c r="V28" s="483" t="b">
        <v>0</v>
      </c>
      <c r="W28" s="483" t="b">
        <v>0</v>
      </c>
    </row>
    <row r="29" ht="15.75" customHeight="1">
      <c r="A29" s="480">
        <v>27</v>
      </c>
      <c r="B29" s="26">
        <v>422</v>
      </c>
      <c r="C29" s="12" t="str">
        <f t="shared" si="268"/>
        <v>#REF!</v>
      </c>
      <c r="D29" s="13" t="str">
        <f t="shared" si="269"/>
        <v>#REF!</v>
      </c>
      <c r="E29" s="12" t="str">
        <f t="shared" si="270"/>
        <v>#REF!</v>
      </c>
      <c r="F29" s="13" t="str">
        <f t="shared" si="271"/>
        <v/>
      </c>
      <c r="G29" s="448" t="s">
        <v>588</v>
      </c>
      <c r="H29" s="448" t="s">
        <v>594</v>
      </c>
      <c r="I29" s="448" t="s">
        <v>591</v>
      </c>
      <c r="J29" s="485" t="str">
        <f t="shared" si="272"/>
        <v>#REF!</v>
      </c>
      <c r="K29" s="484" t="s">
        <v>616</v>
      </c>
      <c r="L29" s="479"/>
      <c r="M29" s="21" t="s">
        <v>42</v>
      </c>
      <c r="N29" s="12" t="str">
        <f t="shared" si="273"/>
        <v>#REF!</v>
      </c>
      <c r="O29" s="26" t="str">
        <f t="shared" si="279"/>
        <v>#REF!</v>
      </c>
      <c r="P29" s="41">
        <v>44562</v>
      </c>
      <c r="Q29" s="12" t="str">
        <f t="shared" si="275"/>
        <v>#REF!</v>
      </c>
      <c r="R29" s="12" t="str">
        <f t="shared" si="276"/>
        <v>#REF!</v>
      </c>
      <c r="S29" s="208" t="str">
        <f t="shared" si="277"/>
        <v>#REF!</v>
      </c>
      <c r="T29" s="482" t="b">
        <v>0</v>
      </c>
      <c r="U29" s="482" t="b">
        <v>1</v>
      </c>
      <c r="V29" s="483" t="b">
        <v>0</v>
      </c>
      <c r="W29" s="483" t="b">
        <v>0</v>
      </c>
    </row>
    <row r="30" ht="15.75" customHeight="1">
      <c r="A30" s="480">
        <v>28</v>
      </c>
      <c r="B30" s="26">
        <v>423</v>
      </c>
      <c r="C30" s="12" t="str">
        <f t="shared" si="268"/>
        <v>#REF!</v>
      </c>
      <c r="D30" s="13" t="str">
        <f t="shared" si="269"/>
        <v>#REF!</v>
      </c>
      <c r="E30" s="12" t="str">
        <f t="shared" si="270"/>
        <v>#REF!</v>
      </c>
      <c r="F30" s="13" t="str">
        <f t="shared" si="271"/>
        <v/>
      </c>
      <c r="G30" s="448" t="s">
        <v>588</v>
      </c>
      <c r="H30" s="448" t="s">
        <v>594</v>
      </c>
      <c r="I30" s="448" t="s">
        <v>591</v>
      </c>
      <c r="J30" s="485" t="str">
        <f t="shared" si="272"/>
        <v>#REF!</v>
      </c>
      <c r="K30" s="484" t="s">
        <v>617</v>
      </c>
      <c r="L30" s="479"/>
      <c r="M30" s="21" t="s">
        <v>42</v>
      </c>
      <c r="N30" s="12" t="str">
        <f t="shared" si="273"/>
        <v>#REF!</v>
      </c>
      <c r="O30" s="26" t="str">
        <f t="shared" si="279"/>
        <v>#REF!</v>
      </c>
      <c r="P30" s="41">
        <v>44562</v>
      </c>
      <c r="Q30" s="12" t="str">
        <f t="shared" si="275"/>
        <v>#REF!</v>
      </c>
      <c r="R30" s="12" t="str">
        <f t="shared" si="276"/>
        <v>#REF!</v>
      </c>
      <c r="S30" s="208" t="str">
        <f t="shared" si="277"/>
        <v>#REF!</v>
      </c>
      <c r="T30" s="482" t="b">
        <v>0</v>
      </c>
      <c r="U30" s="482" t="b">
        <v>1</v>
      </c>
      <c r="V30" s="483" t="b">
        <v>0</v>
      </c>
      <c r="W30" s="483" t="b">
        <v>0</v>
      </c>
    </row>
    <row r="31" ht="15.75" customHeight="1">
      <c r="A31" s="480">
        <v>29</v>
      </c>
      <c r="B31" s="26">
        <v>459</v>
      </c>
      <c r="C31" s="12" t="str">
        <f t="shared" si="268"/>
        <v>#REF!</v>
      </c>
      <c r="D31" s="13" t="str">
        <f t="shared" si="269"/>
        <v>#REF!</v>
      </c>
      <c r="E31" s="12" t="str">
        <f t="shared" si="270"/>
        <v>#REF!</v>
      </c>
      <c r="F31" s="13" t="str">
        <f t="shared" si="271"/>
        <v/>
      </c>
      <c r="G31" s="448" t="s">
        <v>588</v>
      </c>
      <c r="H31" s="448" t="s">
        <v>594</v>
      </c>
      <c r="I31" s="448" t="s">
        <v>591</v>
      </c>
      <c r="J31" s="485" t="str">
        <f t="shared" si="272"/>
        <v>#REF!</v>
      </c>
      <c r="K31" s="484" t="s">
        <v>619</v>
      </c>
      <c r="L31" s="479"/>
      <c r="M31" s="21" t="s">
        <v>64</v>
      </c>
      <c r="N31" s="12" t="str">
        <f t="shared" si="273"/>
        <v>#REF!</v>
      </c>
      <c r="O31" s="26" t="str">
        <f t="shared" si="279"/>
        <v>#REF!</v>
      </c>
      <c r="P31" s="41">
        <v>44378</v>
      </c>
      <c r="Q31" s="12" t="str">
        <f t="shared" si="275"/>
        <v>#REF!</v>
      </c>
      <c r="R31" s="12" t="str">
        <f t="shared" si="276"/>
        <v>#REF!</v>
      </c>
      <c r="S31" s="208" t="str">
        <f t="shared" si="277"/>
        <v>#REF!</v>
      </c>
      <c r="T31" s="482" t="b">
        <v>0</v>
      </c>
      <c r="U31" s="482" t="b">
        <v>1</v>
      </c>
      <c r="V31" s="483" t="b">
        <v>0</v>
      </c>
      <c r="W31" s="483" t="b">
        <v>0</v>
      </c>
    </row>
    <row r="32" ht="15.75" customHeight="1">
      <c r="A32" s="480">
        <v>30</v>
      </c>
      <c r="B32" s="26">
        <v>460</v>
      </c>
      <c r="C32" s="12" t="str">
        <f t="shared" si="268"/>
        <v>#REF!</v>
      </c>
      <c r="D32" s="13" t="str">
        <f t="shared" si="269"/>
        <v>#REF!</v>
      </c>
      <c r="E32" s="12" t="str">
        <f t="shared" si="270"/>
        <v>#REF!</v>
      </c>
      <c r="F32" s="13" t="str">
        <f t="shared" si="271"/>
        <v/>
      </c>
      <c r="G32" s="448" t="s">
        <v>588</v>
      </c>
      <c r="H32" s="448" t="s">
        <v>594</v>
      </c>
      <c r="I32" s="448" t="s">
        <v>591</v>
      </c>
      <c r="J32" s="485" t="str">
        <f t="shared" si="272"/>
        <v>#REF!</v>
      </c>
      <c r="K32" s="484" t="s">
        <v>620</v>
      </c>
      <c r="L32" s="479"/>
      <c r="M32" s="25" t="s">
        <v>621</v>
      </c>
      <c r="N32" s="12" t="str">
        <f t="shared" si="273"/>
        <v>#REF!</v>
      </c>
      <c r="O32" s="26" t="str">
        <f t="shared" si="279"/>
        <v>#REF!</v>
      </c>
      <c r="P32" s="489">
        <v>44743</v>
      </c>
      <c r="Q32" s="12" t="str">
        <f t="shared" si="275"/>
        <v>#REF!</v>
      </c>
      <c r="R32" s="12" t="str">
        <f t="shared" si="276"/>
        <v>#REF!</v>
      </c>
      <c r="S32" s="208" t="str">
        <f t="shared" si="277"/>
        <v>#REF!</v>
      </c>
      <c r="T32" s="482" t="b">
        <v>0</v>
      </c>
      <c r="U32" s="482" t="b">
        <v>0</v>
      </c>
      <c r="V32" s="483" t="b">
        <v>0</v>
      </c>
      <c r="W32" s="483" t="b">
        <v>0</v>
      </c>
    </row>
    <row r="33" ht="15.75" customHeight="1">
      <c r="A33" s="480">
        <v>31</v>
      </c>
      <c r="B33" s="26">
        <v>461</v>
      </c>
      <c r="C33" s="12" t="str">
        <f t="shared" si="268"/>
        <v>#REF!</v>
      </c>
      <c r="D33" s="13" t="str">
        <f t="shared" si="269"/>
        <v>#REF!</v>
      </c>
      <c r="E33" s="12" t="str">
        <f t="shared" si="270"/>
        <v>#REF!</v>
      </c>
      <c r="F33" s="13" t="str">
        <f t="shared" si="271"/>
        <v/>
      </c>
      <c r="G33" s="448" t="s">
        <v>588</v>
      </c>
      <c r="H33" s="448" t="s">
        <v>594</v>
      </c>
      <c r="I33" s="448" t="s">
        <v>591</v>
      </c>
      <c r="J33" s="485" t="str">
        <f t="shared" si="272"/>
        <v>#REF!</v>
      </c>
      <c r="K33" s="484" t="s">
        <v>622</v>
      </c>
      <c r="L33" s="479"/>
      <c r="M33" s="21" t="s">
        <v>64</v>
      </c>
      <c r="N33" s="12" t="str">
        <f t="shared" si="273"/>
        <v>#REF!</v>
      </c>
      <c r="O33" s="26" t="str">
        <f t="shared" si="279"/>
        <v>#REF!</v>
      </c>
      <c r="P33" s="41">
        <v>44378</v>
      </c>
      <c r="Q33" s="12" t="str">
        <f t="shared" si="275"/>
        <v>#REF!</v>
      </c>
      <c r="R33" s="12" t="str">
        <f t="shared" si="276"/>
        <v>#REF!</v>
      </c>
      <c r="S33" s="208" t="str">
        <f t="shared" si="277"/>
        <v>#REF!</v>
      </c>
      <c r="T33" s="482" t="b">
        <v>1</v>
      </c>
      <c r="U33" s="482" t="b">
        <v>1</v>
      </c>
      <c r="V33" s="483" t="b">
        <v>0</v>
      </c>
      <c r="W33" s="483" t="b">
        <v>0</v>
      </c>
    </row>
    <row r="34" ht="15.75" customHeight="1">
      <c r="A34" s="480">
        <v>32</v>
      </c>
      <c r="B34" s="26">
        <v>514</v>
      </c>
      <c r="C34" s="12" t="str">
        <f t="shared" si="268"/>
        <v>#REF!</v>
      </c>
      <c r="D34" s="13" t="str">
        <f t="shared" si="269"/>
        <v>#REF!</v>
      </c>
      <c r="E34" s="12" t="str">
        <f t="shared" si="270"/>
        <v>#REF!</v>
      </c>
      <c r="F34" s="13" t="str">
        <f t="shared" si="271"/>
        <v/>
      </c>
      <c r="G34" s="448" t="s">
        <v>588</v>
      </c>
      <c r="H34" s="448" t="s">
        <v>594</v>
      </c>
      <c r="I34" s="448" t="s">
        <v>593</v>
      </c>
      <c r="J34" s="485" t="str">
        <f t="shared" si="272"/>
        <v>#REF!</v>
      </c>
      <c r="K34" s="484" t="s">
        <v>624</v>
      </c>
      <c r="L34" s="479"/>
      <c r="M34" s="21" t="s">
        <v>90</v>
      </c>
      <c r="N34" s="12" t="str">
        <f t="shared" si="273"/>
        <v>#REF!</v>
      </c>
      <c r="O34" s="12" t="str">
        <f t="shared" si="279"/>
        <v>#REF!</v>
      </c>
      <c r="P34" s="41">
        <v>44378</v>
      </c>
      <c r="Q34" s="12" t="str">
        <f t="shared" si="275"/>
        <v>#REF!</v>
      </c>
      <c r="R34" s="12" t="str">
        <f t="shared" si="276"/>
        <v>#REF!</v>
      </c>
      <c r="S34" s="208" t="str">
        <f t="shared" si="277"/>
        <v>#REF!</v>
      </c>
      <c r="T34" s="482" t="b">
        <v>0</v>
      </c>
      <c r="U34" s="482" t="b">
        <v>0</v>
      </c>
      <c r="V34" s="483" t="b">
        <v>0</v>
      </c>
      <c r="W34" s="483" t="b">
        <v>0</v>
      </c>
    </row>
    <row r="35" ht="15.75" customHeight="1">
      <c r="A35" s="480">
        <v>33</v>
      </c>
      <c r="B35" s="26">
        <v>515</v>
      </c>
      <c r="C35" s="12" t="str">
        <f t="shared" si="268"/>
        <v>#REF!</v>
      </c>
      <c r="D35" s="13" t="str">
        <f t="shared" si="269"/>
        <v>#REF!</v>
      </c>
      <c r="E35" s="12" t="str">
        <f t="shared" si="270"/>
        <v>#REF!</v>
      </c>
      <c r="F35" s="13" t="str">
        <f t="shared" si="271"/>
        <v/>
      </c>
      <c r="G35" s="448" t="s">
        <v>588</v>
      </c>
      <c r="H35" s="448" t="s">
        <v>594</v>
      </c>
      <c r="I35" s="448" t="s">
        <v>593</v>
      </c>
      <c r="J35" s="485" t="str">
        <f t="shared" si="272"/>
        <v>#REF!</v>
      </c>
      <c r="K35" s="484" t="s">
        <v>625</v>
      </c>
      <c r="L35" s="479"/>
      <c r="M35" s="21" t="s">
        <v>90</v>
      </c>
      <c r="N35" s="12" t="str">
        <f t="shared" si="273"/>
        <v>#REF!</v>
      </c>
      <c r="O35" s="12" t="str">
        <f t="shared" si="279"/>
        <v>#REF!</v>
      </c>
      <c r="P35" s="41">
        <v>44378</v>
      </c>
      <c r="Q35" s="12" t="str">
        <f t="shared" si="275"/>
        <v>#REF!</v>
      </c>
      <c r="R35" s="12" t="str">
        <f t="shared" si="276"/>
        <v>#REF!</v>
      </c>
      <c r="S35" s="208" t="str">
        <f t="shared" si="277"/>
        <v>#REF!</v>
      </c>
      <c r="T35" s="482" t="b">
        <v>0</v>
      </c>
      <c r="U35" s="482" t="b">
        <v>0</v>
      </c>
      <c r="V35" s="483" t="b">
        <v>0</v>
      </c>
      <c r="W35" s="483" t="b">
        <v>0</v>
      </c>
    </row>
    <row r="36" ht="15.75" customHeight="1">
      <c r="A36" s="480">
        <v>34</v>
      </c>
      <c r="B36" s="26">
        <v>516</v>
      </c>
      <c r="C36" s="12" t="str">
        <f t="shared" si="268"/>
        <v>#REF!</v>
      </c>
      <c r="D36" s="13" t="str">
        <f t="shared" si="269"/>
        <v>#REF!</v>
      </c>
      <c r="E36" s="12" t="str">
        <f t="shared" si="270"/>
        <v>#REF!</v>
      </c>
      <c r="F36" s="13" t="str">
        <f t="shared" si="271"/>
        <v/>
      </c>
      <c r="G36" s="448" t="s">
        <v>588</v>
      </c>
      <c r="H36" s="448" t="s">
        <v>594</v>
      </c>
      <c r="I36" s="448" t="s">
        <v>593</v>
      </c>
      <c r="J36" s="485" t="str">
        <f t="shared" si="272"/>
        <v>#REF!</v>
      </c>
      <c r="K36" s="484" t="s">
        <v>626</v>
      </c>
      <c r="L36" s="479"/>
      <c r="M36" s="21" t="s">
        <v>90</v>
      </c>
      <c r="N36" s="12" t="str">
        <f t="shared" si="273"/>
        <v>#REF!</v>
      </c>
      <c r="O36" s="12" t="str">
        <f t="shared" si="279"/>
        <v>#REF!</v>
      </c>
      <c r="P36" s="41">
        <v>44378</v>
      </c>
      <c r="Q36" s="12" t="str">
        <f t="shared" si="275"/>
        <v>#REF!</v>
      </c>
      <c r="R36" s="12" t="str">
        <f t="shared" si="276"/>
        <v>#REF!</v>
      </c>
      <c r="S36" s="208" t="str">
        <f t="shared" si="277"/>
        <v>#REF!</v>
      </c>
      <c r="T36" s="482" t="b">
        <v>0</v>
      </c>
      <c r="U36" s="482" t="b">
        <v>0</v>
      </c>
      <c r="V36" s="483" t="b">
        <v>0</v>
      </c>
      <c r="W36" s="483" t="b">
        <v>0</v>
      </c>
    </row>
    <row r="37" ht="15.75" customHeight="1">
      <c r="A37" s="480">
        <v>35</v>
      </c>
      <c r="B37" s="26">
        <v>517</v>
      </c>
      <c r="C37" s="12" t="str">
        <f t="shared" si="268"/>
        <v>#REF!</v>
      </c>
      <c r="D37" s="13" t="str">
        <f t="shared" si="269"/>
        <v>#REF!</v>
      </c>
      <c r="E37" s="12" t="str">
        <f t="shared" si="270"/>
        <v>#REF!</v>
      </c>
      <c r="F37" s="13" t="str">
        <f t="shared" si="271"/>
        <v/>
      </c>
      <c r="G37" s="448" t="s">
        <v>588</v>
      </c>
      <c r="H37" s="448" t="s">
        <v>594</v>
      </c>
      <c r="I37" s="448" t="s">
        <v>593</v>
      </c>
      <c r="J37" s="485" t="str">
        <f t="shared" si="272"/>
        <v>#REF!</v>
      </c>
      <c r="K37" s="484" t="s">
        <v>627</v>
      </c>
      <c r="L37" s="479"/>
      <c r="M37" s="21" t="s">
        <v>90</v>
      </c>
      <c r="N37" s="12" t="str">
        <f t="shared" si="273"/>
        <v>#REF!</v>
      </c>
      <c r="O37" s="12" t="str">
        <f t="shared" si="279"/>
        <v>#REF!</v>
      </c>
      <c r="P37" s="41">
        <v>44378</v>
      </c>
      <c r="Q37" s="12" t="str">
        <f t="shared" si="275"/>
        <v>#REF!</v>
      </c>
      <c r="R37" s="12" t="str">
        <f t="shared" si="276"/>
        <v>#REF!</v>
      </c>
      <c r="S37" s="208" t="str">
        <f t="shared" si="277"/>
        <v>#REF!</v>
      </c>
      <c r="T37" s="482" t="b">
        <v>0</v>
      </c>
      <c r="U37" s="482" t="b">
        <v>0</v>
      </c>
      <c r="V37" s="483" t="b">
        <v>0</v>
      </c>
      <c r="W37" s="483" t="b">
        <v>0</v>
      </c>
    </row>
    <row r="38" ht="15.75" customHeight="1">
      <c r="A38" s="480">
        <v>36</v>
      </c>
      <c r="B38" s="26">
        <v>712</v>
      </c>
      <c r="C38" s="12" t="str">
        <f t="shared" si="268"/>
        <v>#REF!</v>
      </c>
      <c r="D38" s="13" t="str">
        <f t="shared" si="269"/>
        <v>#REF!</v>
      </c>
      <c r="E38" s="12" t="str">
        <f t="shared" si="270"/>
        <v>#REF!</v>
      </c>
      <c r="F38" s="13" t="str">
        <f t="shared" si="271"/>
        <v/>
      </c>
      <c r="G38" s="448" t="s">
        <v>588</v>
      </c>
      <c r="H38" s="448" t="s">
        <v>594</v>
      </c>
      <c r="I38" s="448" t="s">
        <v>581</v>
      </c>
      <c r="J38" s="13" t="str">
        <f t="shared" si="272"/>
        <v>#REF!</v>
      </c>
      <c r="K38" s="484" t="s">
        <v>100</v>
      </c>
      <c r="L38" s="479"/>
      <c r="M38" s="21" t="s">
        <v>19</v>
      </c>
      <c r="N38" s="12" t="str">
        <f t="shared" si="273"/>
        <v>#REF!</v>
      </c>
      <c r="O38" s="12" t="str">
        <f t="shared" si="279"/>
        <v>#REF!</v>
      </c>
      <c r="P38" s="495">
        <v>44531</v>
      </c>
      <c r="Q38" s="12" t="str">
        <f t="shared" si="275"/>
        <v>#REF!</v>
      </c>
      <c r="R38" s="12" t="str">
        <f t="shared" si="276"/>
        <v>#REF!</v>
      </c>
      <c r="S38" s="208" t="str">
        <f t="shared" si="277"/>
        <v>#REF!</v>
      </c>
      <c r="T38" s="482" t="b">
        <v>0</v>
      </c>
      <c r="U38" s="482" t="b">
        <v>0</v>
      </c>
      <c r="V38" s="483" t="b">
        <v>0</v>
      </c>
      <c r="W38" s="483" t="b">
        <v>0</v>
      </c>
    </row>
    <row r="39" ht="15.75" customHeight="1">
      <c r="A39" s="480">
        <v>37</v>
      </c>
      <c r="B39" s="26">
        <v>778</v>
      </c>
      <c r="C39" s="12" t="str">
        <f t="shared" si="268"/>
        <v>#REF!</v>
      </c>
      <c r="D39" s="13" t="str">
        <f t="shared" si="269"/>
        <v>#REF!</v>
      </c>
      <c r="E39" s="12" t="str">
        <f t="shared" si="270"/>
        <v>#REF!</v>
      </c>
      <c r="F39" s="13" t="str">
        <f t="shared" si="271"/>
        <v/>
      </c>
      <c r="G39" s="448" t="s">
        <v>588</v>
      </c>
      <c r="H39" s="448" t="s">
        <v>589</v>
      </c>
      <c r="I39" s="448" t="s">
        <v>591</v>
      </c>
      <c r="J39" s="13" t="str">
        <f t="shared" si="272"/>
        <v>#REF!</v>
      </c>
      <c r="K39" s="484" t="s">
        <v>194</v>
      </c>
      <c r="L39" s="479"/>
      <c r="M39" s="21" t="s">
        <v>19</v>
      </c>
      <c r="N39" s="12" t="str">
        <f t="shared" si="273"/>
        <v>#REF!</v>
      </c>
      <c r="O39" s="12" t="str">
        <f t="shared" si="279"/>
        <v>#REF!</v>
      </c>
      <c r="P39" s="41">
        <v>44490</v>
      </c>
      <c r="Q39" s="12" t="str">
        <f t="shared" si="275"/>
        <v>#REF!</v>
      </c>
      <c r="R39" s="12" t="str">
        <f t="shared" si="276"/>
        <v>#REF!</v>
      </c>
      <c r="S39" s="208" t="str">
        <f t="shared" si="277"/>
        <v>#REF!</v>
      </c>
      <c r="T39" s="482" t="b">
        <v>1</v>
      </c>
      <c r="U39" s="482" t="b">
        <v>1</v>
      </c>
      <c r="V39" s="483" t="b">
        <v>0</v>
      </c>
      <c r="W39" s="483" t="b">
        <v>0</v>
      </c>
    </row>
    <row r="40" ht="15.75" customHeight="1">
      <c r="A40" s="480">
        <v>38</v>
      </c>
      <c r="B40" s="26">
        <v>780</v>
      </c>
      <c r="C40" s="12" t="str">
        <f t="shared" si="268"/>
        <v>#REF!</v>
      </c>
      <c r="D40" s="13" t="str">
        <f t="shared" si="269"/>
        <v>#REF!</v>
      </c>
      <c r="E40" s="12" t="str">
        <f t="shared" si="270"/>
        <v>#REF!</v>
      </c>
      <c r="F40" s="13" t="str">
        <f t="shared" si="271"/>
        <v/>
      </c>
      <c r="G40" s="448" t="s">
        <v>588</v>
      </c>
      <c r="H40" s="448" t="s">
        <v>589</v>
      </c>
      <c r="I40" s="448" t="s">
        <v>591</v>
      </c>
      <c r="J40" s="13" t="str">
        <f t="shared" si="272"/>
        <v>#REF!</v>
      </c>
      <c r="K40" s="484" t="s">
        <v>195</v>
      </c>
      <c r="L40" s="479"/>
      <c r="M40" s="21" t="s">
        <v>136</v>
      </c>
      <c r="N40" s="12" t="str">
        <f t="shared" si="273"/>
        <v>#REF!</v>
      </c>
      <c r="O40" s="12" t="s">
        <v>630</v>
      </c>
      <c r="P40" s="41">
        <v>44532</v>
      </c>
      <c r="Q40" s="12" t="str">
        <f t="shared" si="275"/>
        <v>#REF!</v>
      </c>
      <c r="R40" s="12" t="str">
        <f t="shared" si="276"/>
        <v>#REF!</v>
      </c>
      <c r="S40" s="208" t="str">
        <f t="shared" si="277"/>
        <v>#REF!</v>
      </c>
      <c r="T40" s="482" t="b">
        <v>1</v>
      </c>
      <c r="U40" s="482" t="b">
        <v>1</v>
      </c>
      <c r="V40" s="483" t="b">
        <v>0</v>
      </c>
      <c r="W40" s="483" t="b">
        <v>0</v>
      </c>
    </row>
    <row r="41" ht="15.75" customHeight="1">
      <c r="A41" s="480">
        <v>39</v>
      </c>
      <c r="B41" s="26">
        <v>781</v>
      </c>
      <c r="C41" s="12" t="str">
        <f t="shared" si="268"/>
        <v>#REF!</v>
      </c>
      <c r="D41" s="13" t="str">
        <f t="shared" si="269"/>
        <v>#REF!</v>
      </c>
      <c r="E41" s="12" t="str">
        <f t="shared" si="270"/>
        <v>#REF!</v>
      </c>
      <c r="F41" s="13" t="str">
        <f t="shared" si="271"/>
        <v/>
      </c>
      <c r="G41" s="448" t="s">
        <v>588</v>
      </c>
      <c r="H41" s="448" t="s">
        <v>589</v>
      </c>
      <c r="I41" s="448" t="s">
        <v>581</v>
      </c>
      <c r="J41" s="13" t="str">
        <f t="shared" si="272"/>
        <v>#REF!</v>
      </c>
      <c r="K41" s="490" t="s">
        <v>631</v>
      </c>
      <c r="L41" s="479"/>
      <c r="M41" s="21" t="s">
        <v>632</v>
      </c>
      <c r="N41" s="12" t="str">
        <f t="shared" si="273"/>
        <v>#REF!</v>
      </c>
      <c r="O41" s="12" t="str">
        <f t="shared" ref="O41:O42" si="280">VLOOKUP(B41,'Свод объектов'!D66:AW777,46,0)</f>
        <v>#REF!</v>
      </c>
      <c r="P41" s="41">
        <v>44546</v>
      </c>
      <c r="Q41" s="12" t="str">
        <f t="shared" si="275"/>
        <v>#REF!</v>
      </c>
      <c r="R41" s="12" t="str">
        <f t="shared" si="276"/>
        <v>#REF!</v>
      </c>
      <c r="S41" s="208" t="str">
        <f t="shared" si="277"/>
        <v>#REF!</v>
      </c>
      <c r="T41" s="482" t="b">
        <v>1</v>
      </c>
      <c r="U41" s="482" t="b">
        <v>1</v>
      </c>
      <c r="V41" s="483" t="b">
        <v>1</v>
      </c>
      <c r="W41" s="483" t="b">
        <v>0</v>
      </c>
    </row>
    <row r="42" ht="15.75" customHeight="1">
      <c r="A42" s="480">
        <v>40</v>
      </c>
      <c r="B42" s="26">
        <v>782</v>
      </c>
      <c r="C42" s="12" t="str">
        <f t="shared" si="268"/>
        <v>#REF!</v>
      </c>
      <c r="D42" s="13" t="str">
        <f t="shared" si="269"/>
        <v>#REF!</v>
      </c>
      <c r="E42" s="12" t="str">
        <f t="shared" si="270"/>
        <v>#REF!</v>
      </c>
      <c r="F42" s="13" t="str">
        <f t="shared" si="271"/>
        <v/>
      </c>
      <c r="G42" s="448" t="s">
        <v>588</v>
      </c>
      <c r="H42" s="448" t="s">
        <v>589</v>
      </c>
      <c r="I42" s="448" t="s">
        <v>581</v>
      </c>
      <c r="J42" s="13" t="str">
        <f t="shared" si="272"/>
        <v>#REF!</v>
      </c>
      <c r="K42" s="490" t="s">
        <v>633</v>
      </c>
      <c r="L42" s="479"/>
      <c r="M42" s="21" t="s">
        <v>632</v>
      </c>
      <c r="N42" s="12" t="str">
        <f t="shared" si="273"/>
        <v>#REF!</v>
      </c>
      <c r="O42" s="12" t="str">
        <f t="shared" si="280"/>
        <v>#REF!</v>
      </c>
      <c r="P42" s="41">
        <v>44546</v>
      </c>
      <c r="Q42" s="12" t="str">
        <f t="shared" si="275"/>
        <v>#REF!</v>
      </c>
      <c r="R42" s="12" t="str">
        <f t="shared" si="276"/>
        <v>#REF!</v>
      </c>
      <c r="S42" s="208" t="str">
        <f t="shared" si="277"/>
        <v>#REF!</v>
      </c>
      <c r="T42" s="482" t="b">
        <v>1</v>
      </c>
      <c r="U42" s="482" t="b">
        <v>1</v>
      </c>
      <c r="V42" s="483" t="b">
        <v>1</v>
      </c>
      <c r="W42" s="483" t="b">
        <v>0</v>
      </c>
    </row>
    <row r="43" ht="15.75" customHeight="1">
      <c r="A43" s="480">
        <v>41</v>
      </c>
      <c r="B43" s="26">
        <v>811</v>
      </c>
      <c r="C43" s="12" t="str">
        <f t="shared" si="268"/>
        <v>#REF!</v>
      </c>
      <c r="D43" s="13" t="str">
        <f t="shared" si="269"/>
        <v>#REF!</v>
      </c>
      <c r="E43" s="12" t="str">
        <f t="shared" si="270"/>
        <v>#REF!</v>
      </c>
      <c r="F43" s="13" t="str">
        <f t="shared" si="271"/>
        <v/>
      </c>
      <c r="G43" s="448" t="s">
        <v>588</v>
      </c>
      <c r="H43" s="448" t="s">
        <v>589</v>
      </c>
      <c r="I43" s="448" t="s">
        <v>590</v>
      </c>
      <c r="J43" s="13" t="str">
        <f t="shared" si="272"/>
        <v>#REF!</v>
      </c>
      <c r="K43" s="491" t="s">
        <v>636</v>
      </c>
      <c r="L43" s="479"/>
      <c r="M43" s="21" t="s">
        <v>637</v>
      </c>
      <c r="N43" s="12" t="str">
        <f t="shared" si="273"/>
        <v>#REF!</v>
      </c>
      <c r="O43" s="12" t="s">
        <v>638</v>
      </c>
      <c r="P43" s="41">
        <v>44641</v>
      </c>
      <c r="Q43" s="12" t="str">
        <f t="shared" si="275"/>
        <v>#REF!</v>
      </c>
      <c r="R43" s="12" t="str">
        <f t="shared" si="276"/>
        <v>#REF!</v>
      </c>
      <c r="S43" s="208" t="str">
        <f t="shared" si="277"/>
        <v>#REF!</v>
      </c>
      <c r="T43" s="482" t="b">
        <v>0</v>
      </c>
      <c r="U43" s="482" t="b">
        <v>0</v>
      </c>
      <c r="V43" s="483" t="b">
        <v>0</v>
      </c>
      <c r="W43" s="483" t="b">
        <v>0</v>
      </c>
    </row>
    <row r="44" ht="15.75" customHeight="1">
      <c r="A44" s="480">
        <v>42</v>
      </c>
      <c r="B44" s="26">
        <v>814</v>
      </c>
      <c r="C44" s="12" t="str">
        <f t="shared" si="268"/>
        <v>#REF!</v>
      </c>
      <c r="D44" s="13" t="str">
        <f t="shared" si="269"/>
        <v>#REF!</v>
      </c>
      <c r="E44" s="12" t="str">
        <f t="shared" si="270"/>
        <v>#REF!</v>
      </c>
      <c r="F44" s="13" t="str">
        <f t="shared" si="271"/>
        <v/>
      </c>
      <c r="G44" s="448" t="s">
        <v>588</v>
      </c>
      <c r="H44" s="448" t="s">
        <v>589</v>
      </c>
      <c r="I44" s="448" t="s">
        <v>590</v>
      </c>
      <c r="J44" s="13" t="str">
        <f t="shared" si="272"/>
        <v>#REF!</v>
      </c>
      <c r="K44" s="484" t="s">
        <v>639</v>
      </c>
      <c r="L44" s="479"/>
      <c r="M44" s="21" t="s">
        <v>19</v>
      </c>
      <c r="N44" s="12" t="str">
        <f t="shared" si="273"/>
        <v>#REF!</v>
      </c>
      <c r="O44" s="12" t="s">
        <v>630</v>
      </c>
      <c r="P44" s="41" t="str">
        <f>VLOOKUP($B$2:$B777,'Импорт - текущие показатели'!$E$10:$BE777,10,0)</f>
        <v>#REF!</v>
      </c>
      <c r="Q44" s="12" t="str">
        <f t="shared" si="275"/>
        <v>#REF!</v>
      </c>
      <c r="R44" s="12" t="str">
        <f t="shared" si="276"/>
        <v>#REF!</v>
      </c>
      <c r="S44" s="208" t="str">
        <f t="shared" si="277"/>
        <v>#REF!</v>
      </c>
      <c r="T44" s="482" t="b">
        <v>0</v>
      </c>
      <c r="U44" s="482" t="b">
        <v>0</v>
      </c>
      <c r="V44" s="483" t="b">
        <v>0</v>
      </c>
      <c r="W44" s="483" t="b">
        <v>0</v>
      </c>
    </row>
    <row r="45" ht="15.75" customHeight="1">
      <c r="S45" s="207"/>
      <c r="T45" s="244"/>
      <c r="U45" s="244"/>
      <c r="V45" s="18"/>
      <c r="W45" s="18"/>
    </row>
    <row r="46" ht="15.75" customHeight="1">
      <c r="C46" s="463"/>
      <c r="D46" s="59"/>
      <c r="E46" s="464"/>
      <c r="K46" s="492"/>
      <c r="M46" s="465"/>
      <c r="N46" s="466" t="str">
        <f>SUBTOTAL(9,N3:N44)</f>
        <v>#REF!</v>
      </c>
      <c r="O46" s="216" t="s">
        <v>573</v>
      </c>
      <c r="S46" s="207"/>
      <c r="T46" s="244"/>
      <c r="U46" s="244"/>
      <c r="V46" s="18"/>
      <c r="W46" s="18"/>
    </row>
    <row r="47" ht="15.75" customHeight="1">
      <c r="C47" s="467" t="s">
        <v>574</v>
      </c>
      <c r="D47" s="59"/>
      <c r="E47" s="468" t="s">
        <v>575</v>
      </c>
      <c r="K47" s="217" t="s">
        <v>640</v>
      </c>
      <c r="M47" s="469" t="s">
        <v>576</v>
      </c>
      <c r="S47" s="207"/>
      <c r="T47" s="244"/>
      <c r="U47" s="244"/>
      <c r="V47" s="18"/>
      <c r="W47" s="18"/>
    </row>
    <row r="48" ht="15.75" customHeight="1">
      <c r="E48" s="470"/>
      <c r="K48" s="493"/>
      <c r="M48" s="471"/>
      <c r="S48" s="207"/>
      <c r="T48" s="244"/>
      <c r="U48" s="244"/>
      <c r="V48" s="18"/>
      <c r="W48" s="18"/>
    </row>
    <row r="49" ht="15.75" customHeight="1">
      <c r="E49" s="468" t="s">
        <v>577</v>
      </c>
      <c r="K49" s="217" t="s">
        <v>641</v>
      </c>
      <c r="M49" s="469" t="s">
        <v>578</v>
      </c>
      <c r="S49" s="207"/>
      <c r="T49" s="244"/>
      <c r="U49" s="244"/>
      <c r="V49" s="18"/>
      <c r="W49" s="18"/>
    </row>
    <row r="50" ht="15.75" customHeight="1">
      <c r="E50" s="472"/>
      <c r="K50" s="494"/>
      <c r="M50" s="473"/>
      <c r="S50" s="207"/>
      <c r="T50" s="244"/>
      <c r="U50" s="244"/>
      <c r="V50" s="18"/>
      <c r="W50" s="18"/>
    </row>
    <row r="51" ht="15.75" customHeight="1">
      <c r="E51" s="468" t="s">
        <v>579</v>
      </c>
      <c r="K51" s="217" t="s">
        <v>642</v>
      </c>
      <c r="M51" s="469" t="s">
        <v>580</v>
      </c>
      <c r="S51" s="207"/>
      <c r="T51" s="244"/>
      <c r="U51" s="244"/>
      <c r="V51" s="18"/>
      <c r="W51" s="18"/>
    </row>
    <row r="52" ht="15.75" customHeight="1">
      <c r="E52" s="474"/>
      <c r="M52" s="475"/>
      <c r="S52" s="207"/>
      <c r="T52" s="244"/>
      <c r="U52" s="244"/>
      <c r="V52" s="18"/>
      <c r="W52" s="18"/>
    </row>
    <row r="53" ht="15.75" customHeight="1">
      <c r="E53" s="468" t="s">
        <v>57</v>
      </c>
      <c r="M53" s="469" t="s">
        <v>15</v>
      </c>
      <c r="S53" s="207"/>
      <c r="T53" s="244"/>
      <c r="U53" s="244"/>
      <c r="V53" s="18"/>
      <c r="W53" s="18"/>
    </row>
    <row r="54" ht="15.75" customHeight="1">
      <c r="E54" s="476"/>
      <c r="S54" s="207"/>
      <c r="T54" s="244"/>
      <c r="U54" s="244"/>
      <c r="V54" s="18"/>
      <c r="W54" s="18"/>
    </row>
    <row r="55" ht="15.75" customHeight="1">
      <c r="E55" s="468" t="s">
        <v>581</v>
      </c>
      <c r="S55" s="207"/>
      <c r="T55" s="244"/>
      <c r="U55" s="244"/>
      <c r="V55" s="18"/>
      <c r="W55" s="18"/>
    </row>
    <row r="56" ht="15.75" customHeight="1">
      <c r="S56" s="207"/>
      <c r="T56" s="244"/>
      <c r="U56" s="244"/>
      <c r="V56" s="18"/>
      <c r="W56" s="18"/>
    </row>
    <row r="57" ht="15.75" customHeight="1">
      <c r="S57" s="207"/>
      <c r="T57" s="244"/>
      <c r="U57" s="244"/>
      <c r="V57" s="18"/>
      <c r="W57" s="18"/>
    </row>
    <row r="58" ht="15.75" customHeight="1">
      <c r="S58" s="207"/>
      <c r="T58" s="244"/>
      <c r="U58" s="244"/>
      <c r="V58" s="18"/>
      <c r="W58" s="18"/>
    </row>
    <row r="59" ht="15.75" customHeight="1">
      <c r="S59" s="207"/>
      <c r="T59" s="244"/>
      <c r="U59" s="244"/>
      <c r="V59" s="18"/>
      <c r="W59" s="18"/>
    </row>
    <row r="60" ht="15.75" customHeight="1">
      <c r="S60" s="207"/>
      <c r="T60" s="244"/>
      <c r="U60" s="244"/>
      <c r="V60" s="18"/>
      <c r="W60" s="18"/>
    </row>
    <row r="61" ht="15.75" customHeight="1">
      <c r="S61" s="207"/>
      <c r="T61" s="244"/>
      <c r="U61" s="244"/>
      <c r="V61" s="18"/>
      <c r="W61" s="18"/>
    </row>
    <row r="62" ht="15.75" customHeight="1">
      <c r="S62" s="207"/>
      <c r="T62" s="244"/>
      <c r="U62" s="244"/>
      <c r="V62" s="18"/>
      <c r="W62" s="18"/>
    </row>
    <row r="63" ht="15.75" customHeight="1">
      <c r="S63" s="207"/>
      <c r="T63" s="244"/>
      <c r="U63" s="244"/>
      <c r="V63" s="18"/>
      <c r="W63" s="18"/>
    </row>
    <row r="64" ht="15.75" customHeight="1">
      <c r="S64" s="207"/>
      <c r="T64" s="244"/>
      <c r="U64" s="244"/>
      <c r="V64" s="18"/>
      <c r="W64" s="18"/>
    </row>
    <row r="65" ht="15.75" customHeight="1">
      <c r="S65" s="207"/>
      <c r="T65" s="244"/>
      <c r="U65" s="244"/>
      <c r="V65" s="18"/>
      <c r="W65" s="18"/>
    </row>
    <row r="66" ht="15.75" customHeight="1">
      <c r="S66" s="207"/>
      <c r="T66" s="244"/>
      <c r="U66" s="244"/>
      <c r="V66" s="18"/>
      <c r="W66" s="18"/>
    </row>
    <row r="67" ht="15.75" customHeight="1">
      <c r="S67" s="207"/>
      <c r="T67" s="244"/>
      <c r="U67" s="244"/>
      <c r="V67" s="18"/>
      <c r="W67" s="18"/>
    </row>
    <row r="68" ht="15.75" customHeight="1">
      <c r="S68" s="207"/>
      <c r="T68" s="244"/>
      <c r="U68" s="244"/>
      <c r="V68" s="18"/>
      <c r="W68" s="18"/>
    </row>
    <row r="69" ht="15.75" customHeight="1">
      <c r="S69" s="207"/>
      <c r="T69" s="244"/>
      <c r="U69" s="244"/>
      <c r="V69" s="18"/>
      <c r="W69" s="18"/>
    </row>
    <row r="70" ht="15.75" customHeight="1">
      <c r="S70" s="207"/>
      <c r="T70" s="244"/>
      <c r="U70" s="244"/>
      <c r="V70" s="18"/>
      <c r="W70" s="18"/>
    </row>
    <row r="71" ht="15.75" customHeight="1">
      <c r="S71" s="207"/>
      <c r="T71" s="244"/>
      <c r="U71" s="244"/>
      <c r="V71" s="18"/>
      <c r="W71" s="18"/>
    </row>
    <row r="72" ht="15.75" customHeight="1">
      <c r="S72" s="207"/>
      <c r="T72" s="244"/>
      <c r="U72" s="244"/>
      <c r="V72" s="18"/>
      <c r="W72" s="18"/>
    </row>
    <row r="73" ht="15.75" customHeight="1">
      <c r="S73" s="207"/>
      <c r="T73" s="244"/>
      <c r="U73" s="244"/>
      <c r="V73" s="18"/>
      <c r="W73" s="18"/>
    </row>
    <row r="74" ht="15.75" customHeight="1">
      <c r="S74" s="207"/>
      <c r="T74" s="244"/>
      <c r="U74" s="244"/>
      <c r="V74" s="18"/>
      <c r="W74" s="18"/>
    </row>
    <row r="75" ht="15.75" customHeight="1">
      <c r="S75" s="207"/>
      <c r="T75" s="244"/>
      <c r="U75" s="244"/>
      <c r="V75" s="18"/>
      <c r="W75" s="18"/>
    </row>
    <row r="76" ht="15.75" customHeight="1">
      <c r="S76" s="207"/>
      <c r="T76" s="244"/>
      <c r="U76" s="244"/>
      <c r="V76" s="18"/>
      <c r="W76" s="18"/>
    </row>
    <row r="77" ht="15.75" customHeight="1">
      <c r="S77" s="207"/>
      <c r="T77" s="244"/>
      <c r="U77" s="244"/>
      <c r="V77" s="18"/>
      <c r="W77" s="18"/>
    </row>
    <row r="78" ht="15.75" customHeight="1">
      <c r="S78" s="207"/>
      <c r="T78" s="244"/>
      <c r="U78" s="244"/>
      <c r="V78" s="18"/>
      <c r="W78" s="18"/>
    </row>
    <row r="79" ht="15.75" customHeight="1">
      <c r="S79" s="207"/>
      <c r="T79" s="244"/>
      <c r="U79" s="244"/>
      <c r="V79" s="18"/>
      <c r="W79" s="18"/>
    </row>
    <row r="80" ht="15.75" customHeight="1">
      <c r="S80" s="207"/>
      <c r="T80" s="244"/>
      <c r="U80" s="244"/>
      <c r="V80" s="18"/>
      <c r="W80" s="18"/>
    </row>
    <row r="81" ht="15.75" customHeight="1">
      <c r="S81" s="207"/>
      <c r="T81" s="244"/>
      <c r="U81" s="244"/>
      <c r="V81" s="18"/>
      <c r="W81" s="18"/>
    </row>
    <row r="82" ht="15.75" customHeight="1">
      <c r="S82" s="207"/>
      <c r="T82" s="244"/>
      <c r="U82" s="244"/>
      <c r="V82" s="18"/>
      <c r="W82" s="18"/>
    </row>
    <row r="83" ht="15.75" customHeight="1">
      <c r="S83" s="207"/>
      <c r="T83" s="244"/>
      <c r="U83" s="244"/>
      <c r="V83" s="18"/>
      <c r="W83" s="18"/>
    </row>
    <row r="84" ht="15.75" customHeight="1">
      <c r="S84" s="207"/>
      <c r="T84" s="244"/>
      <c r="U84" s="244"/>
      <c r="V84" s="18"/>
      <c r="W84" s="18"/>
    </row>
    <row r="85" ht="15.75" customHeight="1">
      <c r="S85" s="207"/>
      <c r="T85" s="244"/>
      <c r="U85" s="244"/>
      <c r="V85" s="18"/>
      <c r="W85" s="18"/>
    </row>
    <row r="86" ht="15.75" customHeight="1">
      <c r="S86" s="207"/>
      <c r="T86" s="244"/>
      <c r="U86" s="244"/>
      <c r="V86" s="18"/>
      <c r="W86" s="18"/>
    </row>
    <row r="87" ht="15.75" customHeight="1">
      <c r="S87" s="207"/>
      <c r="T87" s="244"/>
      <c r="U87" s="244"/>
      <c r="V87" s="18"/>
      <c r="W87" s="18"/>
    </row>
    <row r="88" ht="15.75" customHeight="1">
      <c r="S88" s="207"/>
      <c r="T88" s="244"/>
      <c r="U88" s="244"/>
      <c r="V88" s="18"/>
      <c r="W88" s="18"/>
    </row>
    <row r="89" ht="15.75" customHeight="1">
      <c r="S89" s="207"/>
      <c r="T89" s="244"/>
      <c r="U89" s="244"/>
      <c r="V89" s="18"/>
      <c r="W89" s="18"/>
    </row>
    <row r="90" ht="15.75" customHeight="1">
      <c r="S90" s="207"/>
      <c r="T90" s="244"/>
      <c r="U90" s="244"/>
      <c r="V90" s="18"/>
      <c r="W90" s="18"/>
    </row>
    <row r="91" ht="15.75" customHeight="1">
      <c r="S91" s="207"/>
      <c r="T91" s="244"/>
      <c r="U91" s="244"/>
      <c r="V91" s="18"/>
      <c r="W91" s="18"/>
    </row>
    <row r="92" ht="15.75" customHeight="1">
      <c r="S92" s="207"/>
      <c r="T92" s="244"/>
      <c r="U92" s="244"/>
      <c r="V92" s="18"/>
      <c r="W92" s="18"/>
    </row>
    <row r="93" ht="15.75" customHeight="1">
      <c r="S93" s="207"/>
      <c r="T93" s="244"/>
      <c r="U93" s="244"/>
      <c r="V93" s="18"/>
      <c r="W93" s="18"/>
    </row>
    <row r="94" ht="15.75" customHeight="1">
      <c r="S94" s="207"/>
      <c r="T94" s="244"/>
      <c r="U94" s="244"/>
      <c r="V94" s="18"/>
      <c r="W94" s="18"/>
    </row>
    <row r="95" ht="15.75" customHeight="1">
      <c r="S95" s="207"/>
      <c r="T95" s="244"/>
      <c r="U95" s="244"/>
      <c r="V95" s="18"/>
      <c r="W95" s="18"/>
    </row>
    <row r="96" ht="15.75" customHeight="1">
      <c r="S96" s="207"/>
      <c r="T96" s="244"/>
      <c r="U96" s="244"/>
      <c r="V96" s="18"/>
      <c r="W96" s="18"/>
    </row>
    <row r="97" ht="15.75" customHeight="1">
      <c r="S97" s="207"/>
      <c r="T97" s="244"/>
      <c r="U97" s="244"/>
      <c r="V97" s="18"/>
      <c r="W97" s="18"/>
    </row>
    <row r="98" ht="15.75" customHeight="1">
      <c r="S98" s="207"/>
      <c r="T98" s="244"/>
      <c r="U98" s="244"/>
      <c r="V98" s="18"/>
      <c r="W98" s="18"/>
    </row>
    <row r="99" ht="15.75" customHeight="1">
      <c r="S99" s="207"/>
      <c r="T99" s="244"/>
      <c r="U99" s="244"/>
      <c r="V99" s="18"/>
      <c r="W99" s="18"/>
    </row>
    <row r="100" ht="15.75" customHeight="1">
      <c r="S100" s="207"/>
      <c r="T100" s="244"/>
      <c r="U100" s="244"/>
      <c r="V100" s="18"/>
      <c r="W100" s="18"/>
    </row>
    <row r="101" ht="15.75" customHeight="1">
      <c r="S101" s="207"/>
      <c r="T101" s="244"/>
      <c r="U101" s="244"/>
      <c r="V101" s="18"/>
      <c r="W101" s="18"/>
    </row>
    <row r="102" ht="15.75" customHeight="1">
      <c r="S102" s="207"/>
      <c r="T102" s="244"/>
      <c r="U102" s="244"/>
      <c r="V102" s="18"/>
      <c r="W102" s="18"/>
    </row>
    <row r="103" ht="15.75" customHeight="1">
      <c r="S103" s="207"/>
      <c r="T103" s="244"/>
      <c r="U103" s="244"/>
      <c r="V103" s="18"/>
      <c r="W103" s="18"/>
    </row>
    <row r="104" ht="15.75" customHeight="1">
      <c r="S104" s="207"/>
      <c r="T104" s="244"/>
      <c r="U104" s="244"/>
      <c r="V104" s="18"/>
      <c r="W104" s="18"/>
    </row>
    <row r="105" ht="15.75" customHeight="1">
      <c r="S105" s="207"/>
      <c r="T105" s="244"/>
      <c r="U105" s="244"/>
      <c r="V105" s="18"/>
      <c r="W105" s="18"/>
    </row>
    <row r="106" ht="15.75" customHeight="1">
      <c r="S106" s="207"/>
      <c r="T106" s="244"/>
      <c r="U106" s="244"/>
      <c r="V106" s="18"/>
      <c r="W106" s="18"/>
    </row>
    <row r="107" ht="15.75" customHeight="1">
      <c r="S107" s="207"/>
      <c r="T107" s="244"/>
      <c r="U107" s="244"/>
      <c r="V107" s="18"/>
      <c r="W107" s="18"/>
    </row>
    <row r="108" ht="15.75" customHeight="1">
      <c r="S108" s="207"/>
      <c r="T108" s="244"/>
      <c r="U108" s="244"/>
      <c r="V108" s="18"/>
      <c r="W108" s="18"/>
    </row>
    <row r="109" ht="15.75" customHeight="1">
      <c r="S109" s="207"/>
      <c r="T109" s="244"/>
      <c r="U109" s="244"/>
      <c r="V109" s="18"/>
      <c r="W109" s="18"/>
    </row>
    <row r="110" ht="15.75" customHeight="1">
      <c r="S110" s="207"/>
      <c r="T110" s="244"/>
      <c r="U110" s="244"/>
      <c r="V110" s="18"/>
      <c r="W110" s="18"/>
    </row>
    <row r="111" ht="15.75" customHeight="1">
      <c r="S111" s="207"/>
      <c r="T111" s="244"/>
      <c r="U111" s="244"/>
      <c r="V111" s="18"/>
      <c r="W111" s="18"/>
    </row>
    <row r="112" ht="15.75" customHeight="1">
      <c r="S112" s="207"/>
      <c r="T112" s="244"/>
      <c r="U112" s="244"/>
      <c r="V112" s="18"/>
      <c r="W112" s="18"/>
    </row>
    <row r="113" ht="15.75" customHeight="1">
      <c r="S113" s="207"/>
      <c r="T113" s="244"/>
      <c r="U113" s="244"/>
      <c r="V113" s="18"/>
      <c r="W113" s="18"/>
    </row>
    <row r="114" ht="15.75" customHeight="1">
      <c r="S114" s="207"/>
      <c r="T114" s="244"/>
      <c r="U114" s="244"/>
      <c r="V114" s="18"/>
      <c r="W114" s="18"/>
    </row>
    <row r="115" ht="15.75" customHeight="1">
      <c r="S115" s="207"/>
      <c r="T115" s="244"/>
      <c r="U115" s="244"/>
      <c r="V115" s="18"/>
      <c r="W115" s="18"/>
    </row>
    <row r="116" ht="15.75" customHeight="1">
      <c r="S116" s="207"/>
      <c r="T116" s="244"/>
      <c r="U116" s="244"/>
      <c r="V116" s="18"/>
      <c r="W116" s="18"/>
    </row>
    <row r="117" ht="15.75" customHeight="1">
      <c r="S117" s="207"/>
      <c r="T117" s="244"/>
      <c r="U117" s="244"/>
      <c r="V117" s="18"/>
      <c r="W117" s="18"/>
    </row>
    <row r="118" ht="15.75" customHeight="1">
      <c r="S118" s="207"/>
      <c r="T118" s="244"/>
      <c r="U118" s="244"/>
      <c r="V118" s="18"/>
      <c r="W118" s="18"/>
    </row>
    <row r="119" ht="15.75" customHeight="1">
      <c r="S119" s="207"/>
      <c r="T119" s="244"/>
      <c r="U119" s="244"/>
      <c r="V119" s="18"/>
      <c r="W119" s="18"/>
    </row>
    <row r="120" ht="15.75" customHeight="1">
      <c r="S120" s="207"/>
      <c r="T120" s="244"/>
      <c r="U120" s="244"/>
      <c r="V120" s="18"/>
      <c r="W120" s="18"/>
    </row>
    <row r="121" ht="15.75" customHeight="1">
      <c r="S121" s="207"/>
      <c r="T121" s="244"/>
      <c r="U121" s="244"/>
      <c r="V121" s="18"/>
      <c r="W121" s="18"/>
    </row>
    <row r="122" ht="15.75" customHeight="1">
      <c r="S122" s="207"/>
      <c r="T122" s="244"/>
      <c r="U122" s="244"/>
      <c r="V122" s="18"/>
      <c r="W122" s="18"/>
    </row>
    <row r="123" ht="15.75" customHeight="1">
      <c r="S123" s="207"/>
      <c r="T123" s="244"/>
      <c r="U123" s="244"/>
      <c r="V123" s="18"/>
      <c r="W123" s="18"/>
    </row>
    <row r="124" ht="15.75" customHeight="1">
      <c r="S124" s="207"/>
      <c r="T124" s="244"/>
      <c r="U124" s="244"/>
      <c r="V124" s="18"/>
      <c r="W124" s="18"/>
    </row>
    <row r="125" ht="15.75" customHeight="1">
      <c r="S125" s="207"/>
      <c r="T125" s="244"/>
      <c r="U125" s="244"/>
      <c r="V125" s="18"/>
      <c r="W125" s="18"/>
    </row>
    <row r="126" ht="15.75" customHeight="1">
      <c r="S126" s="207"/>
      <c r="T126" s="244"/>
      <c r="U126" s="244"/>
      <c r="V126" s="18"/>
      <c r="W126" s="18"/>
    </row>
    <row r="127" ht="15.75" customHeight="1">
      <c r="S127" s="207"/>
      <c r="T127" s="244"/>
      <c r="U127" s="244"/>
      <c r="V127" s="18"/>
      <c r="W127" s="18"/>
    </row>
    <row r="128" ht="15.75" customHeight="1">
      <c r="S128" s="207"/>
      <c r="T128" s="244"/>
      <c r="U128" s="244"/>
      <c r="V128" s="18"/>
      <c r="W128" s="18"/>
    </row>
    <row r="129" ht="15.75" customHeight="1">
      <c r="S129" s="207"/>
      <c r="T129" s="244"/>
      <c r="U129" s="244"/>
      <c r="V129" s="18"/>
      <c r="W129" s="18"/>
    </row>
    <row r="130" ht="15.75" customHeight="1">
      <c r="S130" s="207"/>
      <c r="T130" s="244"/>
      <c r="U130" s="244"/>
      <c r="V130" s="18"/>
      <c r="W130" s="18"/>
    </row>
    <row r="131" ht="15.75" customHeight="1">
      <c r="S131" s="207"/>
      <c r="T131" s="244"/>
      <c r="U131" s="244"/>
      <c r="V131" s="18"/>
      <c r="W131" s="18"/>
    </row>
    <row r="132" ht="15.75" customHeight="1">
      <c r="S132" s="207"/>
      <c r="T132" s="244"/>
      <c r="U132" s="244"/>
      <c r="V132" s="18"/>
      <c r="W132" s="18"/>
    </row>
    <row r="133" ht="15.75" customHeight="1">
      <c r="S133" s="207"/>
      <c r="T133" s="244"/>
      <c r="U133" s="244"/>
      <c r="V133" s="18"/>
      <c r="W133" s="18"/>
    </row>
    <row r="134" ht="15.75" customHeight="1">
      <c r="S134" s="207"/>
      <c r="T134" s="244"/>
      <c r="U134" s="244"/>
      <c r="V134" s="18"/>
      <c r="W134" s="18"/>
    </row>
    <row r="135" ht="15.75" customHeight="1">
      <c r="S135" s="207"/>
      <c r="T135" s="244"/>
      <c r="U135" s="244"/>
      <c r="V135" s="18"/>
      <c r="W135" s="18"/>
    </row>
    <row r="136" ht="15.75" customHeight="1">
      <c r="S136" s="207"/>
      <c r="T136" s="244"/>
      <c r="U136" s="244"/>
      <c r="V136" s="18"/>
      <c r="W136" s="18"/>
    </row>
    <row r="137" ht="15.75" customHeight="1">
      <c r="S137" s="207"/>
      <c r="T137" s="244"/>
      <c r="U137" s="244"/>
      <c r="V137" s="18"/>
      <c r="W137" s="18"/>
    </row>
    <row r="138" ht="15.75" customHeight="1">
      <c r="S138" s="207"/>
      <c r="T138" s="244"/>
      <c r="U138" s="244"/>
      <c r="V138" s="18"/>
      <c r="W138" s="18"/>
    </row>
    <row r="139" ht="15.75" customHeight="1">
      <c r="S139" s="207"/>
      <c r="T139" s="244"/>
      <c r="U139" s="244"/>
      <c r="V139" s="18"/>
      <c r="W139" s="18"/>
    </row>
    <row r="140" ht="15.75" customHeight="1">
      <c r="S140" s="207"/>
      <c r="T140" s="244"/>
      <c r="U140" s="244"/>
      <c r="V140" s="18"/>
      <c r="W140" s="18"/>
    </row>
    <row r="141" ht="15.75" customHeight="1">
      <c r="S141" s="207"/>
      <c r="T141" s="244"/>
      <c r="U141" s="244"/>
      <c r="V141" s="18"/>
      <c r="W141" s="18"/>
    </row>
    <row r="142" ht="15.75" customHeight="1">
      <c r="S142" s="207"/>
      <c r="T142" s="244"/>
      <c r="U142" s="244"/>
      <c r="V142" s="18"/>
      <c r="W142" s="18"/>
    </row>
    <row r="143" ht="15.75" customHeight="1">
      <c r="S143" s="207"/>
      <c r="T143" s="244"/>
      <c r="U143" s="244"/>
      <c r="V143" s="18"/>
      <c r="W143" s="18"/>
    </row>
    <row r="144" ht="15.75" customHeight="1">
      <c r="S144" s="207"/>
      <c r="T144" s="244"/>
      <c r="U144" s="244"/>
      <c r="V144" s="18"/>
      <c r="W144" s="18"/>
    </row>
    <row r="145" ht="15.75" customHeight="1">
      <c r="S145" s="207"/>
      <c r="T145" s="244"/>
      <c r="U145" s="244"/>
      <c r="V145" s="18"/>
      <c r="W145" s="18"/>
    </row>
    <row r="146" ht="15.75" customHeight="1">
      <c r="S146" s="207"/>
      <c r="T146" s="244"/>
      <c r="U146" s="244"/>
      <c r="V146" s="18"/>
      <c r="W146" s="18"/>
    </row>
    <row r="147" ht="15.75" customHeight="1">
      <c r="S147" s="207"/>
      <c r="T147" s="244"/>
      <c r="U147" s="244"/>
      <c r="V147" s="18"/>
      <c r="W147" s="18"/>
    </row>
    <row r="148" ht="15.75" customHeight="1">
      <c r="S148" s="207"/>
      <c r="T148" s="244"/>
      <c r="U148" s="244"/>
      <c r="V148" s="18"/>
      <c r="W148" s="18"/>
    </row>
    <row r="149" ht="15.75" customHeight="1">
      <c r="S149" s="207"/>
      <c r="T149" s="244"/>
      <c r="U149" s="244"/>
      <c r="V149" s="18"/>
      <c r="W149" s="18"/>
    </row>
    <row r="150" ht="15.75" customHeight="1">
      <c r="S150" s="207"/>
      <c r="T150" s="244"/>
      <c r="U150" s="244"/>
      <c r="V150" s="18"/>
      <c r="W150" s="18"/>
    </row>
    <row r="151" ht="15.75" customHeight="1">
      <c r="S151" s="207"/>
      <c r="T151" s="244"/>
      <c r="U151" s="244"/>
      <c r="V151" s="18"/>
      <c r="W151" s="18"/>
    </row>
    <row r="152" ht="15.75" customHeight="1">
      <c r="S152" s="207"/>
      <c r="T152" s="244"/>
      <c r="U152" s="244"/>
      <c r="V152" s="18"/>
      <c r="W152" s="18"/>
    </row>
    <row r="153" ht="15.75" customHeight="1">
      <c r="S153" s="207"/>
      <c r="T153" s="244"/>
      <c r="U153" s="244"/>
      <c r="V153" s="18"/>
      <c r="W153" s="18"/>
    </row>
    <row r="154" ht="15.75" customHeight="1">
      <c r="S154" s="207"/>
      <c r="T154" s="244"/>
      <c r="U154" s="244"/>
      <c r="V154" s="18"/>
      <c r="W154" s="18"/>
    </row>
    <row r="155" ht="15.75" customHeight="1">
      <c r="S155" s="207"/>
      <c r="T155" s="244"/>
      <c r="U155" s="244"/>
      <c r="V155" s="18"/>
      <c r="W155" s="18"/>
    </row>
    <row r="156" ht="15.75" customHeight="1">
      <c r="S156" s="207"/>
      <c r="T156" s="244"/>
      <c r="U156" s="244"/>
      <c r="V156" s="18"/>
      <c r="W156" s="18"/>
    </row>
    <row r="157" ht="15.75" customHeight="1">
      <c r="S157" s="207"/>
      <c r="T157" s="244"/>
      <c r="U157" s="244"/>
      <c r="V157" s="18"/>
      <c r="W157" s="18"/>
    </row>
    <row r="158" ht="15.75" customHeight="1">
      <c r="S158" s="207"/>
      <c r="T158" s="244"/>
      <c r="U158" s="244"/>
      <c r="V158" s="18"/>
      <c r="W158" s="18"/>
    </row>
    <row r="159" ht="15.75" customHeight="1">
      <c r="S159" s="207"/>
      <c r="T159" s="244"/>
      <c r="U159" s="244"/>
      <c r="V159" s="18"/>
      <c r="W159" s="18"/>
    </row>
    <row r="160" ht="15.75" customHeight="1">
      <c r="S160" s="207"/>
      <c r="T160" s="244"/>
      <c r="U160" s="244"/>
      <c r="V160" s="18"/>
      <c r="W160" s="18"/>
    </row>
    <row r="161" ht="15.75" customHeight="1">
      <c r="S161" s="207"/>
      <c r="T161" s="244"/>
      <c r="U161" s="244"/>
      <c r="V161" s="18"/>
      <c r="W161" s="18"/>
    </row>
    <row r="162" ht="15.75" customHeight="1">
      <c r="S162" s="207"/>
      <c r="T162" s="244"/>
      <c r="U162" s="244"/>
      <c r="V162" s="18"/>
      <c r="W162" s="18"/>
    </row>
    <row r="163" ht="15.75" customHeight="1">
      <c r="S163" s="207"/>
      <c r="T163" s="244"/>
      <c r="U163" s="244"/>
      <c r="V163" s="18"/>
      <c r="W163" s="18"/>
    </row>
    <row r="164" ht="15.75" customHeight="1">
      <c r="S164" s="207"/>
      <c r="T164" s="244"/>
      <c r="U164" s="244"/>
      <c r="V164" s="18"/>
      <c r="W164" s="18"/>
    </row>
    <row r="165" ht="15.75" customHeight="1">
      <c r="S165" s="207"/>
      <c r="T165" s="244"/>
      <c r="U165" s="244"/>
      <c r="V165" s="18"/>
      <c r="W165" s="18"/>
    </row>
    <row r="166" ht="15.75" customHeight="1">
      <c r="S166" s="207"/>
      <c r="T166" s="244"/>
      <c r="U166" s="244"/>
      <c r="V166" s="18"/>
      <c r="W166" s="18"/>
    </row>
    <row r="167" ht="15.75" customHeight="1">
      <c r="S167" s="207"/>
      <c r="T167" s="244"/>
      <c r="U167" s="244"/>
      <c r="V167" s="18"/>
      <c r="W167" s="18"/>
    </row>
    <row r="168" ht="15.75" customHeight="1">
      <c r="S168" s="207"/>
      <c r="T168" s="244"/>
      <c r="U168" s="244"/>
      <c r="V168" s="18"/>
      <c r="W168" s="18"/>
    </row>
    <row r="169" ht="15.75" customHeight="1">
      <c r="S169" s="207"/>
      <c r="T169" s="244"/>
      <c r="U169" s="244"/>
      <c r="V169" s="18"/>
      <c r="W169" s="18"/>
    </row>
    <row r="170" ht="15.75" customHeight="1">
      <c r="S170" s="207"/>
      <c r="T170" s="244"/>
      <c r="U170" s="244"/>
      <c r="V170" s="18"/>
      <c r="W170" s="18"/>
    </row>
    <row r="171" ht="15.75" customHeight="1">
      <c r="S171" s="207"/>
      <c r="T171" s="244"/>
      <c r="U171" s="244"/>
      <c r="V171" s="18"/>
      <c r="W171" s="18"/>
    </row>
    <row r="172" ht="15.75" customHeight="1">
      <c r="S172" s="207"/>
      <c r="T172" s="244"/>
      <c r="U172" s="244"/>
      <c r="V172" s="18"/>
      <c r="W172" s="18"/>
    </row>
    <row r="173" ht="15.75" customHeight="1">
      <c r="S173" s="207"/>
      <c r="T173" s="244"/>
      <c r="U173" s="244"/>
      <c r="V173" s="18"/>
      <c r="W173" s="18"/>
    </row>
    <row r="174" ht="15.75" customHeight="1">
      <c r="S174" s="207"/>
      <c r="T174" s="244"/>
      <c r="U174" s="244"/>
      <c r="V174" s="18"/>
      <c r="W174" s="18"/>
    </row>
    <row r="175" ht="15.75" customHeight="1">
      <c r="S175" s="207"/>
      <c r="T175" s="244"/>
      <c r="U175" s="244"/>
      <c r="V175" s="18"/>
      <c r="W175" s="18"/>
    </row>
    <row r="176" ht="15.75" customHeight="1">
      <c r="S176" s="207"/>
      <c r="T176" s="244"/>
      <c r="U176" s="244"/>
      <c r="V176" s="18"/>
      <c r="W176" s="18"/>
    </row>
    <row r="177" ht="15.75" customHeight="1">
      <c r="S177" s="207"/>
      <c r="T177" s="244"/>
      <c r="U177" s="244"/>
      <c r="V177" s="18"/>
      <c r="W177" s="18"/>
    </row>
    <row r="178" ht="15.75" customHeight="1">
      <c r="S178" s="207"/>
      <c r="T178" s="244"/>
      <c r="U178" s="244"/>
      <c r="V178" s="18"/>
      <c r="W178" s="18"/>
    </row>
    <row r="179" ht="15.75" customHeight="1">
      <c r="S179" s="207"/>
      <c r="T179" s="244"/>
      <c r="U179" s="244"/>
      <c r="V179" s="18"/>
      <c r="W179" s="18"/>
    </row>
    <row r="180" ht="15.75" customHeight="1">
      <c r="S180" s="207"/>
      <c r="T180" s="244"/>
      <c r="U180" s="244"/>
      <c r="V180" s="18"/>
      <c r="W180" s="18"/>
    </row>
    <row r="181" ht="15.75" customHeight="1">
      <c r="S181" s="207"/>
      <c r="T181" s="244"/>
      <c r="U181" s="244"/>
      <c r="V181" s="18"/>
      <c r="W181" s="18"/>
    </row>
    <row r="182" ht="15.75" customHeight="1">
      <c r="S182" s="207"/>
      <c r="T182" s="244"/>
      <c r="U182" s="244"/>
      <c r="V182" s="18"/>
      <c r="W182" s="18"/>
    </row>
    <row r="183" ht="15.75" customHeight="1">
      <c r="S183" s="207"/>
      <c r="T183" s="244"/>
      <c r="U183" s="244"/>
      <c r="V183" s="18"/>
      <c r="W183" s="18"/>
    </row>
    <row r="184" ht="15.75" customHeight="1">
      <c r="S184" s="207"/>
      <c r="T184" s="244"/>
      <c r="U184" s="244"/>
      <c r="V184" s="18"/>
      <c r="W184" s="18"/>
    </row>
    <row r="185" ht="15.75" customHeight="1">
      <c r="S185" s="207"/>
      <c r="T185" s="244"/>
      <c r="U185" s="244"/>
      <c r="V185" s="18"/>
      <c r="W185" s="18"/>
    </row>
    <row r="186" ht="15.75" customHeight="1">
      <c r="S186" s="207"/>
      <c r="T186" s="244"/>
      <c r="U186" s="244"/>
      <c r="V186" s="18"/>
      <c r="W186" s="18"/>
    </row>
    <row r="187" ht="15.75" customHeight="1">
      <c r="S187" s="207"/>
      <c r="T187" s="244"/>
      <c r="U187" s="244"/>
      <c r="V187" s="18"/>
      <c r="W187" s="18"/>
    </row>
    <row r="188" ht="15.75" customHeight="1">
      <c r="S188" s="207"/>
      <c r="T188" s="244"/>
      <c r="U188" s="244"/>
      <c r="V188" s="18"/>
      <c r="W188" s="18"/>
    </row>
    <row r="189" ht="15.75" customHeight="1">
      <c r="S189" s="207"/>
      <c r="T189" s="244"/>
      <c r="U189" s="244"/>
      <c r="V189" s="18"/>
      <c r="W189" s="18"/>
    </row>
    <row r="190" ht="15.75" customHeight="1">
      <c r="S190" s="207"/>
      <c r="T190" s="244"/>
      <c r="U190" s="244"/>
      <c r="V190" s="18"/>
      <c r="W190" s="18"/>
    </row>
    <row r="191" ht="15.75" customHeight="1">
      <c r="S191" s="207"/>
      <c r="T191" s="244"/>
      <c r="U191" s="244"/>
      <c r="V191" s="18"/>
      <c r="W191" s="18"/>
    </row>
    <row r="192" ht="15.75" customHeight="1">
      <c r="S192" s="207"/>
      <c r="T192" s="244"/>
      <c r="U192" s="244"/>
      <c r="V192" s="18"/>
      <c r="W192" s="18"/>
    </row>
    <row r="193" ht="15.75" customHeight="1">
      <c r="S193" s="207"/>
      <c r="T193" s="244"/>
      <c r="U193" s="244"/>
      <c r="V193" s="18"/>
      <c r="W193" s="18"/>
    </row>
    <row r="194" ht="15.75" customHeight="1">
      <c r="S194" s="207"/>
      <c r="T194" s="244"/>
      <c r="U194" s="244"/>
      <c r="V194" s="18"/>
      <c r="W194" s="18"/>
    </row>
    <row r="195" ht="15.75" customHeight="1">
      <c r="S195" s="207"/>
      <c r="T195" s="244"/>
      <c r="U195" s="244"/>
      <c r="V195" s="18"/>
      <c r="W195" s="18"/>
    </row>
    <row r="196" ht="15.75" customHeight="1">
      <c r="S196" s="207"/>
      <c r="T196" s="244"/>
      <c r="U196" s="244"/>
      <c r="V196" s="18"/>
      <c r="W196" s="18"/>
    </row>
    <row r="197" ht="15.75" customHeight="1">
      <c r="S197" s="207"/>
      <c r="T197" s="244"/>
      <c r="U197" s="244"/>
      <c r="V197" s="18"/>
      <c r="W197" s="18"/>
    </row>
    <row r="198" ht="15.75" customHeight="1">
      <c r="S198" s="207"/>
      <c r="T198" s="244"/>
      <c r="U198" s="244"/>
      <c r="V198" s="18"/>
      <c r="W198" s="18"/>
    </row>
    <row r="199" ht="15.75" customHeight="1">
      <c r="S199" s="207"/>
      <c r="T199" s="244"/>
      <c r="U199" s="244"/>
      <c r="V199" s="18"/>
      <c r="W199" s="18"/>
    </row>
    <row r="200" ht="15.75" customHeight="1">
      <c r="S200" s="207"/>
      <c r="T200" s="244"/>
      <c r="U200" s="244"/>
      <c r="V200" s="18"/>
      <c r="W200" s="18"/>
    </row>
    <row r="201" ht="15.75" customHeight="1">
      <c r="S201" s="207"/>
      <c r="T201" s="244"/>
      <c r="U201" s="244"/>
      <c r="V201" s="18"/>
      <c r="W201" s="18"/>
    </row>
    <row r="202" ht="15.75" customHeight="1">
      <c r="S202" s="207"/>
      <c r="T202" s="244"/>
      <c r="U202" s="244"/>
      <c r="V202" s="18"/>
      <c r="W202" s="18"/>
    </row>
    <row r="203" ht="15.75" customHeight="1">
      <c r="S203" s="207"/>
      <c r="T203" s="244"/>
      <c r="U203" s="244"/>
      <c r="V203" s="18"/>
      <c r="W203" s="18"/>
    </row>
    <row r="204" ht="15.75" customHeight="1">
      <c r="S204" s="207"/>
      <c r="T204" s="244"/>
      <c r="U204" s="244"/>
      <c r="V204" s="18"/>
      <c r="W204" s="18"/>
    </row>
    <row r="205" ht="15.75" customHeight="1">
      <c r="S205" s="207"/>
      <c r="T205" s="244"/>
      <c r="U205" s="244"/>
      <c r="V205" s="18"/>
      <c r="W205" s="18"/>
    </row>
    <row r="206" ht="15.75" customHeight="1">
      <c r="S206" s="207"/>
      <c r="T206" s="244"/>
      <c r="U206" s="244"/>
      <c r="V206" s="18"/>
      <c r="W206" s="18"/>
    </row>
    <row r="207" ht="15.75" customHeight="1">
      <c r="S207" s="207"/>
      <c r="T207" s="244"/>
      <c r="U207" s="244"/>
      <c r="V207" s="18"/>
      <c r="W207" s="18"/>
    </row>
    <row r="208" ht="15.75" customHeight="1">
      <c r="S208" s="207"/>
      <c r="T208" s="244"/>
      <c r="U208" s="244"/>
      <c r="V208" s="18"/>
      <c r="W208" s="18"/>
    </row>
    <row r="209" ht="15.75" customHeight="1">
      <c r="S209" s="207"/>
      <c r="T209" s="244"/>
      <c r="U209" s="244"/>
      <c r="V209" s="18"/>
      <c r="W209" s="18"/>
    </row>
    <row r="210" ht="15.75" customHeight="1">
      <c r="S210" s="207"/>
      <c r="T210" s="244"/>
      <c r="U210" s="244"/>
      <c r="V210" s="18"/>
      <c r="W210" s="18"/>
    </row>
    <row r="211" ht="15.75" customHeight="1">
      <c r="S211" s="207"/>
      <c r="T211" s="244"/>
      <c r="U211" s="244"/>
      <c r="V211" s="18"/>
      <c r="W211" s="18"/>
    </row>
    <row r="212" ht="15.75" customHeight="1">
      <c r="S212" s="207"/>
      <c r="T212" s="244"/>
      <c r="U212" s="244"/>
      <c r="V212" s="18"/>
      <c r="W212" s="18"/>
    </row>
    <row r="213" ht="15.75" customHeight="1">
      <c r="S213" s="207"/>
      <c r="T213" s="244"/>
      <c r="U213" s="244"/>
      <c r="V213" s="18"/>
      <c r="W213" s="18"/>
    </row>
    <row r="214" ht="15.75" customHeight="1">
      <c r="S214" s="207"/>
      <c r="T214" s="244"/>
      <c r="U214" s="244"/>
      <c r="V214" s="18"/>
      <c r="W214" s="18"/>
    </row>
    <row r="215" ht="15.75" customHeight="1">
      <c r="S215" s="207"/>
      <c r="T215" s="244"/>
      <c r="U215" s="244"/>
      <c r="V215" s="18"/>
      <c r="W215" s="18"/>
    </row>
    <row r="216" ht="15.75" customHeight="1">
      <c r="S216" s="207"/>
      <c r="T216" s="244"/>
      <c r="U216" s="244"/>
      <c r="V216" s="18"/>
      <c r="W216" s="18"/>
    </row>
    <row r="217" ht="15.75" customHeight="1">
      <c r="S217" s="207"/>
      <c r="T217" s="244"/>
      <c r="U217" s="244"/>
      <c r="V217" s="18"/>
      <c r="W217" s="18"/>
    </row>
    <row r="218" ht="15.75" customHeight="1">
      <c r="S218" s="207"/>
      <c r="T218" s="244"/>
      <c r="U218" s="244"/>
      <c r="V218" s="18"/>
      <c r="W218" s="18"/>
    </row>
    <row r="219" ht="15.75" customHeight="1">
      <c r="S219" s="207"/>
      <c r="T219" s="244"/>
      <c r="U219" s="244"/>
      <c r="V219" s="18"/>
      <c r="W219" s="18"/>
    </row>
    <row r="220" ht="15.75" customHeight="1">
      <c r="S220" s="207"/>
      <c r="T220" s="244"/>
      <c r="U220" s="244"/>
      <c r="V220" s="18"/>
      <c r="W220" s="18"/>
    </row>
    <row r="221" ht="15.75" customHeight="1">
      <c r="S221" s="207"/>
      <c r="T221" s="244"/>
      <c r="U221" s="244"/>
      <c r="V221" s="18"/>
      <c r="W221" s="18"/>
    </row>
    <row r="222" ht="15.75" customHeight="1">
      <c r="S222" s="207"/>
      <c r="T222" s="244"/>
      <c r="U222" s="244"/>
      <c r="V222" s="18"/>
      <c r="W222" s="18"/>
    </row>
    <row r="223" ht="15.75" customHeight="1">
      <c r="S223" s="207"/>
      <c r="T223" s="244"/>
      <c r="U223" s="244"/>
      <c r="V223" s="18"/>
      <c r="W223" s="18"/>
    </row>
    <row r="224" ht="15.75" customHeight="1">
      <c r="S224" s="207"/>
      <c r="T224" s="244"/>
      <c r="U224" s="244"/>
      <c r="V224" s="18"/>
      <c r="W224" s="18"/>
    </row>
    <row r="225" ht="15.75" customHeight="1">
      <c r="S225" s="207"/>
      <c r="T225" s="244"/>
      <c r="U225" s="244"/>
      <c r="V225" s="18"/>
      <c r="W225" s="18"/>
    </row>
    <row r="226" ht="15.75" customHeight="1">
      <c r="S226" s="207"/>
      <c r="T226" s="244"/>
      <c r="U226" s="244"/>
      <c r="V226" s="18"/>
      <c r="W226" s="18"/>
    </row>
    <row r="227" ht="15.75" customHeight="1">
      <c r="S227" s="207"/>
      <c r="T227" s="244"/>
      <c r="U227" s="244"/>
      <c r="V227" s="18"/>
      <c r="W227" s="18"/>
    </row>
    <row r="228" ht="15.75" customHeight="1">
      <c r="S228" s="207"/>
      <c r="T228" s="244"/>
      <c r="U228" s="244"/>
      <c r="V228" s="18"/>
      <c r="W228" s="18"/>
    </row>
    <row r="229" ht="15.75" customHeight="1">
      <c r="S229" s="207"/>
      <c r="T229" s="244"/>
      <c r="U229" s="244"/>
      <c r="V229" s="18"/>
      <c r="W229" s="18"/>
    </row>
    <row r="230" ht="15.75" customHeight="1">
      <c r="S230" s="207"/>
      <c r="T230" s="244"/>
      <c r="U230" s="244"/>
      <c r="V230" s="18"/>
      <c r="W230" s="18"/>
    </row>
    <row r="231" ht="15.75" customHeight="1">
      <c r="S231" s="207"/>
      <c r="T231" s="244"/>
      <c r="U231" s="244"/>
      <c r="V231" s="18"/>
      <c r="W231" s="18"/>
    </row>
    <row r="232" ht="15.75" customHeight="1">
      <c r="S232" s="207"/>
      <c r="T232" s="244"/>
      <c r="U232" s="244"/>
      <c r="V232" s="18"/>
      <c r="W232" s="18"/>
    </row>
    <row r="233" ht="15.75" customHeight="1">
      <c r="S233" s="207"/>
      <c r="T233" s="244"/>
      <c r="U233" s="244"/>
      <c r="V233" s="18"/>
      <c r="W233" s="18"/>
    </row>
    <row r="234" ht="15.75" customHeight="1">
      <c r="S234" s="207"/>
      <c r="T234" s="244"/>
      <c r="U234" s="244"/>
      <c r="V234" s="18"/>
      <c r="W234" s="18"/>
    </row>
    <row r="235" ht="15.75" customHeight="1">
      <c r="S235" s="207"/>
      <c r="T235" s="244"/>
      <c r="U235" s="244"/>
      <c r="V235" s="18"/>
      <c r="W235" s="18"/>
    </row>
    <row r="236" ht="15.75" customHeight="1">
      <c r="S236" s="207"/>
      <c r="T236" s="244"/>
      <c r="U236" s="244"/>
      <c r="V236" s="18"/>
      <c r="W236" s="18"/>
    </row>
    <row r="237" ht="15.75" customHeight="1">
      <c r="S237" s="207"/>
      <c r="T237" s="244"/>
      <c r="U237" s="244"/>
      <c r="V237" s="18"/>
      <c r="W237" s="18"/>
    </row>
    <row r="238" ht="15.75" customHeight="1">
      <c r="S238" s="207"/>
      <c r="T238" s="244"/>
      <c r="U238" s="244"/>
      <c r="V238" s="18"/>
      <c r="W238" s="18"/>
    </row>
    <row r="239" ht="15.75" customHeight="1">
      <c r="S239" s="207"/>
      <c r="T239" s="244"/>
      <c r="U239" s="244"/>
      <c r="V239" s="18"/>
      <c r="W239" s="18"/>
    </row>
    <row r="240" ht="15.75" customHeight="1">
      <c r="S240" s="207"/>
      <c r="T240" s="244"/>
      <c r="U240" s="244"/>
      <c r="V240" s="18"/>
      <c r="W240" s="18"/>
    </row>
    <row r="241" ht="15.75" customHeight="1">
      <c r="S241" s="207"/>
      <c r="T241" s="244"/>
      <c r="U241" s="244"/>
      <c r="V241" s="18"/>
      <c r="W241" s="18"/>
    </row>
    <row r="242" ht="15.75" customHeight="1">
      <c r="S242" s="207"/>
      <c r="T242" s="244"/>
      <c r="U242" s="244"/>
      <c r="V242" s="18"/>
      <c r="W242" s="18"/>
    </row>
    <row r="243" ht="15.75" customHeight="1">
      <c r="S243" s="207"/>
      <c r="T243" s="244"/>
      <c r="U243" s="244"/>
      <c r="V243" s="18"/>
      <c r="W243" s="18"/>
    </row>
    <row r="244" ht="15.75" customHeight="1">
      <c r="S244" s="207"/>
      <c r="T244" s="244"/>
      <c r="U244" s="244"/>
      <c r="V244" s="18"/>
      <c r="W244" s="18"/>
    </row>
    <row r="245" ht="15.75" customHeight="1">
      <c r="S245" s="207"/>
      <c r="T245" s="244"/>
      <c r="U245" s="244"/>
      <c r="V245" s="18"/>
      <c r="W245" s="18"/>
    </row>
    <row r="246" ht="15.75" customHeight="1">
      <c r="S246" s="207"/>
      <c r="T246" s="244"/>
      <c r="U246" s="244"/>
      <c r="V246" s="18"/>
      <c r="W246" s="18"/>
    </row>
    <row r="247" ht="15.75" customHeight="1">
      <c r="S247" s="207"/>
      <c r="T247" s="244"/>
      <c r="U247" s="244"/>
      <c r="V247" s="18"/>
      <c r="W247" s="18"/>
    </row>
    <row r="248" ht="15.75" customHeight="1">
      <c r="S248" s="207"/>
      <c r="T248" s="244"/>
      <c r="U248" s="244"/>
      <c r="V248" s="18"/>
      <c r="W248" s="18"/>
    </row>
    <row r="249" ht="15.75" customHeight="1">
      <c r="S249" s="207"/>
      <c r="T249" s="244"/>
      <c r="U249" s="244"/>
      <c r="V249" s="18"/>
      <c r="W249" s="18"/>
    </row>
    <row r="250" ht="15.75" customHeight="1">
      <c r="S250" s="207"/>
      <c r="T250" s="244"/>
      <c r="U250" s="244"/>
      <c r="V250" s="18"/>
      <c r="W250" s="18"/>
    </row>
    <row r="251" ht="15.75" customHeight="1">
      <c r="S251" s="207"/>
      <c r="T251" s="244"/>
      <c r="U251" s="244"/>
      <c r="V251" s="18"/>
      <c r="W251" s="18"/>
    </row>
    <row r="252" ht="15.75" customHeight="1">
      <c r="S252" s="207"/>
      <c r="T252" s="244"/>
      <c r="U252" s="244"/>
      <c r="V252" s="18"/>
      <c r="W252" s="18"/>
    </row>
    <row r="253" ht="15.75" customHeight="1">
      <c r="S253" s="207"/>
      <c r="T253" s="244"/>
      <c r="U253" s="244"/>
      <c r="V253" s="18"/>
      <c r="W253" s="18"/>
    </row>
    <row r="254" ht="15.75" customHeight="1">
      <c r="S254" s="207"/>
      <c r="T254" s="244"/>
      <c r="U254" s="244"/>
      <c r="V254" s="18"/>
      <c r="W254" s="18"/>
    </row>
    <row r="255" ht="15.75" customHeight="1">
      <c r="S255" s="207"/>
      <c r="T255" s="244"/>
      <c r="U255" s="244"/>
      <c r="V255" s="18"/>
      <c r="W255" s="18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A1:V1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</mergeCells>
  <printOptions headings="0" gridLines="0"/>
  <pageMargins left="0.25" right="0.25" top="0.75" bottom="0.75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>
    <oddFooter>&amp;L&amp;D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6" id="{003500F0-004D-409A-99B4-001000590005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75" id="{00FE00A0-005E-4F9D-9162-008C0058000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74" id="{00DC002C-00C8-4372-BFB5-001100D100F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73" id="{00CA00C7-00A0-41C5-894B-00B000D600BC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72" id="{002C00C9-007C-4A24-8318-008C00D700F9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71" id="{00A60070-001F-48B3-9F8E-007F005500D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</xm:sqref>
        </x14:conditionalFormatting>
        <x14:conditionalFormatting xmlns:xm="http://schemas.microsoft.com/office/excel/2006/main">
          <x14:cfRule type="expression" priority="270" id="{0006003F-00EF-404A-9087-00C3008100F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69" id="{00890056-00BB-438F-9C1F-00F300EF00C6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68" id="{003300E3-00E5-445E-889E-001C00E2009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67" id="{00730094-0016-4882-B6BB-00A60063003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</xm:sqref>
        </x14:conditionalFormatting>
        <x14:conditionalFormatting xmlns:xm="http://schemas.microsoft.com/office/excel/2006/main">
          <x14:cfRule type="expression" priority="266" id="{000D00E8-0015-4847-8BE3-00D60057009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65" id="{0029001D-00EE-4697-A394-009800DC000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64" id="{00590062-00C4-4A1F-A602-00E0003900D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63" id="{00B7001D-00DC-4C1F-9DFF-00470008002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62" id="{000D0087-0081-4809-BAF3-009900F3003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61" id="{00DF001E-00BE-4C0E-8446-00A10020005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</xm:sqref>
        </x14:conditionalFormatting>
        <x14:conditionalFormatting xmlns:xm="http://schemas.microsoft.com/office/excel/2006/main">
          <x14:cfRule type="expression" priority="260" id="{00E90070-0070-47C2-8F7C-000E00FE00F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59" id="{00C7004F-00B0-4094-8AF8-009300B8007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58" id="{00C700BA-00C9-4E69-AB90-004200E800A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57" id="{001200D7-00D9-441A-ADD1-00BB005B00E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</xm:sqref>
        </x14:conditionalFormatting>
        <x14:conditionalFormatting xmlns:xm="http://schemas.microsoft.com/office/excel/2006/main">
          <x14:cfRule type="expression" priority="256" id="{00CE0084-0099-4555-BE87-002900E500D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55" id="{006A00AD-00B5-4AC7-B964-00660017005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54" id="{00A200CE-00D1-49B8-9ABC-001700EF009D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53" id="{003B0058-0071-4863-A80E-009A0089002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</xm:sqref>
        </x14:conditionalFormatting>
        <x14:conditionalFormatting xmlns:xm="http://schemas.microsoft.com/office/excel/2006/main">
          <x14:cfRule type="expression" priority="252" id="{006C007A-0059-401B-B876-00D50081005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</xm:sqref>
        </x14:conditionalFormatting>
        <x14:conditionalFormatting xmlns:xm="http://schemas.microsoft.com/office/excel/2006/main">
          <x14:cfRule type="expression" priority="251" id="{003300A2-00FF-4196-93E9-005200E00070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</xm:sqref>
        </x14:conditionalFormatting>
        <x14:conditionalFormatting xmlns:xm="http://schemas.microsoft.com/office/excel/2006/main">
          <x14:cfRule type="expression" priority="250" id="{00B60048-0008-478A-96FD-003A00B900E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</xm:sqref>
        </x14:conditionalFormatting>
        <x14:conditionalFormatting xmlns:xm="http://schemas.microsoft.com/office/excel/2006/main">
          <x14:cfRule type="expression" priority="249" id="{00A90030-0055-4E53-98A3-00FD00E2009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</xm:sqref>
        </x14:conditionalFormatting>
        <x14:conditionalFormatting xmlns:xm="http://schemas.microsoft.com/office/excel/2006/main">
          <x14:cfRule type="expression" priority="248" id="{00CF005E-00CF-4E5F-8F99-0055000500D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</xm:sqref>
        </x14:conditionalFormatting>
        <x14:conditionalFormatting xmlns:xm="http://schemas.microsoft.com/office/excel/2006/main">
          <x14:cfRule type="expression" priority="247" id="{009D0079-00A9-4CAF-8622-000700B000A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</xm:sqref>
        </x14:conditionalFormatting>
        <x14:conditionalFormatting xmlns:xm="http://schemas.microsoft.com/office/excel/2006/main">
          <x14:cfRule type="expression" priority="246" id="{004E00A2-008C-4EBC-ABC5-004400B3006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</xm:sqref>
        </x14:conditionalFormatting>
        <x14:conditionalFormatting xmlns:xm="http://schemas.microsoft.com/office/excel/2006/main">
          <x14:cfRule type="expression" priority="245" id="{00CC006C-0073-42F5-9B2F-0043009F006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</xm:sqref>
        </x14:conditionalFormatting>
        <x14:conditionalFormatting xmlns:xm="http://schemas.microsoft.com/office/excel/2006/main">
          <x14:cfRule type="expression" priority="244" id="{003F00A7-001C-4990-9CE0-00BE00C1007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</xm:sqref>
        </x14:conditionalFormatting>
        <x14:conditionalFormatting xmlns:xm="http://schemas.microsoft.com/office/excel/2006/main">
          <x14:cfRule type="expression" priority="243" id="{00B9001A-00FE-4657-94FE-008500AE00C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</xm:sqref>
        </x14:conditionalFormatting>
        <x14:conditionalFormatting xmlns:xm="http://schemas.microsoft.com/office/excel/2006/main">
          <x14:cfRule type="expression" priority="242" id="{005900BB-0047-49EA-9BC1-00A5005E00B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</xm:sqref>
        </x14:conditionalFormatting>
        <x14:conditionalFormatting xmlns:xm="http://schemas.microsoft.com/office/excel/2006/main">
          <x14:cfRule type="expression" priority="241" id="{00EA00A8-0088-4271-A5C5-001C00FE00E7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</xm:sqref>
        </x14:conditionalFormatting>
        <x14:conditionalFormatting xmlns:xm="http://schemas.microsoft.com/office/excel/2006/main">
          <x14:cfRule type="expression" priority="240" id="{004F0018-0068-4982-B088-00C10066004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</xm:sqref>
        </x14:conditionalFormatting>
        <x14:conditionalFormatting xmlns:xm="http://schemas.microsoft.com/office/excel/2006/main">
          <x14:cfRule type="expression" priority="239" id="{004D0026-00E6-499B-8ECC-00CC009D0016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</xm:sqref>
        </x14:conditionalFormatting>
        <x14:conditionalFormatting xmlns:xm="http://schemas.microsoft.com/office/excel/2006/main">
          <x14:cfRule type="expression" priority="238" id="{00FA0088-0076-4C13-8FCC-00BA00CB004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F5:F11</xm:sqref>
        </x14:conditionalFormatting>
        <x14:conditionalFormatting xmlns:xm="http://schemas.microsoft.com/office/excel/2006/main">
          <x14:cfRule type="expression" priority="237" id="{007500D0-007E-472C-92D7-00D600A4007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E5:E11</xm:sqref>
        </x14:conditionalFormatting>
        <x14:conditionalFormatting xmlns:xm="http://schemas.microsoft.com/office/excel/2006/main">
          <x14:cfRule type="expression" priority="236" id="{001000B6-0066-40FA-B369-004E009100E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E5:E11</xm:sqref>
        </x14:conditionalFormatting>
        <x14:conditionalFormatting xmlns:xm="http://schemas.microsoft.com/office/excel/2006/main">
          <x14:cfRule type="expression" priority="235" id="{00AC00EC-00A4-4868-8AE6-007E0082000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E5:E11</xm:sqref>
        </x14:conditionalFormatting>
        <x14:conditionalFormatting xmlns:xm="http://schemas.microsoft.com/office/excel/2006/main">
          <x14:cfRule type="expression" priority="234" id="{0091007D-0062-4A1D-A079-00DA00A70070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E5:E11</xm:sqref>
        </x14:conditionalFormatting>
        <x14:conditionalFormatting xmlns:xm="http://schemas.microsoft.com/office/excel/2006/main">
          <x14:cfRule type="expression" priority="233" id="{00B500A7-0047-46D1-AFBA-00770053000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E5:E11</xm:sqref>
        </x14:conditionalFormatting>
        <x14:conditionalFormatting xmlns:xm="http://schemas.microsoft.com/office/excel/2006/main">
          <x14:cfRule type="expression" priority="232" id="{006000E3-00D1-435C-9143-001B00F500D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F5:F11</xm:sqref>
        </x14:conditionalFormatting>
        <x14:conditionalFormatting xmlns:xm="http://schemas.microsoft.com/office/excel/2006/main">
          <x14:cfRule type="expression" priority="231" id="{00760067-00EC-4E06-BF61-00FF0061005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F5:F11</xm:sqref>
        </x14:conditionalFormatting>
        <x14:conditionalFormatting xmlns:xm="http://schemas.microsoft.com/office/excel/2006/main">
          <x14:cfRule type="expression" priority="230" id="{00AB0041-0076-44A4-A0B9-00F90042009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F5:F11</xm:sqref>
        </x14:conditionalFormatting>
        <x14:conditionalFormatting xmlns:xm="http://schemas.microsoft.com/office/excel/2006/main">
          <x14:cfRule type="expression" priority="229" id="{00D9004F-0085-4000-BDB2-00DD00B900C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F5:F11</xm:sqref>
        </x14:conditionalFormatting>
        <x14:conditionalFormatting xmlns:xm="http://schemas.microsoft.com/office/excel/2006/main">
          <x14:cfRule type="expression" priority="228" id="{008F0036-0090-423C-8E81-00AC006A007A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C5:C11</xm:sqref>
        </x14:conditionalFormatting>
        <x14:conditionalFormatting xmlns:xm="http://schemas.microsoft.com/office/excel/2006/main">
          <x14:cfRule type="expression" priority="227" id="{00B5006D-00B2-4122-9EF3-004B003600F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C5:C11</xm:sqref>
        </x14:conditionalFormatting>
        <x14:conditionalFormatting xmlns:xm="http://schemas.microsoft.com/office/excel/2006/main">
          <x14:cfRule type="expression" priority="226" id="{00A50044-00A6-48DC-B8EE-0065006600F4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C5:C11</xm:sqref>
        </x14:conditionalFormatting>
        <x14:conditionalFormatting xmlns:xm="http://schemas.microsoft.com/office/excel/2006/main">
          <x14:cfRule type="expression" priority="225" id="{00210039-008E-46A6-81AC-003F0021005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C5:C11</xm:sqref>
        </x14:conditionalFormatting>
        <x14:conditionalFormatting xmlns:xm="http://schemas.microsoft.com/office/excel/2006/main">
          <x14:cfRule type="expression" priority="224" id="{006700C4-002E-4076-8342-00F700E600F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</xm:sqref>
        </x14:conditionalFormatting>
        <x14:conditionalFormatting xmlns:xm="http://schemas.microsoft.com/office/excel/2006/main">
          <x14:cfRule type="expression" priority="223" id="{00B6003B-00CC-42C2-AA6B-005F000F006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</xm:sqref>
        </x14:conditionalFormatting>
        <x14:conditionalFormatting xmlns:xm="http://schemas.microsoft.com/office/excel/2006/main">
          <x14:cfRule type="expression" priority="222" id="{00A600B5-0093-4A46-89A7-004F00A00033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</xm:sqref>
        </x14:conditionalFormatting>
        <x14:conditionalFormatting xmlns:xm="http://schemas.microsoft.com/office/excel/2006/main">
          <x14:cfRule type="expression" priority="221" id="{007C007C-003F-4283-B55C-000600F400B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</xm:sqref>
        </x14:conditionalFormatting>
        <x14:conditionalFormatting xmlns:xm="http://schemas.microsoft.com/office/excel/2006/main">
          <x14:cfRule type="expression" priority="220" id="{00060003-0075-46A2-9069-00B10074002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</xm:sqref>
        </x14:conditionalFormatting>
        <x14:conditionalFormatting xmlns:xm="http://schemas.microsoft.com/office/excel/2006/main">
          <x14:cfRule type="expression" priority="219" id="{006100FD-00C7-422E-9F38-008C0062008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E12</xm:sqref>
        </x14:conditionalFormatting>
        <x14:conditionalFormatting xmlns:xm="http://schemas.microsoft.com/office/excel/2006/main">
          <x14:cfRule type="expression" priority="218" id="{00950053-0026-4DE0-BF8A-0071004D006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</xm:sqref>
        </x14:conditionalFormatting>
        <x14:conditionalFormatting xmlns:xm="http://schemas.microsoft.com/office/excel/2006/main">
          <x14:cfRule type="expression" priority="217" id="{00BE0019-006D-4599-8AB2-00F10059001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</xm:sqref>
        </x14:conditionalFormatting>
        <x14:conditionalFormatting xmlns:xm="http://schemas.microsoft.com/office/excel/2006/main">
          <x14:cfRule type="expression" priority="216" id="{00C50089-005D-4440-BC9F-005A00CA00E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</xm:sqref>
        </x14:conditionalFormatting>
        <x14:conditionalFormatting xmlns:xm="http://schemas.microsoft.com/office/excel/2006/main">
          <x14:cfRule type="expression" priority="215" id="{0043004F-0009-4DDC-8BAF-000C001500B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</xm:sqref>
        </x14:conditionalFormatting>
        <x14:conditionalFormatting xmlns:xm="http://schemas.microsoft.com/office/excel/2006/main">
          <x14:cfRule type="expression" priority="214" id="{000000CC-0044-42E6-9731-00F100C00056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213" id="{000C00F5-00B7-462B-B25A-009E00BD009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212" id="{006B0087-0019-47AC-8DD6-0090004F008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211" id="{00F3004F-00A8-469C-80EE-00590093002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210" id="{0022004E-00F6-4D84-B885-002A0040006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</xm:sqref>
        </x14:conditionalFormatting>
        <x14:conditionalFormatting xmlns:xm="http://schemas.microsoft.com/office/excel/2006/main">
          <x14:cfRule type="expression" priority="209" id="{002600EB-004F-4DA4-BC76-005900EC00B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E13</xm:sqref>
        </x14:conditionalFormatting>
        <x14:conditionalFormatting xmlns:xm="http://schemas.microsoft.com/office/excel/2006/main">
          <x14:cfRule type="expression" priority="208" id="{00C400B6-006F-4995-ACB4-00E8007B009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E13</xm:sqref>
        </x14:conditionalFormatting>
        <x14:conditionalFormatting xmlns:xm="http://schemas.microsoft.com/office/excel/2006/main">
          <x14:cfRule type="expression" priority="207" id="{001F0091-001E-4CB7-9BDF-00CF000F000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E13</xm:sqref>
        </x14:conditionalFormatting>
        <x14:conditionalFormatting xmlns:xm="http://schemas.microsoft.com/office/excel/2006/main">
          <x14:cfRule type="expression" priority="206" id="{00660005-00BC-45B2-9C14-006D00BB005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E13</xm:sqref>
        </x14:conditionalFormatting>
        <x14:conditionalFormatting xmlns:xm="http://schemas.microsoft.com/office/excel/2006/main">
          <x14:cfRule type="expression" priority="205" id="{004C0072-0030-49AE-8E2E-0045005F00A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E13</xm:sqref>
        </x14:conditionalFormatting>
        <x14:conditionalFormatting xmlns:xm="http://schemas.microsoft.com/office/excel/2006/main">
          <x14:cfRule type="expression" priority="204" id="{00CB0005-004E-4EC9-98BD-0097005A00A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</xm:sqref>
        </x14:conditionalFormatting>
        <x14:conditionalFormatting xmlns:xm="http://schemas.microsoft.com/office/excel/2006/main">
          <x14:cfRule type="expression" priority="203" id="{00510034-00FB-45F3-9CB8-006A00D4005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</xm:sqref>
        </x14:conditionalFormatting>
        <x14:conditionalFormatting xmlns:xm="http://schemas.microsoft.com/office/excel/2006/main">
          <x14:cfRule type="expression" priority="202" id="{000600CF-003A-485E-B66A-003400A200B7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</xm:sqref>
        </x14:conditionalFormatting>
        <x14:conditionalFormatting xmlns:xm="http://schemas.microsoft.com/office/excel/2006/main">
          <x14:cfRule type="expression" priority="201" id="{00F00093-00C5-4F44-9025-00530014009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</xm:sqref>
        </x14:conditionalFormatting>
        <x14:conditionalFormatting xmlns:xm="http://schemas.microsoft.com/office/excel/2006/main">
          <x14:cfRule type="expression" priority="200" id="{00D600B5-0036-4879-8D2A-0031002B002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C13</xm:sqref>
        </x14:conditionalFormatting>
        <x14:conditionalFormatting xmlns:xm="http://schemas.microsoft.com/office/excel/2006/main">
          <x14:cfRule type="expression" priority="199" id="{00D1004F-0020-401A-B4AB-00EB001F000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C13</xm:sqref>
        </x14:conditionalFormatting>
        <x14:conditionalFormatting xmlns:xm="http://schemas.microsoft.com/office/excel/2006/main">
          <x14:cfRule type="expression" priority="198" id="{00570026-0009-4EBE-A3F7-003A008400C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C13</xm:sqref>
        </x14:conditionalFormatting>
        <x14:conditionalFormatting xmlns:xm="http://schemas.microsoft.com/office/excel/2006/main">
          <x14:cfRule type="expression" priority="197" id="{005F0052-0031-4F3F-B8C5-009E0079001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C13</xm:sqref>
        </x14:conditionalFormatting>
        <x14:conditionalFormatting xmlns:xm="http://schemas.microsoft.com/office/excel/2006/main">
          <x14:cfRule type="expression" priority="196" id="{00C500AC-00FD-4BBA-B656-00480084005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95" id="{00790008-0013-4FB7-8244-00C30097001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94" id="{006A00AC-00C0-494C-A497-00990043009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93" id="{00D800D7-001E-427B-803A-00CC004A003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92" id="{003A0022-0059-421D-971E-00AD002000A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91" id="{00900022-0079-45F9-A35D-007100E600F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E14</xm:sqref>
        </x14:conditionalFormatting>
        <x14:conditionalFormatting xmlns:xm="http://schemas.microsoft.com/office/excel/2006/main">
          <x14:cfRule type="expression" priority="190" id="{00B50073-0091-447B-90B6-00E500BB00B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89" id="{0000002E-0005-465D-9986-002D003F00D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88" id="{0026007C-007F-4035-BB98-005D00DC002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87" id="{002300EE-00F1-4567-9C09-00CF00ED006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</xm:sqref>
        </x14:conditionalFormatting>
        <x14:conditionalFormatting xmlns:xm="http://schemas.microsoft.com/office/excel/2006/main">
          <x14:cfRule type="expression" priority="186" id="{003F00DD-009F-4064-8FB4-002C00D300AC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85" id="{0034003C-00C4-4F0F-8F78-0096000A00D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84" id="{007E00FC-00F3-4418-81D2-0077009900A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83" id="{0069006B-00CB-48BC-B41F-00DC00CB00E1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C14</xm:sqref>
        </x14:conditionalFormatting>
        <x14:conditionalFormatting xmlns:xm="http://schemas.microsoft.com/office/excel/2006/main">
          <x14:cfRule type="expression" priority="182" id="{00160042-006E-4C37-B612-00910098009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81" id="{003D00BC-008E-4C9D-A078-005200D8007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80" id="{000800BD-0010-4727-983F-001300330027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79" id="{00030001-00BB-4F65-8500-0050009A00DB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78" id="{007800A1-0049-4000-8917-00060092005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77" id="{00A800FC-00BD-4A81-AC52-000000F3002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E15</xm:sqref>
        </x14:conditionalFormatting>
        <x14:conditionalFormatting xmlns:xm="http://schemas.microsoft.com/office/excel/2006/main">
          <x14:cfRule type="expression" priority="176" id="{00FB001F-00A5-4E1F-8F2A-00E7000F00F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75" id="{007E00A7-0094-4A2B-8178-0093006F003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74" id="{0018009E-00AA-4AF7-9CCA-000900AE002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73" id="{004C00C6-00D3-405C-9CD1-00D7009F009D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</xm:sqref>
        </x14:conditionalFormatting>
        <x14:conditionalFormatting xmlns:xm="http://schemas.microsoft.com/office/excel/2006/main">
          <x14:cfRule type="expression" priority="172" id="{009200FD-0083-4B53-B69A-006400AE00E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71" id="{004A009C-00DD-4A24-87B8-0036009000F3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70" id="{00EE009B-000E-4150-9DD3-007000A6008B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69" id="{00270056-00D3-4B45-B6FB-000C007200A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C15</xm:sqref>
        </x14:conditionalFormatting>
        <x14:conditionalFormatting xmlns:xm="http://schemas.microsoft.com/office/excel/2006/main">
          <x14:cfRule type="expression" priority="168" id="{00300066-0026-483D-80EE-002900BA0081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67" id="{00050024-00EB-4C79-AA59-004E009C00B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66" id="{005000CF-0022-45A3-AF4E-008700940091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65" id="{00300001-00B0-49AF-A0A3-005A00DC009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64" id="{000700D8-006A-4651-BEF1-0004002A006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63" id="{00A20084-0006-4611-94EE-00E20026000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E16:E17</xm:sqref>
        </x14:conditionalFormatting>
        <x14:conditionalFormatting xmlns:xm="http://schemas.microsoft.com/office/excel/2006/main">
          <x14:cfRule type="expression" priority="162" id="{00C3008E-0053-452E-9E77-0084000C009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61" id="{0002000E-009D-4398-9073-009C00E8002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60" id="{00820020-0082-4D7C-BD5E-00AA001200C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59" id="{00A4005C-0086-4209-92CA-0002000200A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F16:F17</xm:sqref>
        </x14:conditionalFormatting>
        <x14:conditionalFormatting xmlns:xm="http://schemas.microsoft.com/office/excel/2006/main">
          <x14:cfRule type="expression" priority="158" id="{00630084-0070-4034-ACE5-00E200E0009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57" id="{008600F4-0050-4EBE-A5EA-004200200059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56" id="{00C80062-00BF-4520-8849-009F009E006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55" id="{007D006F-00DF-4FEA-AB33-0082006400C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C16:C17</xm:sqref>
        </x14:conditionalFormatting>
        <x14:conditionalFormatting xmlns:xm="http://schemas.microsoft.com/office/excel/2006/main">
          <x14:cfRule type="expression" priority="154" id="{001A0057-00C2-4EC1-9421-003E005100BF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F18:F22</xm:sqref>
        </x14:conditionalFormatting>
        <x14:conditionalFormatting xmlns:xm="http://schemas.microsoft.com/office/excel/2006/main">
          <x14:cfRule type="expression" priority="153" id="{004C0026-0000-4DE9-A420-000C009900E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E18:E22</xm:sqref>
        </x14:conditionalFormatting>
        <x14:conditionalFormatting xmlns:xm="http://schemas.microsoft.com/office/excel/2006/main">
          <x14:cfRule type="expression" priority="152" id="{00470086-008E-4785-9981-002C00C5009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E18:E22</xm:sqref>
        </x14:conditionalFormatting>
        <x14:conditionalFormatting xmlns:xm="http://schemas.microsoft.com/office/excel/2006/main">
          <x14:cfRule type="expression" priority="151" id="{00A70059-0081-4EE8-B1AC-0012000900F2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E18:E22</xm:sqref>
        </x14:conditionalFormatting>
        <x14:conditionalFormatting xmlns:xm="http://schemas.microsoft.com/office/excel/2006/main">
          <x14:cfRule type="expression" priority="150" id="{003C00AE-00F2-4C59-A709-009B009700D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E18:E22</xm:sqref>
        </x14:conditionalFormatting>
        <x14:conditionalFormatting xmlns:xm="http://schemas.microsoft.com/office/excel/2006/main">
          <x14:cfRule type="expression" priority="149" id="{005800C1-0003-49BA-B3BF-00DC00BA008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E18:E22</xm:sqref>
        </x14:conditionalFormatting>
        <x14:conditionalFormatting xmlns:xm="http://schemas.microsoft.com/office/excel/2006/main">
          <x14:cfRule type="expression" priority="148" id="{006D0094-009C-457B-B862-001600ED00C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F18:F22</xm:sqref>
        </x14:conditionalFormatting>
        <x14:conditionalFormatting xmlns:xm="http://schemas.microsoft.com/office/excel/2006/main">
          <x14:cfRule type="expression" priority="147" id="{00F90035-00A3-4B27-9550-004900A600A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F18:F22</xm:sqref>
        </x14:conditionalFormatting>
        <x14:conditionalFormatting xmlns:xm="http://schemas.microsoft.com/office/excel/2006/main">
          <x14:cfRule type="expression" priority="146" id="{004D00D0-003B-47C2-B99D-008D00D0003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F18:F22</xm:sqref>
        </x14:conditionalFormatting>
        <x14:conditionalFormatting xmlns:xm="http://schemas.microsoft.com/office/excel/2006/main">
          <x14:cfRule type="expression" priority="145" id="{00780007-0082-4EAF-9D04-00C100AC00F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F18:F22</xm:sqref>
        </x14:conditionalFormatting>
        <x14:conditionalFormatting xmlns:xm="http://schemas.microsoft.com/office/excel/2006/main">
          <x14:cfRule type="expression" priority="144" id="{005F0057-005A-45B9-8577-00C5001D006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C18:C22</xm:sqref>
        </x14:conditionalFormatting>
        <x14:conditionalFormatting xmlns:xm="http://schemas.microsoft.com/office/excel/2006/main">
          <x14:cfRule type="expression" priority="143" id="{007E0021-0021-4544-A91D-00EC00A1000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C18:C22</xm:sqref>
        </x14:conditionalFormatting>
        <x14:conditionalFormatting xmlns:xm="http://schemas.microsoft.com/office/excel/2006/main">
          <x14:cfRule type="expression" priority="142" id="{00DE0000-00E2-45E9-92DE-001200AE00F1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C18:C22</xm:sqref>
        </x14:conditionalFormatting>
        <x14:conditionalFormatting xmlns:xm="http://schemas.microsoft.com/office/excel/2006/main">
          <x14:cfRule type="expression" priority="141" id="{00B400B6-0094-4D44-AE2E-008D00C2008F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C18:C22</xm:sqref>
        </x14:conditionalFormatting>
        <x14:conditionalFormatting xmlns:xm="http://schemas.microsoft.com/office/excel/2006/main">
          <x14:cfRule type="expression" priority="140" id="{00D600CA-00F6-4ED6-B074-009E007C00B1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139" id="{00C90059-0020-4BD8-B8A6-00FE00B6009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38" id="{00DD0096-007D-4A4E-8DC4-007D006C00C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37" id="{006A0038-00D2-41B8-879C-001C0024003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36" id="{006300FB-009F-4CCC-9418-00D500D6004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35" id="{00E800F7-0098-4A19-84DD-003E00F90055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E23:E24</xm:sqref>
        </x14:conditionalFormatting>
        <x14:conditionalFormatting xmlns:xm="http://schemas.microsoft.com/office/excel/2006/main">
          <x14:cfRule type="expression" priority="134" id="{00310030-0036-49F1-9AC8-00A00074000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133" id="{006D007D-00ED-451E-9702-00B5004C005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132" id="{004600F3-008C-49F1-8BFA-0091005200C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131" id="{00CE0087-006B-4BCA-8F6C-00740032008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130" id="{00B80001-0050-455E-9293-0020002700DF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129" id="{00670028-0048-48A3-B755-00CB00B6009C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128" id="{00CC00D2-00EA-4E46-AE73-00F700B9009A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127" id="{009000B4-00F3-43B1-9FF9-006B0046001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C23:C24</xm:sqref>
        </x14:conditionalFormatting>
        <x14:conditionalFormatting xmlns:xm="http://schemas.microsoft.com/office/excel/2006/main">
          <x14:cfRule type="expression" priority="126" id="{00C20031-0062-4325-90C6-006000D5001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25" id="{00DF0023-00A5-4045-96BE-007D00FC001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124" id="{00210070-003D-4104-AEB4-006B001A005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123" id="{00E900C4-00BC-4CCF-B076-000700DC008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122" id="{009F0078-0093-4B86-8E17-006200240091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121" id="{00F900B4-007E-4E9A-A6F3-005B00F5008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E25</xm:sqref>
        </x14:conditionalFormatting>
        <x14:conditionalFormatting xmlns:xm="http://schemas.microsoft.com/office/excel/2006/main">
          <x14:cfRule type="expression" priority="120" id="{00DF00BD-000E-4B5C-853B-009D001F009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19" id="{001200A2-00D7-4381-9CC0-001300C500E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18" id="{00270021-0041-4597-8AB6-00C8000400FB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17" id="{009200CA-00AF-49FA-90EC-00FB007C003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16" id="{005F0009-00EC-4C75-A23B-002E006700CE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115" id="{00EF0044-00BB-40F3-B820-0018001C00B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114" id="{0084007E-0092-474D-84A1-0071000C00BF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113" id="{00F7009A-001F-4729-81FB-00550079000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C25</xm:sqref>
        </x14:conditionalFormatting>
        <x14:conditionalFormatting xmlns:xm="http://schemas.microsoft.com/office/excel/2006/main">
          <x14:cfRule type="expression" priority="112" id="{0065005B-002B-40B4-A18B-002200C8008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F26:F30</xm:sqref>
        </x14:conditionalFormatting>
        <x14:conditionalFormatting xmlns:xm="http://schemas.microsoft.com/office/excel/2006/main">
          <x14:cfRule type="expression" priority="111" id="{00EE002A-00DB-4A2F-9430-00970074004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E26:E30</xm:sqref>
        </x14:conditionalFormatting>
        <x14:conditionalFormatting xmlns:xm="http://schemas.microsoft.com/office/excel/2006/main">
          <x14:cfRule type="expression" priority="110" id="{003B00B9-00C3-492D-A188-0045009B00E8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E26:E30</xm:sqref>
        </x14:conditionalFormatting>
        <x14:conditionalFormatting xmlns:xm="http://schemas.microsoft.com/office/excel/2006/main">
          <x14:cfRule type="expression" priority="109" id="{00B4005D-00DD-4F2D-842F-0043000E003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E26:E30</xm:sqref>
        </x14:conditionalFormatting>
        <x14:conditionalFormatting xmlns:xm="http://schemas.microsoft.com/office/excel/2006/main">
          <x14:cfRule type="expression" priority="108" id="{00F300C0-000B-4DAB-B400-00B0007F00A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E26:E30</xm:sqref>
        </x14:conditionalFormatting>
        <x14:conditionalFormatting xmlns:xm="http://schemas.microsoft.com/office/excel/2006/main">
          <x14:cfRule type="expression" priority="107" id="{001B009D-0059-4433-B847-002E0057007F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E26:E30</xm:sqref>
        </x14:conditionalFormatting>
        <x14:conditionalFormatting xmlns:xm="http://schemas.microsoft.com/office/excel/2006/main">
          <x14:cfRule type="expression" priority="106" id="{00E3005D-000A-44A6-9244-005000E200F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F26:F30</xm:sqref>
        </x14:conditionalFormatting>
        <x14:conditionalFormatting xmlns:xm="http://schemas.microsoft.com/office/excel/2006/main">
          <x14:cfRule type="expression" priority="105" id="{002400FA-00A6-427E-B247-004900A10018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F26:F30</xm:sqref>
        </x14:conditionalFormatting>
        <x14:conditionalFormatting xmlns:xm="http://schemas.microsoft.com/office/excel/2006/main">
          <x14:cfRule type="expression" priority="104" id="{003500C4-003F-4CB5-8DBA-007F00AA002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F26:F30</xm:sqref>
        </x14:conditionalFormatting>
        <x14:conditionalFormatting xmlns:xm="http://schemas.microsoft.com/office/excel/2006/main">
          <x14:cfRule type="expression" priority="103" id="{004000E4-0080-4C4B-A577-00E300F2009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F26:F30</xm:sqref>
        </x14:conditionalFormatting>
        <x14:conditionalFormatting xmlns:xm="http://schemas.microsoft.com/office/excel/2006/main">
          <x14:cfRule type="expression" priority="102" id="{005700EC-00BF-493F-938F-006200350063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C26:C30</xm:sqref>
        </x14:conditionalFormatting>
        <x14:conditionalFormatting xmlns:xm="http://schemas.microsoft.com/office/excel/2006/main">
          <x14:cfRule type="expression" priority="101" id="{00010003-0097-4CDB-9017-009D0035006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C26:C30</xm:sqref>
        </x14:conditionalFormatting>
        <x14:conditionalFormatting xmlns:xm="http://schemas.microsoft.com/office/excel/2006/main">
          <x14:cfRule type="expression" priority="100" id="{0058002C-0096-44C1-B7E7-00D200820041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C26:C30</xm:sqref>
        </x14:conditionalFormatting>
        <x14:conditionalFormatting xmlns:xm="http://schemas.microsoft.com/office/excel/2006/main">
          <x14:cfRule type="expression" priority="99" id="{00F30014-0006-4090-B013-0021000F0089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C26:C30</xm:sqref>
        </x14:conditionalFormatting>
        <x14:conditionalFormatting xmlns:xm="http://schemas.microsoft.com/office/excel/2006/main">
          <x14:cfRule type="expression" priority="98" id="{009600D1-00E8-4236-87B7-00FC0076003B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F31:F33</xm:sqref>
        </x14:conditionalFormatting>
        <x14:conditionalFormatting xmlns:xm="http://schemas.microsoft.com/office/excel/2006/main">
          <x14:cfRule type="expression" priority="97" id="{004800FA-0079-4706-82E3-0075006F001D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E31:E33</xm:sqref>
        </x14:conditionalFormatting>
        <x14:conditionalFormatting xmlns:xm="http://schemas.microsoft.com/office/excel/2006/main">
          <x14:cfRule type="expression" priority="96" id="{00EC0015-006B-4363-9E7D-003F00CC00F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E31:E33</xm:sqref>
        </x14:conditionalFormatting>
        <x14:conditionalFormatting xmlns:xm="http://schemas.microsoft.com/office/excel/2006/main">
          <x14:cfRule type="expression" priority="95" id="{007700FD-00D5-493C-A6E3-00C00036007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E31:E33</xm:sqref>
        </x14:conditionalFormatting>
        <x14:conditionalFormatting xmlns:xm="http://schemas.microsoft.com/office/excel/2006/main">
          <x14:cfRule type="expression" priority="94" id="{00FE0018-00C3-44E1-8399-00F100F9004B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E31:E33</xm:sqref>
        </x14:conditionalFormatting>
        <x14:conditionalFormatting xmlns:xm="http://schemas.microsoft.com/office/excel/2006/main">
          <x14:cfRule type="expression" priority="93" id="{00020080-00F1-4806-8CB6-00F7008D0032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E31:E33</xm:sqref>
        </x14:conditionalFormatting>
        <x14:conditionalFormatting xmlns:xm="http://schemas.microsoft.com/office/excel/2006/main">
          <x14:cfRule type="expression" priority="92" id="{00A5000C-00D4-482A-9E05-00BF00BF00B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F31:F33</xm:sqref>
        </x14:conditionalFormatting>
        <x14:conditionalFormatting xmlns:xm="http://schemas.microsoft.com/office/excel/2006/main">
          <x14:cfRule type="expression" priority="91" id="{00ED00BE-00AD-48A2-87F5-00AF00CD000A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F31:F33</xm:sqref>
        </x14:conditionalFormatting>
        <x14:conditionalFormatting xmlns:xm="http://schemas.microsoft.com/office/excel/2006/main">
          <x14:cfRule type="expression" priority="90" id="{00A50086-0087-4373-A6A4-006F00B000A6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F31:F33</xm:sqref>
        </x14:conditionalFormatting>
        <x14:conditionalFormatting xmlns:xm="http://schemas.microsoft.com/office/excel/2006/main">
          <x14:cfRule type="expression" priority="89" id="{002C001D-005E-4E6E-A604-00DD007D001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F31:F33</xm:sqref>
        </x14:conditionalFormatting>
        <x14:conditionalFormatting xmlns:xm="http://schemas.microsoft.com/office/excel/2006/main">
          <x14:cfRule type="expression" priority="88" id="{00BA00ED-0059-45B0-921E-004C00DC001D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C31:C33</xm:sqref>
        </x14:conditionalFormatting>
        <x14:conditionalFormatting xmlns:xm="http://schemas.microsoft.com/office/excel/2006/main">
          <x14:cfRule type="expression" priority="87" id="{00F000B5-00C0-4649-9800-0001009C0026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C31:C33</xm:sqref>
        </x14:conditionalFormatting>
        <x14:conditionalFormatting xmlns:xm="http://schemas.microsoft.com/office/excel/2006/main">
          <x14:cfRule type="expression" priority="86" id="{00C00088-00FE-46AB-94B9-007800240070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C31:C33</xm:sqref>
        </x14:conditionalFormatting>
        <x14:conditionalFormatting xmlns:xm="http://schemas.microsoft.com/office/excel/2006/main">
          <x14:cfRule type="expression" priority="85" id="{00E10016-00F8-4BC3-8962-00DB0065007C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C31:C33</xm:sqref>
        </x14:conditionalFormatting>
        <x14:conditionalFormatting xmlns:xm="http://schemas.microsoft.com/office/excel/2006/main">
          <x14:cfRule type="expression" priority="84" id="{00E2003E-0016-48BC-B631-0029006300D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F34:F37</xm:sqref>
        </x14:conditionalFormatting>
        <x14:conditionalFormatting xmlns:xm="http://schemas.microsoft.com/office/excel/2006/main">
          <x14:cfRule type="expression" priority="83" id="{007000EC-005F-4100-9C80-00AA004000B2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E34:E37</xm:sqref>
        </x14:conditionalFormatting>
        <x14:conditionalFormatting xmlns:xm="http://schemas.microsoft.com/office/excel/2006/main">
          <x14:cfRule type="expression" priority="82" id="{00DE00EF-00DB-4C62-8715-00530064008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E34:E37</xm:sqref>
        </x14:conditionalFormatting>
        <x14:conditionalFormatting xmlns:xm="http://schemas.microsoft.com/office/excel/2006/main">
          <x14:cfRule type="expression" priority="81" id="{009600E5-00DF-4FC2-A83C-00C900CA0040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E34:E37</xm:sqref>
        </x14:conditionalFormatting>
        <x14:conditionalFormatting xmlns:xm="http://schemas.microsoft.com/office/excel/2006/main">
          <x14:cfRule type="expression" priority="80" id="{00D600E0-0059-4424-AB87-001A000E004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E34:E37</xm:sqref>
        </x14:conditionalFormatting>
        <x14:conditionalFormatting xmlns:xm="http://schemas.microsoft.com/office/excel/2006/main">
          <x14:cfRule type="expression" priority="79" id="{006E0009-00BE-49EA-A27C-00D2008A009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E34:E37</xm:sqref>
        </x14:conditionalFormatting>
        <x14:conditionalFormatting xmlns:xm="http://schemas.microsoft.com/office/excel/2006/main">
          <x14:cfRule type="expression" priority="78" id="{00770063-008D-4E37-97E6-009D005C002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F34:F37</xm:sqref>
        </x14:conditionalFormatting>
        <x14:conditionalFormatting xmlns:xm="http://schemas.microsoft.com/office/excel/2006/main">
          <x14:cfRule type="expression" priority="77" id="{004E00B0-0060-490C-BD2D-007B002C005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F34:F37</xm:sqref>
        </x14:conditionalFormatting>
        <x14:conditionalFormatting xmlns:xm="http://schemas.microsoft.com/office/excel/2006/main">
          <x14:cfRule type="expression" priority="76" id="{00BD0069-002D-4C24-872F-004D00CB006E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F34:F37</xm:sqref>
        </x14:conditionalFormatting>
        <x14:conditionalFormatting xmlns:xm="http://schemas.microsoft.com/office/excel/2006/main">
          <x14:cfRule type="expression" priority="75" id="{001C0010-005F-45FA-94AF-0056003B00B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F34:F37</xm:sqref>
        </x14:conditionalFormatting>
        <x14:conditionalFormatting xmlns:xm="http://schemas.microsoft.com/office/excel/2006/main">
          <x14:cfRule type="expression" priority="74" id="{00920069-0005-483A-A10F-00A100AD00BB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C34:C37</xm:sqref>
        </x14:conditionalFormatting>
        <x14:conditionalFormatting xmlns:xm="http://schemas.microsoft.com/office/excel/2006/main">
          <x14:cfRule type="expression" priority="73" id="{00B4008C-005C-4D45-891D-00AC00E50031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C34:C37</xm:sqref>
        </x14:conditionalFormatting>
        <x14:conditionalFormatting xmlns:xm="http://schemas.microsoft.com/office/excel/2006/main">
          <x14:cfRule type="expression" priority="72" id="{00BE0008-00AF-4806-A304-004600D9002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C34:C37</xm:sqref>
        </x14:conditionalFormatting>
        <x14:conditionalFormatting xmlns:xm="http://schemas.microsoft.com/office/excel/2006/main">
          <x14:cfRule type="expression" priority="71" id="{00780001-0070-48BD-81FA-0060005E00EB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C34:C37</xm:sqref>
        </x14:conditionalFormatting>
        <x14:conditionalFormatting xmlns:xm="http://schemas.microsoft.com/office/excel/2006/main">
          <x14:cfRule type="expression" priority="70" id="{00D900EA-00D4-4EA8-8A9F-006A00A3001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F38</xm:sqref>
        </x14:conditionalFormatting>
        <x14:conditionalFormatting xmlns:xm="http://schemas.microsoft.com/office/excel/2006/main">
          <x14:cfRule type="expression" priority="69" id="{001A00B2-00A3-4CF3-A478-0017009600B9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E38</xm:sqref>
        </x14:conditionalFormatting>
        <x14:conditionalFormatting xmlns:xm="http://schemas.microsoft.com/office/excel/2006/main">
          <x14:cfRule type="expression" priority="68" id="{00930041-006E-41A8-B78A-006600F9007C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E38</xm:sqref>
        </x14:conditionalFormatting>
        <x14:conditionalFormatting xmlns:xm="http://schemas.microsoft.com/office/excel/2006/main">
          <x14:cfRule type="expression" priority="67" id="{00300003-007A-4E12-AEC9-007800A100C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E38</xm:sqref>
        </x14:conditionalFormatting>
        <x14:conditionalFormatting xmlns:xm="http://schemas.microsoft.com/office/excel/2006/main">
          <x14:cfRule type="expression" priority="66" id="{00FA009E-0073-4341-A9D9-0088006D001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E38</xm:sqref>
        </x14:conditionalFormatting>
        <x14:conditionalFormatting xmlns:xm="http://schemas.microsoft.com/office/excel/2006/main">
          <x14:cfRule type="expression" priority="65" id="{00D40017-00AB-4B58-93E7-00F900B5000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E38</xm:sqref>
        </x14:conditionalFormatting>
        <x14:conditionalFormatting xmlns:xm="http://schemas.microsoft.com/office/excel/2006/main">
          <x14:cfRule type="expression" priority="64" id="{00B800E0-0098-46EB-9750-0057007D00A4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F38</xm:sqref>
        </x14:conditionalFormatting>
        <x14:conditionalFormatting xmlns:xm="http://schemas.microsoft.com/office/excel/2006/main">
          <x14:cfRule type="expression" priority="63" id="{00F0007B-0046-4FD3-8FF9-00430059003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F38</xm:sqref>
        </x14:conditionalFormatting>
        <x14:conditionalFormatting xmlns:xm="http://schemas.microsoft.com/office/excel/2006/main">
          <x14:cfRule type="expression" priority="62" id="{008000EF-0053-4677-8F26-00B5000400B3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F38</xm:sqref>
        </x14:conditionalFormatting>
        <x14:conditionalFormatting xmlns:xm="http://schemas.microsoft.com/office/excel/2006/main">
          <x14:cfRule type="expression" priority="61" id="{00380036-0094-4694-AED3-007D00E80009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F38</xm:sqref>
        </x14:conditionalFormatting>
        <x14:conditionalFormatting xmlns:xm="http://schemas.microsoft.com/office/excel/2006/main">
          <x14:cfRule type="expression" priority="60" id="{005E00B5-0066-4C25-BADA-0085008D0011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C38</xm:sqref>
        </x14:conditionalFormatting>
        <x14:conditionalFormatting xmlns:xm="http://schemas.microsoft.com/office/excel/2006/main">
          <x14:cfRule type="expression" priority="59" id="{00F10082-0025-483E-A72D-00AA00F800BF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C38</xm:sqref>
        </x14:conditionalFormatting>
        <x14:conditionalFormatting xmlns:xm="http://schemas.microsoft.com/office/excel/2006/main">
          <x14:cfRule type="expression" priority="58" id="{00930021-00D6-448A-AB03-00E600370029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C38</xm:sqref>
        </x14:conditionalFormatting>
        <x14:conditionalFormatting xmlns:xm="http://schemas.microsoft.com/office/excel/2006/main">
          <x14:cfRule type="expression" priority="57" id="{0043008B-002B-4732-9405-00F5009E00BE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C38</xm:sqref>
        </x14:conditionalFormatting>
        <x14:conditionalFormatting xmlns:xm="http://schemas.microsoft.com/office/excel/2006/main">
          <x14:cfRule type="expression" priority="56" id="{0035003B-00F4-4276-9305-003F001000B8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F39</xm:sqref>
        </x14:conditionalFormatting>
        <x14:conditionalFormatting xmlns:xm="http://schemas.microsoft.com/office/excel/2006/main">
          <x14:cfRule type="expression" priority="55" id="{0034001C-0049-480B-84DF-00C700E500EC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E39</xm:sqref>
        </x14:conditionalFormatting>
        <x14:conditionalFormatting xmlns:xm="http://schemas.microsoft.com/office/excel/2006/main">
          <x14:cfRule type="expression" priority="54" id="{0097009E-00F6-4ED8-B4A3-00D500020080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E39</xm:sqref>
        </x14:conditionalFormatting>
        <x14:conditionalFormatting xmlns:xm="http://schemas.microsoft.com/office/excel/2006/main">
          <x14:cfRule type="expression" priority="53" id="{00760009-0074-4EBE-8B8E-00E900930094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E39</xm:sqref>
        </x14:conditionalFormatting>
        <x14:conditionalFormatting xmlns:xm="http://schemas.microsoft.com/office/excel/2006/main">
          <x14:cfRule type="expression" priority="52" id="{00290031-008F-4D3D-BD47-00530048008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E39</xm:sqref>
        </x14:conditionalFormatting>
        <x14:conditionalFormatting xmlns:xm="http://schemas.microsoft.com/office/excel/2006/main">
          <x14:cfRule type="expression" priority="51" id="{00C200B4-0070-4542-9297-005400F80074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E39</xm:sqref>
        </x14:conditionalFormatting>
        <x14:conditionalFormatting xmlns:xm="http://schemas.microsoft.com/office/excel/2006/main">
          <x14:cfRule type="expression" priority="50" id="{001300E2-006C-457F-BCFA-00CD0089007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F39</xm:sqref>
        </x14:conditionalFormatting>
        <x14:conditionalFormatting xmlns:xm="http://schemas.microsoft.com/office/excel/2006/main">
          <x14:cfRule type="expression" priority="49" id="{00C50034-00E2-4A40-BE45-00D900CB00FF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F39</xm:sqref>
        </x14:conditionalFormatting>
        <x14:conditionalFormatting xmlns:xm="http://schemas.microsoft.com/office/excel/2006/main">
          <x14:cfRule type="expression" priority="48" id="{008B0091-00F1-4817-A742-00C00088002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F39</xm:sqref>
        </x14:conditionalFormatting>
        <x14:conditionalFormatting xmlns:xm="http://schemas.microsoft.com/office/excel/2006/main">
          <x14:cfRule type="expression" priority="47" id="{00C700EE-00BF-4955-AC34-000B00E500EA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F39</xm:sqref>
        </x14:conditionalFormatting>
        <x14:conditionalFormatting xmlns:xm="http://schemas.microsoft.com/office/excel/2006/main">
          <x14:cfRule type="expression" priority="46" id="{002700DA-00F4-4C28-9122-001200BC0048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C39</xm:sqref>
        </x14:conditionalFormatting>
        <x14:conditionalFormatting xmlns:xm="http://schemas.microsoft.com/office/excel/2006/main">
          <x14:cfRule type="expression" priority="45" id="{00BF00C5-001A-4C95-ABB3-00E500B300C0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C39</xm:sqref>
        </x14:conditionalFormatting>
        <x14:conditionalFormatting xmlns:xm="http://schemas.microsoft.com/office/excel/2006/main">
          <x14:cfRule type="expression" priority="44" id="{00610044-00B8-4A77-B302-0027008500A2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C39</xm:sqref>
        </x14:conditionalFormatting>
        <x14:conditionalFormatting xmlns:xm="http://schemas.microsoft.com/office/excel/2006/main">
          <x14:cfRule type="expression" priority="43" id="{005600B9-007B-4B0E-8ADA-008D004F009D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C39</xm:sqref>
        </x14:conditionalFormatting>
        <x14:conditionalFormatting xmlns:xm="http://schemas.microsoft.com/office/excel/2006/main">
          <x14:cfRule type="expression" priority="42" id="{00800087-00F7-4AC0-8A1E-001D00CC0037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F40:F42</xm:sqref>
        </x14:conditionalFormatting>
        <x14:conditionalFormatting xmlns:xm="http://schemas.microsoft.com/office/excel/2006/main">
          <x14:cfRule type="expression" priority="41" id="{002800FF-0045-4286-A36D-0080006C00AA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E40:E42</xm:sqref>
        </x14:conditionalFormatting>
        <x14:conditionalFormatting xmlns:xm="http://schemas.microsoft.com/office/excel/2006/main">
          <x14:cfRule type="expression" priority="40" id="{007B00A3-0026-4BDE-BB4A-00E1002600C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E40:E42</xm:sqref>
        </x14:conditionalFormatting>
        <x14:conditionalFormatting xmlns:xm="http://schemas.microsoft.com/office/excel/2006/main">
          <x14:cfRule type="expression" priority="39" id="{00E300DA-0026-4DAB-BA6B-006D00300075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E40:E42</xm:sqref>
        </x14:conditionalFormatting>
        <x14:conditionalFormatting xmlns:xm="http://schemas.microsoft.com/office/excel/2006/main">
          <x14:cfRule type="expression" priority="38" id="{009A0033-00C9-49EF-89B0-004200F800F2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E40:E42</xm:sqref>
        </x14:conditionalFormatting>
        <x14:conditionalFormatting xmlns:xm="http://schemas.microsoft.com/office/excel/2006/main">
          <x14:cfRule type="expression" priority="37" id="{00C400E5-00D8-4EF9-8566-00D900B40036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E40:E42</xm:sqref>
        </x14:conditionalFormatting>
        <x14:conditionalFormatting xmlns:xm="http://schemas.microsoft.com/office/excel/2006/main">
          <x14:cfRule type="expression" priority="36" id="{00620057-00A9-47EC-93B5-000600C600FE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F40:F42</xm:sqref>
        </x14:conditionalFormatting>
        <x14:conditionalFormatting xmlns:xm="http://schemas.microsoft.com/office/excel/2006/main">
          <x14:cfRule type="expression" priority="35" id="{00DD0068-00C0-42EB-9384-00E600C400D9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F40:F42</xm:sqref>
        </x14:conditionalFormatting>
        <x14:conditionalFormatting xmlns:xm="http://schemas.microsoft.com/office/excel/2006/main">
          <x14:cfRule type="expression" priority="34" id="{00AA0042-00C4-4C74-AD0A-009000AA00B8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F40:F42</xm:sqref>
        </x14:conditionalFormatting>
        <x14:conditionalFormatting xmlns:xm="http://schemas.microsoft.com/office/excel/2006/main">
          <x14:cfRule type="expression" priority="33" id="{00F20036-004B-4AF4-8836-0066001B0078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F40:F42</xm:sqref>
        </x14:conditionalFormatting>
        <x14:conditionalFormatting xmlns:xm="http://schemas.microsoft.com/office/excel/2006/main">
          <x14:cfRule type="expression" priority="32" id="{00BF0060-0026-46E6-A78C-00CF003C0012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C40:C42</xm:sqref>
        </x14:conditionalFormatting>
        <x14:conditionalFormatting xmlns:xm="http://schemas.microsoft.com/office/excel/2006/main">
          <x14:cfRule type="expression" priority="31" id="{00BF00B3-00AC-4107-BAAC-0044004600EB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C40:C42</xm:sqref>
        </x14:conditionalFormatting>
        <x14:conditionalFormatting xmlns:xm="http://schemas.microsoft.com/office/excel/2006/main">
          <x14:cfRule type="expression" priority="30" id="{00800075-00A9-4C08-AD53-006700440057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C40:C42</xm:sqref>
        </x14:conditionalFormatting>
        <x14:conditionalFormatting xmlns:xm="http://schemas.microsoft.com/office/excel/2006/main">
          <x14:cfRule type="expression" priority="29" id="{003900AB-0027-4227-B4EB-00F100DB00C5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C40:C42</xm:sqref>
        </x14:conditionalFormatting>
        <x14:conditionalFormatting xmlns:xm="http://schemas.microsoft.com/office/excel/2006/main">
          <x14:cfRule type="expression" priority="28" id="{008C0009-0098-4EA1-A81A-0037007A0064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27" id="{005100A5-0015-42FA-B9E6-0062004E00DE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26" id="{007B00E1-0091-4DB6-AA0B-001C000C0059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25" id="{005E00CD-00DF-44FA-86A1-003400D3006D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24" id="{007B0087-00B2-489C-86D9-00A80004005A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23" id="{0058004C-0005-4EFE-8D73-006000E90000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E43</xm:sqref>
        </x14:conditionalFormatting>
        <x14:conditionalFormatting xmlns:xm="http://schemas.microsoft.com/office/excel/2006/main">
          <x14:cfRule type="expression" priority="22" id="{00670043-009B-44FA-857A-00B900680012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21" id="{00B000C7-00C8-4056-B65D-00FB0077006E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20" id="{002100E4-0032-4321-B042-00AB006F00CC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19" id="{005C0072-0068-424A-8598-001C0044001B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F43</xm:sqref>
        </x14:conditionalFormatting>
        <x14:conditionalFormatting xmlns:xm="http://schemas.microsoft.com/office/excel/2006/main">
          <x14:cfRule type="expression" priority="18" id="{00340031-0067-4EC6-B6BB-0024002B00D0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7" id="{00C100E5-0064-48F4-8397-009D002C00DE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6" id="{00DE0016-000E-4EC3-8128-002A009000D3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5" id="{006B00F8-006A-4A9A-822A-00F800320052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C43</xm:sqref>
        </x14:conditionalFormatting>
        <x14:conditionalFormatting xmlns:xm="http://schemas.microsoft.com/office/excel/2006/main">
          <x14:cfRule type="expression" priority="14" id="{00610091-0067-4183-8A05-0035001C0096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</xm:sqref>
        </x14:conditionalFormatting>
        <x14:conditionalFormatting xmlns:xm="http://schemas.microsoft.com/office/excel/2006/main">
          <x14:cfRule type="expression" priority="13" id="{00650049-007B-4792-A363-0096002E0093}">
            <xm:f>I:I="МРОТ"</xm:f>
            <x14:dxf>
              <font/>
              <fill>
                <patternFill patternType="solid">
                  <fgColor rgb="FFD5A6BD"/>
                  <bgColor rgb="FFD5A6BD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 E46:E55</xm:sqref>
        </x14:conditionalFormatting>
        <x14:conditionalFormatting xmlns:xm="http://schemas.microsoft.com/office/excel/2006/main">
          <x14:cfRule type="expression" priority="12" id="{00D300AD-0071-4B81-B910-005A0073000B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 E46:E55</xm:sqref>
        </x14:conditionalFormatting>
        <x14:conditionalFormatting xmlns:xm="http://schemas.microsoft.com/office/excel/2006/main">
          <x14:cfRule type="expression" priority="11" id="{00A600A9-0068-4510-91C7-007000A500A3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 E46:E55</xm:sqref>
        </x14:conditionalFormatting>
        <x14:conditionalFormatting xmlns:xm="http://schemas.microsoft.com/office/excel/2006/main">
          <x14:cfRule type="expression" priority="10" id="{00D9006A-0093-4A45-A9CC-000200DE0085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 E46:E55</xm:sqref>
        </x14:conditionalFormatting>
        <x14:conditionalFormatting xmlns:xm="http://schemas.microsoft.com/office/excel/2006/main">
          <x14:cfRule type="expression" priority="9" id="{008600B9-00AA-437B-BC41-0061000000C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E44 E46:E55</xm:sqref>
        </x14:conditionalFormatting>
        <x14:conditionalFormatting xmlns:xm="http://schemas.microsoft.com/office/excel/2006/main">
          <x14:cfRule type="expression" priority="8" id="{00280071-0002-4F84-97E6-00550013001D}">
            <xm:f>I:I="-"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</xm:sqref>
        </x14:conditionalFormatting>
        <x14:conditionalFormatting xmlns:xm="http://schemas.microsoft.com/office/excel/2006/main">
          <x14:cfRule type="expression" priority="7" id="{00CF005D-000F-4E4A-9885-006600E100A7}">
            <xm:f>I:I="В"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</xm:sqref>
        </x14:conditionalFormatting>
        <x14:conditionalFormatting xmlns:xm="http://schemas.microsoft.com/office/excel/2006/main">
          <x14:cfRule type="expression" priority="6" id="{00B5000C-0041-4FF3-9C2D-00D7006000ED}">
            <xm:f>I:I="Ю"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</xm:sqref>
        </x14:conditionalFormatting>
        <x14:conditionalFormatting xmlns:xm="http://schemas.microsoft.com/office/excel/2006/main">
          <x14:cfRule type="expression" priority="5" id="{00340043-00C1-4C17-9AC4-0008006D0041}">
            <xm:f>I:I="С"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F44</xm:sqref>
        </x14:conditionalFormatting>
        <x14:conditionalFormatting xmlns:xm="http://schemas.microsoft.com/office/excel/2006/main">
          <x14:cfRule type="expression" priority="4" id="{00410081-0043-449A-94B2-00D2009800D5}">
            <xm:f>G:G="Дор."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 C46:C47</xm:sqref>
        </x14:conditionalFormatting>
        <x14:conditionalFormatting xmlns:xm="http://schemas.microsoft.com/office/excel/2006/main">
          <x14:cfRule type="expression" priority="3" id="{00E4003E-0056-45F6-85D4-00F900E70025}">
            <xm:f>G:G="Парк."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 C46:C47</xm:sqref>
        </x14:conditionalFormatting>
        <x14:conditionalFormatting xmlns:xm="http://schemas.microsoft.com/office/excel/2006/main">
          <x14:cfRule type="expression" priority="2" id="{0098005F-0023-4E57-8C3A-0017001500B6}">
            <xm:f>G:G="С"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 C46:C47</xm:sqref>
        </x14:conditionalFormatting>
        <x14:conditionalFormatting xmlns:xm="http://schemas.microsoft.com/office/excel/2006/main">
          <x14:cfRule type="expression" priority="1" id="{00FE00DB-0098-4829-9F60-005500670090}">
            <xm:f>G:G="Д"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C44 C46:C47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99999"/>
    <outlinePr applyStyles="0" summaryBelow="0" summaryRight="0" showOutlineSymbols="1"/>
    <pageSetUpPr autoPageBreaks="1" fitToPage="1"/>
  </sheetPr>
  <sheetViews>
    <sheetView zoomScale="100" workbookViewId="0">
      <pane ySplit="2" topLeftCell="A3" activePane="bottomLeft" state="frozen"/>
      <selection activeCell="B4" activeCellId="0" sqref="B4"/>
    </sheetView>
  </sheetViews>
  <sheetFormatPr defaultColWidth="12.630000000000001" defaultRowHeight="15" customHeight="1" outlineLevelCol="1"/>
  <cols>
    <col customWidth="1" hidden="1" min="1" max="3" width="2.6299999999999999"/>
    <col customWidth="1" min="4" max="4" width="5.1299999999999999"/>
    <col customWidth="1" hidden="1" min="5" max="5" width="5.1299999999999999"/>
    <col customWidth="1" min="6" max="6" width="7.6299999999999999"/>
    <col customWidth="1" min="7" max="7" width="12.130000000000001"/>
    <col customWidth="1" min="8" max="8" width="9.1300000000000008"/>
    <col customWidth="1" hidden="1" min="9" max="9" width="12.630000000000001"/>
    <col customWidth="1" hidden="1" min="10" max="10" outlineLevel="1" width="7.25"/>
    <col customWidth="1" hidden="1" min="11" max="11" outlineLevel="1" width="5.75"/>
    <col customWidth="1" hidden="1" min="12" max="13" outlineLevel="1" width="37.630000000000003"/>
    <col customWidth="1" min="14" max="14" width="37.630000000000003"/>
    <col customWidth="1" min="15" max="23" width="11.380000000000001"/>
  </cols>
  <sheetData>
    <row r="1" ht="15.75" customHeight="1">
      <c r="D1" s="496" t="s">
        <v>644</v>
      </c>
      <c r="O1" s="244"/>
    </row>
    <row r="2" ht="15.75" customHeight="1">
      <c r="D2" s="9" t="s">
        <v>1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192" t="s">
        <v>324</v>
      </c>
      <c r="K2" s="192" t="s">
        <v>343</v>
      </c>
      <c r="L2" s="9" t="s">
        <v>645</v>
      </c>
      <c r="M2" s="9" t="s">
        <v>6</v>
      </c>
      <c r="N2" s="9" t="s">
        <v>583</v>
      </c>
      <c r="O2" s="9" t="s">
        <v>7</v>
      </c>
      <c r="P2" s="145" t="s">
        <v>344</v>
      </c>
      <c r="Q2" s="9" t="s">
        <v>345</v>
      </c>
      <c r="R2" s="9" t="s">
        <v>8</v>
      </c>
      <c r="S2" s="9" t="s">
        <v>9</v>
      </c>
      <c r="T2" s="9" t="s">
        <v>347</v>
      </c>
      <c r="U2" s="9" t="s">
        <v>348</v>
      </c>
      <c r="V2" s="9" t="s">
        <v>349</v>
      </c>
      <c r="W2" s="9" t="s">
        <v>350</v>
      </c>
    </row>
    <row r="3" ht="15.75" customHeight="1">
      <c r="D3" s="26">
        <v>1</v>
      </c>
      <c r="E3" s="12">
        <v>80</v>
      </c>
      <c r="F3" s="12" t="str">
        <f t="shared" ref="F3:F8" si="281">VLOOKUP($E$3:$E1063,'Импорт - текущие показатели'!$E$10:$BE1063, 2,0)</f>
        <v>#REF!</v>
      </c>
      <c r="G3" s="13" t="str">
        <f t="shared" ref="G3:G8" si="282">VLOOKUP($E$3:$E1063,'Импорт - текущие показатели'!$E$10:$BE1063, 4,0)</f>
        <v>#REF!</v>
      </c>
      <c r="H3" s="12" t="str">
        <f t="shared" ref="H3:H8" si="283">VLOOKUP($E$3:$E1063,'Импорт - текущие показатели'!$E$10:$BE1063, 3,0)</f>
        <v>#REF!</v>
      </c>
      <c r="I3" s="13" t="str">
        <f t="shared" ref="I3:I8" si="284">IFERROR(VLOOKUP($N$3:$N1063,'Импорт - распределение проектов реновации'!$H$5:$P1063,9,0),"")</f>
        <v/>
      </c>
      <c r="J3" s="12" t="s">
        <v>588</v>
      </c>
      <c r="K3" s="12" t="s">
        <v>589</v>
      </c>
      <c r="L3" s="13" t="s">
        <v>138</v>
      </c>
      <c r="M3" s="13" t="str">
        <f t="shared" ref="M3:M8" si="285">VLOOKUP(E3,'Импорт - текущие показатели'!$E$10:$I1063,5,0)</f>
        <v>#REF!</v>
      </c>
      <c r="N3" s="497" t="s">
        <v>138</v>
      </c>
      <c r="O3" s="21" t="s">
        <v>19</v>
      </c>
      <c r="P3" s="12" t="str">
        <f t="shared" ref="P3:P4" si="286">VLOOKUP($E$3:$E1063 ,'Импорт - текущие показатели'!$E$10:$BE1063,30,0)</f>
        <v>#REF!</v>
      </c>
      <c r="Q3" s="12" t="str">
        <f t="shared" ref="Q3:Q8" si="287">VLOOKUP($E$3:$E1063,'Импорт - текущие показатели'!$E$10:$BE1063,9,0)</f>
        <v>#REF!</v>
      </c>
      <c r="R3" s="22">
        <v>44562</v>
      </c>
      <c r="S3" s="12" t="str">
        <f t="shared" ref="S3:S8" si="288">VLOOKUP($E$3:$E1063,'Импорт - текущие показатели'!$E$10:$BE1063,11,0)</f>
        <v>#REF!</v>
      </c>
      <c r="T3" s="12" t="str">
        <f t="shared" ref="T3:T8" si="289">VLOOKUP($E$3:$E1063,'Импорт - текущие показатели'!$E$10:$BE1063,13,0)</f>
        <v>#REF!</v>
      </c>
      <c r="U3" s="12" t="str">
        <f t="shared" ref="U3:U8" si="290">DATE(YEAR(V3),MONTH(V3)-3,DAY(V3))</f>
        <v>#REF!</v>
      </c>
      <c r="V3" s="12" t="str">
        <f t="shared" ref="V3:V8" si="291">VLOOKUP($E$3:$E1063,'Импорт - текущие показатели'!$E$10:$BE1063,14,0)</f>
        <v>#REF!</v>
      </c>
      <c r="W3" s="12" t="str">
        <f t="shared" ref="W3:W8" si="292">VLOOKUP($E$3:$E1063,'Импорт - текущие показатели'!$E$10:$BE1063,15,0)</f>
        <v>#REF!</v>
      </c>
    </row>
    <row r="4" ht="15.75" customHeight="1">
      <c r="D4" s="26">
        <v>2</v>
      </c>
      <c r="E4" s="12">
        <v>81</v>
      </c>
      <c r="F4" s="12" t="str">
        <f t="shared" si="281"/>
        <v>#REF!</v>
      </c>
      <c r="G4" s="13" t="str">
        <f t="shared" si="282"/>
        <v>#REF!</v>
      </c>
      <c r="H4" s="12" t="str">
        <f t="shared" si="283"/>
        <v>#REF!</v>
      </c>
      <c r="I4" s="13" t="str">
        <f t="shared" si="284"/>
        <v/>
      </c>
      <c r="J4" s="12" t="s">
        <v>588</v>
      </c>
      <c r="K4" s="12" t="s">
        <v>589</v>
      </c>
      <c r="L4" s="13" t="s">
        <v>139</v>
      </c>
      <c r="M4" s="13" t="str">
        <f t="shared" si="285"/>
        <v>#REF!</v>
      </c>
      <c r="N4" s="497" t="s">
        <v>139</v>
      </c>
      <c r="O4" s="21" t="s">
        <v>19</v>
      </c>
      <c r="P4" s="12" t="str">
        <f t="shared" si="286"/>
        <v>#REF!</v>
      </c>
      <c r="Q4" s="12" t="str">
        <f t="shared" si="287"/>
        <v>#REF!</v>
      </c>
      <c r="R4" s="22">
        <v>44562</v>
      </c>
      <c r="S4" s="12" t="str">
        <f t="shared" si="288"/>
        <v>#REF!</v>
      </c>
      <c r="T4" s="12" t="str">
        <f t="shared" si="289"/>
        <v>#REF!</v>
      </c>
      <c r="U4" s="12" t="str">
        <f t="shared" si="290"/>
        <v>#REF!</v>
      </c>
      <c r="V4" s="12" t="str">
        <f t="shared" si="291"/>
        <v>#REF!</v>
      </c>
      <c r="W4" s="12" t="str">
        <f t="shared" si="292"/>
        <v>#REF!</v>
      </c>
    </row>
    <row r="5" ht="15.75" customHeight="1">
      <c r="D5" s="26">
        <v>3</v>
      </c>
      <c r="E5" s="12">
        <v>421</v>
      </c>
      <c r="F5" s="12" t="str">
        <f t="shared" si="281"/>
        <v>#REF!</v>
      </c>
      <c r="G5" s="13" t="str">
        <f t="shared" si="282"/>
        <v>#REF!</v>
      </c>
      <c r="H5" s="12" t="str">
        <f t="shared" si="283"/>
        <v>#REF!</v>
      </c>
      <c r="I5" s="13" t="str">
        <f t="shared" si="284"/>
        <v/>
      </c>
      <c r="J5" s="12" t="s">
        <v>588</v>
      </c>
      <c r="K5" s="12" t="s">
        <v>594</v>
      </c>
      <c r="L5" s="13" t="s">
        <v>646</v>
      </c>
      <c r="M5" s="485" t="str">
        <f t="shared" si="285"/>
        <v>#REF!</v>
      </c>
      <c r="N5" s="497" t="s">
        <v>615</v>
      </c>
      <c r="O5" s="21" t="s">
        <v>42</v>
      </c>
      <c r="P5" s="12" t="str">
        <f t="shared" ref="P5:P8" si="293">VLOOKUP($E$3:$E1063,'Импорт - текущие показатели'!$E$10:$BE1063,30,0)</f>
        <v>#REF!</v>
      </c>
      <c r="Q5" s="12" t="str">
        <f t="shared" si="287"/>
        <v>#REF!</v>
      </c>
      <c r="R5" s="22">
        <v>44562</v>
      </c>
      <c r="S5" s="12" t="str">
        <f t="shared" si="288"/>
        <v>#REF!</v>
      </c>
      <c r="T5" s="12" t="str">
        <f t="shared" si="289"/>
        <v>#REF!</v>
      </c>
      <c r="U5" s="12" t="str">
        <f t="shared" si="290"/>
        <v>#REF!</v>
      </c>
      <c r="V5" s="12" t="str">
        <f t="shared" si="291"/>
        <v>#REF!</v>
      </c>
      <c r="W5" s="12" t="str">
        <f t="shared" si="292"/>
        <v>#REF!</v>
      </c>
    </row>
    <row r="6" ht="15.75" customHeight="1">
      <c r="D6" s="26">
        <v>4</v>
      </c>
      <c r="E6" s="12">
        <v>422</v>
      </c>
      <c r="F6" s="12" t="str">
        <f t="shared" si="281"/>
        <v>#REF!</v>
      </c>
      <c r="G6" s="13" t="str">
        <f t="shared" si="282"/>
        <v>#REF!</v>
      </c>
      <c r="H6" s="12" t="str">
        <f t="shared" si="283"/>
        <v>#REF!</v>
      </c>
      <c r="I6" s="13" t="str">
        <f t="shared" si="284"/>
        <v/>
      </c>
      <c r="J6" s="12" t="s">
        <v>588</v>
      </c>
      <c r="K6" s="12" t="s">
        <v>594</v>
      </c>
      <c r="L6" s="13" t="s">
        <v>647</v>
      </c>
      <c r="M6" s="485" t="str">
        <f t="shared" si="285"/>
        <v>#REF!</v>
      </c>
      <c r="N6" s="497" t="s">
        <v>616</v>
      </c>
      <c r="O6" s="21" t="s">
        <v>42</v>
      </c>
      <c r="P6" s="12" t="str">
        <f t="shared" si="293"/>
        <v>#REF!</v>
      </c>
      <c r="Q6" s="12" t="str">
        <f t="shared" si="287"/>
        <v>#REF!</v>
      </c>
      <c r="R6" s="22">
        <v>44562</v>
      </c>
      <c r="S6" s="12" t="str">
        <f t="shared" si="288"/>
        <v>#REF!</v>
      </c>
      <c r="T6" s="12" t="str">
        <f t="shared" si="289"/>
        <v>#REF!</v>
      </c>
      <c r="U6" s="12" t="str">
        <f t="shared" si="290"/>
        <v>#REF!</v>
      </c>
      <c r="V6" s="12" t="str">
        <f t="shared" si="291"/>
        <v>#REF!</v>
      </c>
      <c r="W6" s="12" t="str">
        <f t="shared" si="292"/>
        <v>#REF!</v>
      </c>
    </row>
    <row r="7" ht="15.75" customHeight="1">
      <c r="D7" s="26">
        <v>5</v>
      </c>
      <c r="E7" s="12">
        <v>423</v>
      </c>
      <c r="F7" s="12" t="str">
        <f t="shared" si="281"/>
        <v>#REF!</v>
      </c>
      <c r="G7" s="13" t="str">
        <f t="shared" si="282"/>
        <v>#REF!</v>
      </c>
      <c r="H7" s="12" t="str">
        <f t="shared" si="283"/>
        <v>#REF!</v>
      </c>
      <c r="I7" s="13" t="str">
        <f t="shared" si="284"/>
        <v/>
      </c>
      <c r="J7" s="12" t="s">
        <v>588</v>
      </c>
      <c r="K7" s="12" t="s">
        <v>594</v>
      </c>
      <c r="L7" s="13" t="s">
        <v>648</v>
      </c>
      <c r="M7" s="485" t="str">
        <f t="shared" si="285"/>
        <v>#REF!</v>
      </c>
      <c r="N7" s="497" t="s">
        <v>617</v>
      </c>
      <c r="O7" s="21" t="s">
        <v>42</v>
      </c>
      <c r="P7" s="12" t="str">
        <f t="shared" si="293"/>
        <v>#REF!</v>
      </c>
      <c r="Q7" s="12" t="str">
        <f t="shared" si="287"/>
        <v>#REF!</v>
      </c>
      <c r="R7" s="22">
        <v>44562</v>
      </c>
      <c r="S7" s="12" t="str">
        <f t="shared" si="288"/>
        <v>#REF!</v>
      </c>
      <c r="T7" s="12" t="str">
        <f t="shared" si="289"/>
        <v>#REF!</v>
      </c>
      <c r="U7" s="12" t="str">
        <f t="shared" si="290"/>
        <v>#REF!</v>
      </c>
      <c r="V7" s="12" t="str">
        <f t="shared" si="291"/>
        <v>#REF!</v>
      </c>
      <c r="W7" s="12" t="str">
        <f t="shared" si="292"/>
        <v>#REF!</v>
      </c>
    </row>
    <row r="8" ht="15.75" hidden="1" customHeight="1">
      <c r="D8" s="26">
        <v>6</v>
      </c>
      <c r="E8" s="12">
        <v>725</v>
      </c>
      <c r="F8" s="12" t="str">
        <f t="shared" si="281"/>
        <v>#REF!</v>
      </c>
      <c r="G8" s="13" t="str">
        <f t="shared" si="282"/>
        <v>#REF!</v>
      </c>
      <c r="H8" s="12" t="str">
        <f t="shared" si="283"/>
        <v>#REF!</v>
      </c>
      <c r="I8" s="13" t="str">
        <f t="shared" si="284"/>
        <v/>
      </c>
      <c r="J8" s="12" t="s">
        <v>649</v>
      </c>
      <c r="K8" s="12" t="s">
        <v>594</v>
      </c>
      <c r="L8" s="13" t="s">
        <v>650</v>
      </c>
      <c r="M8" s="13" t="str">
        <f t="shared" si="285"/>
        <v>#REF!</v>
      </c>
      <c r="N8" s="497" t="s">
        <v>650</v>
      </c>
      <c r="O8" s="15" t="s">
        <v>15</v>
      </c>
      <c r="P8" s="12" t="str">
        <f t="shared" si="293"/>
        <v>#REF!</v>
      </c>
      <c r="Q8" s="12" t="str">
        <f t="shared" si="287"/>
        <v>#REF!</v>
      </c>
      <c r="R8" s="22">
        <v>44576</v>
      </c>
      <c r="S8" s="12" t="str">
        <f t="shared" si="288"/>
        <v>#REF!</v>
      </c>
      <c r="T8" s="12" t="str">
        <f t="shared" si="289"/>
        <v>#REF!</v>
      </c>
      <c r="U8" s="12" t="str">
        <f t="shared" si="290"/>
        <v>#REF!</v>
      </c>
      <c r="V8" s="12" t="str">
        <f t="shared" si="291"/>
        <v>#REF!</v>
      </c>
      <c r="W8" s="12" t="str">
        <f t="shared" si="292"/>
        <v>#REF!</v>
      </c>
    </row>
    <row r="9" ht="15.75" customHeight="1">
      <c r="D9" s="26">
        <v>6</v>
      </c>
      <c r="E9" s="12">
        <v>810</v>
      </c>
      <c r="F9" s="12" t="s">
        <v>108</v>
      </c>
      <c r="G9" s="13" t="s">
        <v>109</v>
      </c>
      <c r="H9" s="12" t="s">
        <v>35</v>
      </c>
      <c r="I9" s="13"/>
      <c r="J9" s="12" t="s">
        <v>588</v>
      </c>
      <c r="K9" s="12" t="s">
        <v>589</v>
      </c>
      <c r="L9" s="13" t="s">
        <v>651</v>
      </c>
      <c r="M9" s="13" t="s">
        <v>651</v>
      </c>
      <c r="N9" s="194" t="s">
        <v>652</v>
      </c>
      <c r="O9" s="21" t="s">
        <v>57</v>
      </c>
      <c r="P9" s="498">
        <v>9984.2000000000007</v>
      </c>
      <c r="Q9" s="197">
        <v>44617</v>
      </c>
      <c r="R9" s="41">
        <v>44641</v>
      </c>
      <c r="S9" s="12" t="s">
        <v>353</v>
      </c>
      <c r="T9" s="197">
        <v>44652</v>
      </c>
      <c r="U9" s="197">
        <v>45287</v>
      </c>
      <c r="V9" s="197">
        <v>45378</v>
      </c>
      <c r="W9" s="197">
        <v>45531</v>
      </c>
    </row>
    <row r="10" ht="15.75" hidden="1" customHeight="1">
      <c r="D10" s="26">
        <v>8</v>
      </c>
      <c r="E10" s="12">
        <v>357</v>
      </c>
      <c r="F10" s="12" t="str">
        <f t="shared" ref="F10:F45" si="294">VLOOKUP($E$3:$E1063,'Импорт - текущие показатели'!$E$10:$BE1063, 2,0)</f>
        <v>#REF!</v>
      </c>
      <c r="G10" s="13" t="str">
        <f t="shared" ref="G10:G45" si="295">VLOOKUP($E$3:$E1063,'Импорт - текущие показатели'!$E$10:$BE1063, 4,0)</f>
        <v>#REF!</v>
      </c>
      <c r="H10" s="12" t="str">
        <f t="shared" ref="H10:H45" si="296">VLOOKUP($E$3:$E1063,'Импорт - текущие показатели'!$E$10:$BE1063, 3,0)</f>
        <v>#REF!</v>
      </c>
      <c r="I10" s="13" t="str">
        <f t="shared" ref="I10:I45" si="297">IFERROR(VLOOKUP($N$3:$N1063,'Импорт - распределение проектов реновации'!$H$5:$P1063,9,0),"")</f>
        <v/>
      </c>
      <c r="J10" s="12" t="s">
        <v>653</v>
      </c>
      <c r="K10" s="12" t="s">
        <v>594</v>
      </c>
      <c r="L10" s="13" t="s">
        <v>654</v>
      </c>
      <c r="M10" s="13" t="str">
        <f t="shared" ref="M10:M73" si="298">VLOOKUP(E10,'Импорт - текущие показатели'!$E$10:$I1063,5,0)</f>
        <v>#REF!</v>
      </c>
      <c r="N10" s="13" t="s">
        <v>654</v>
      </c>
      <c r="O10" s="21" t="s">
        <v>655</v>
      </c>
      <c r="P10" s="12" t="str">
        <f t="shared" ref="P10:P42" si="299">VLOOKUP($E$3:$E1063,'Импорт - текущие показатели'!$E$10:$BE1063,30,0)</f>
        <v>#REF!</v>
      </c>
      <c r="Q10" s="12" t="str">
        <f t="shared" ref="Q10:Q45" si="300">VLOOKUP($E$3:$E1063,'Импорт - текущие показатели'!$E$10:$BE1063,9,0)</f>
        <v>#REF!</v>
      </c>
      <c r="R10" s="16">
        <v>44593</v>
      </c>
      <c r="S10" s="12" t="str">
        <f t="shared" ref="S10:S45" si="301">VLOOKUP($E$3:$E1063,'Импорт - текущие показатели'!$E$10:$BE1063,11,0)</f>
        <v>#REF!</v>
      </c>
      <c r="T10" s="12" t="str">
        <f t="shared" ref="T10:T45" si="302">VLOOKUP($E$3:$E1063,'Импорт - текущие показатели'!$E$10:$BE1063,13,0)</f>
        <v>#REF!</v>
      </c>
      <c r="U10" s="12" t="str">
        <f t="shared" ref="U10:U73" si="303">DATE(YEAR(V10),MONTH(V10)-3,DAY(V10))</f>
        <v>#REF!</v>
      </c>
      <c r="V10" s="12" t="str">
        <f t="shared" ref="V10:V45" si="304">VLOOKUP($E$3:$E1063,'Импорт - текущие показатели'!$E$10:$BE1063,14,0)</f>
        <v>#REF!</v>
      </c>
      <c r="W10" s="12" t="str">
        <f t="shared" ref="W10:W45" si="305">VLOOKUP($E$3:$E1063,'Импорт - текущие показатели'!$E$10:$BE1063,15,0)</f>
        <v>#REF!</v>
      </c>
    </row>
    <row r="11" ht="15.75" customHeight="1">
      <c r="D11" s="26">
        <v>7</v>
      </c>
      <c r="E11" s="12">
        <v>396</v>
      </c>
      <c r="F11" s="12" t="str">
        <f t="shared" si="294"/>
        <v>#REF!</v>
      </c>
      <c r="G11" s="13" t="str">
        <f t="shared" si="295"/>
        <v>#REF!</v>
      </c>
      <c r="H11" s="12" t="str">
        <f t="shared" si="296"/>
        <v>#REF!</v>
      </c>
      <c r="I11" s="13" t="str">
        <f t="shared" si="297"/>
        <v/>
      </c>
      <c r="J11" s="12" t="s">
        <v>588</v>
      </c>
      <c r="K11" s="12" t="s">
        <v>594</v>
      </c>
      <c r="L11" s="13" t="s">
        <v>656</v>
      </c>
      <c r="M11" s="13" t="str">
        <f t="shared" si="298"/>
        <v>#REF!</v>
      </c>
      <c r="N11" s="497" t="s">
        <v>656</v>
      </c>
      <c r="O11" s="21" t="s">
        <v>19</v>
      </c>
      <c r="P11" s="12" t="str">
        <f t="shared" si="299"/>
        <v>#REF!</v>
      </c>
      <c r="Q11" s="12" t="str">
        <f t="shared" si="300"/>
        <v>#REF!</v>
      </c>
      <c r="R11" s="22">
        <v>44621</v>
      </c>
      <c r="S11" s="12" t="str">
        <f t="shared" si="301"/>
        <v>#REF!</v>
      </c>
      <c r="T11" s="12" t="str">
        <f t="shared" si="302"/>
        <v>#REF!</v>
      </c>
      <c r="U11" s="12" t="str">
        <f t="shared" si="303"/>
        <v>#REF!</v>
      </c>
      <c r="V11" s="12" t="str">
        <f t="shared" si="304"/>
        <v>#REF!</v>
      </c>
      <c r="W11" s="12" t="str">
        <f t="shared" si="305"/>
        <v>#REF!</v>
      </c>
    </row>
    <row r="12" ht="15.75" hidden="1" customHeight="1">
      <c r="D12" s="26">
        <v>10</v>
      </c>
      <c r="E12" s="12">
        <v>673</v>
      </c>
      <c r="F12" s="12" t="str">
        <f t="shared" si="294"/>
        <v>#REF!</v>
      </c>
      <c r="G12" s="13" t="str">
        <f t="shared" si="295"/>
        <v>#REF!</v>
      </c>
      <c r="H12" s="12" t="str">
        <f t="shared" si="296"/>
        <v>#REF!</v>
      </c>
      <c r="I12" s="13" t="str">
        <f t="shared" si="297"/>
        <v/>
      </c>
      <c r="J12" s="12" t="s">
        <v>590</v>
      </c>
      <c r="K12" s="12" t="s">
        <v>594</v>
      </c>
      <c r="L12" s="13" t="s">
        <v>657</v>
      </c>
      <c r="M12" s="485" t="str">
        <f t="shared" si="298"/>
        <v>#REF!</v>
      </c>
      <c r="N12" s="497" t="s">
        <v>658</v>
      </c>
      <c r="O12" s="25" t="s">
        <v>659</v>
      </c>
      <c r="P12" s="12" t="str">
        <f t="shared" si="299"/>
        <v>#REF!</v>
      </c>
      <c r="Q12" s="12" t="str">
        <f t="shared" si="300"/>
        <v>#REF!</v>
      </c>
      <c r="R12" s="22">
        <v>44621</v>
      </c>
      <c r="S12" s="12" t="str">
        <f t="shared" si="301"/>
        <v>#REF!</v>
      </c>
      <c r="T12" s="12" t="str">
        <f t="shared" si="302"/>
        <v>#REF!</v>
      </c>
      <c r="U12" s="12" t="str">
        <f t="shared" si="303"/>
        <v>#REF!</v>
      </c>
      <c r="V12" s="12" t="str">
        <f t="shared" si="304"/>
        <v>#REF!</v>
      </c>
      <c r="W12" s="12" t="str">
        <f t="shared" si="305"/>
        <v>#REF!</v>
      </c>
    </row>
    <row r="13" ht="15.75" customHeight="1">
      <c r="D13" s="26">
        <v>8</v>
      </c>
      <c r="E13" s="12">
        <v>785</v>
      </c>
      <c r="F13" s="12" t="str">
        <f t="shared" si="294"/>
        <v>#REF!</v>
      </c>
      <c r="G13" s="13" t="str">
        <f t="shared" si="295"/>
        <v>#REF!</v>
      </c>
      <c r="H13" s="12" t="str">
        <f t="shared" si="296"/>
        <v>#REF!</v>
      </c>
      <c r="I13" s="13" t="str">
        <f t="shared" si="297"/>
        <v/>
      </c>
      <c r="J13" s="12" t="s">
        <v>588</v>
      </c>
      <c r="K13" s="12" t="s">
        <v>594</v>
      </c>
      <c r="L13" s="13" t="s">
        <v>660</v>
      </c>
      <c r="M13" s="485" t="str">
        <f t="shared" si="298"/>
        <v>#REF!</v>
      </c>
      <c r="N13" s="497" t="s">
        <v>634</v>
      </c>
      <c r="O13" s="21" t="s">
        <v>19</v>
      </c>
      <c r="P13" s="12" t="str">
        <f t="shared" si="299"/>
        <v>#REF!</v>
      </c>
      <c r="Q13" s="12" t="str">
        <f t="shared" si="300"/>
        <v>#REF!</v>
      </c>
      <c r="R13" s="22">
        <v>44621</v>
      </c>
      <c r="S13" s="12" t="str">
        <f t="shared" si="301"/>
        <v>#REF!</v>
      </c>
      <c r="T13" s="12" t="str">
        <f t="shared" si="302"/>
        <v>#REF!</v>
      </c>
      <c r="U13" s="12" t="str">
        <f t="shared" si="303"/>
        <v>#REF!</v>
      </c>
      <c r="V13" s="12" t="str">
        <f t="shared" si="304"/>
        <v>#REF!</v>
      </c>
      <c r="W13" s="12" t="str">
        <f t="shared" si="305"/>
        <v>#REF!</v>
      </c>
    </row>
    <row r="14" ht="15.75" customHeight="1">
      <c r="D14" s="26">
        <v>9</v>
      </c>
      <c r="E14" s="12">
        <v>786</v>
      </c>
      <c r="F14" s="12" t="str">
        <f t="shared" si="294"/>
        <v>#REF!</v>
      </c>
      <c r="G14" s="13" t="str">
        <f t="shared" si="295"/>
        <v>#REF!</v>
      </c>
      <c r="H14" s="12" t="str">
        <f t="shared" si="296"/>
        <v>#REF!</v>
      </c>
      <c r="I14" s="13" t="str">
        <f t="shared" si="297"/>
        <v/>
      </c>
      <c r="J14" s="12" t="s">
        <v>588</v>
      </c>
      <c r="K14" s="12" t="s">
        <v>594</v>
      </c>
      <c r="L14" s="13" t="s">
        <v>198</v>
      </c>
      <c r="M14" s="13" t="str">
        <f t="shared" si="298"/>
        <v>#REF!</v>
      </c>
      <c r="N14" s="497" t="s">
        <v>198</v>
      </c>
      <c r="O14" s="21" t="s">
        <v>19</v>
      </c>
      <c r="P14" s="12" t="str">
        <f t="shared" si="299"/>
        <v>#REF!</v>
      </c>
      <c r="Q14" s="12" t="str">
        <f t="shared" si="300"/>
        <v>#REF!</v>
      </c>
      <c r="R14" s="22">
        <v>44621</v>
      </c>
      <c r="S14" s="12" t="str">
        <f t="shared" si="301"/>
        <v>#REF!</v>
      </c>
      <c r="T14" s="12" t="str">
        <f t="shared" si="302"/>
        <v>#REF!</v>
      </c>
      <c r="U14" s="12" t="str">
        <f t="shared" si="303"/>
        <v>#REF!</v>
      </c>
      <c r="V14" s="12" t="str">
        <f t="shared" si="304"/>
        <v>#REF!</v>
      </c>
      <c r="W14" s="12" t="str">
        <f t="shared" si="305"/>
        <v>#REF!</v>
      </c>
    </row>
    <row r="15" ht="15.75" hidden="1" customHeight="1">
      <c r="D15" s="26">
        <v>13</v>
      </c>
      <c r="E15" s="12">
        <v>787</v>
      </c>
      <c r="F15" s="12" t="str">
        <f t="shared" si="294"/>
        <v>#REF!</v>
      </c>
      <c r="G15" s="13" t="str">
        <f t="shared" si="295"/>
        <v>#REF!</v>
      </c>
      <c r="H15" s="12" t="str">
        <f t="shared" si="296"/>
        <v>#REF!</v>
      </c>
      <c r="I15" s="13" t="str">
        <f t="shared" si="297"/>
        <v/>
      </c>
      <c r="J15" s="12" t="s">
        <v>649</v>
      </c>
      <c r="K15" s="12" t="s">
        <v>594</v>
      </c>
      <c r="L15" s="13" t="s">
        <v>661</v>
      </c>
      <c r="M15" s="13" t="str">
        <f t="shared" si="298"/>
        <v>#REF!</v>
      </c>
      <c r="N15" s="497" t="s">
        <v>661</v>
      </c>
      <c r="O15" s="15" t="s">
        <v>15</v>
      </c>
      <c r="P15" s="12" t="str">
        <f t="shared" si="299"/>
        <v>#REF!</v>
      </c>
      <c r="Q15" s="12" t="str">
        <f t="shared" si="300"/>
        <v>#REF!</v>
      </c>
      <c r="R15" s="22">
        <v>44621</v>
      </c>
      <c r="S15" s="12" t="str">
        <f t="shared" si="301"/>
        <v>#REF!</v>
      </c>
      <c r="T15" s="12" t="str">
        <f t="shared" si="302"/>
        <v>#REF!</v>
      </c>
      <c r="U15" s="12" t="str">
        <f t="shared" si="303"/>
        <v>#REF!</v>
      </c>
      <c r="V15" s="12" t="str">
        <f t="shared" si="304"/>
        <v>#REF!</v>
      </c>
      <c r="W15" s="12" t="str">
        <f t="shared" si="305"/>
        <v>#REF!</v>
      </c>
    </row>
    <row r="16" ht="15.75" hidden="1" customHeight="1">
      <c r="D16" s="26">
        <v>14</v>
      </c>
      <c r="E16" s="12" t="s">
        <v>514</v>
      </c>
      <c r="F16" s="12" t="str">
        <f t="shared" si="294"/>
        <v>#REF!</v>
      </c>
      <c r="G16" s="13" t="str">
        <f t="shared" si="295"/>
        <v>#REF!</v>
      </c>
      <c r="H16" s="12" t="str">
        <f t="shared" si="296"/>
        <v>#REF!</v>
      </c>
      <c r="I16" s="13" t="str">
        <f t="shared" si="297"/>
        <v/>
      </c>
      <c r="J16" s="12" t="s">
        <v>590</v>
      </c>
      <c r="K16" s="12" t="s">
        <v>594</v>
      </c>
      <c r="L16" s="13" t="s">
        <v>662</v>
      </c>
      <c r="M16" s="13" t="s">
        <v>662</v>
      </c>
      <c r="N16" s="499" t="s">
        <v>662</v>
      </c>
      <c r="O16" s="15" t="s">
        <v>15</v>
      </c>
      <c r="P16" s="12" t="str">
        <f t="shared" si="299"/>
        <v>#REF!</v>
      </c>
      <c r="Q16" s="12" t="str">
        <f t="shared" si="300"/>
        <v>#REF!</v>
      </c>
      <c r="R16" s="41" t="str">
        <f>IF(ISBLANK(S16),"",(DATE(YEAR(S16),MONTH(S16)-8,DAY(S16))))</f>
        <v>#REF!</v>
      </c>
      <c r="S16" s="12" t="str">
        <f t="shared" si="301"/>
        <v>#REF!</v>
      </c>
      <c r="T16" s="12" t="str">
        <f t="shared" si="302"/>
        <v>#REF!</v>
      </c>
      <c r="U16" s="12" t="str">
        <f t="shared" si="303"/>
        <v>#REF!</v>
      </c>
      <c r="V16" s="12" t="str">
        <f t="shared" si="304"/>
        <v>#REF!</v>
      </c>
      <c r="W16" s="12" t="str">
        <f t="shared" si="305"/>
        <v>#REF!</v>
      </c>
    </row>
    <row r="17" ht="15.75" customHeight="1">
      <c r="D17" s="26">
        <v>10</v>
      </c>
      <c r="E17" s="12">
        <v>246</v>
      </c>
      <c r="F17" s="12" t="str">
        <f t="shared" si="294"/>
        <v>#REF!</v>
      </c>
      <c r="G17" s="13" t="str">
        <f t="shared" si="295"/>
        <v>#REF!</v>
      </c>
      <c r="H17" s="12" t="str">
        <f t="shared" si="296"/>
        <v>#REF!</v>
      </c>
      <c r="I17" s="13" t="str">
        <f t="shared" si="297"/>
        <v/>
      </c>
      <c r="J17" s="12" t="s">
        <v>588</v>
      </c>
      <c r="K17" s="12" t="s">
        <v>594</v>
      </c>
      <c r="L17" s="13" t="s">
        <v>49</v>
      </c>
      <c r="M17" s="13" t="str">
        <f t="shared" si="298"/>
        <v>#REF!</v>
      </c>
      <c r="N17" s="497" t="s">
        <v>49</v>
      </c>
      <c r="O17" s="21" t="s">
        <v>57</v>
      </c>
      <c r="P17" s="12" t="str">
        <f t="shared" si="299"/>
        <v>#REF!</v>
      </c>
      <c r="Q17" s="12" t="str">
        <f t="shared" si="300"/>
        <v>#REF!</v>
      </c>
      <c r="R17" s="22">
        <v>44652</v>
      </c>
      <c r="S17" s="12" t="str">
        <f t="shared" si="301"/>
        <v>#REF!</v>
      </c>
      <c r="T17" s="12" t="str">
        <f t="shared" si="302"/>
        <v>#REF!</v>
      </c>
      <c r="U17" s="12" t="str">
        <f t="shared" si="303"/>
        <v>#REF!</v>
      </c>
      <c r="V17" s="12" t="str">
        <f t="shared" si="304"/>
        <v>#REF!</v>
      </c>
      <c r="W17" s="12" t="str">
        <f t="shared" si="305"/>
        <v>#REF!</v>
      </c>
    </row>
    <row r="18" ht="15.75" hidden="1" customHeight="1">
      <c r="D18" s="26">
        <v>16</v>
      </c>
      <c r="E18" s="12">
        <v>524</v>
      </c>
      <c r="F18" s="12" t="str">
        <f t="shared" si="294"/>
        <v>#REF!</v>
      </c>
      <c r="G18" s="13" t="str">
        <f t="shared" si="295"/>
        <v>#REF!</v>
      </c>
      <c r="H18" s="12" t="str">
        <f t="shared" si="296"/>
        <v>#REF!</v>
      </c>
      <c r="I18" s="13" t="str">
        <f t="shared" si="297"/>
        <v/>
      </c>
      <c r="J18" s="12" t="s">
        <v>649</v>
      </c>
      <c r="K18" s="12" t="s">
        <v>594</v>
      </c>
      <c r="L18" s="13" t="s">
        <v>663</v>
      </c>
      <c r="M18" s="13" t="str">
        <f t="shared" si="298"/>
        <v>#REF!</v>
      </c>
      <c r="N18" s="497" t="s">
        <v>663</v>
      </c>
      <c r="O18" s="500" t="s">
        <v>664</v>
      </c>
      <c r="P18" s="12" t="str">
        <f t="shared" si="299"/>
        <v>#REF!</v>
      </c>
      <c r="Q18" s="12" t="str">
        <f t="shared" si="300"/>
        <v>#REF!</v>
      </c>
      <c r="R18" s="22">
        <v>44652</v>
      </c>
      <c r="S18" s="12" t="str">
        <f t="shared" si="301"/>
        <v>#REF!</v>
      </c>
      <c r="T18" s="12" t="str">
        <f t="shared" si="302"/>
        <v>#REF!</v>
      </c>
      <c r="U18" s="12" t="str">
        <f t="shared" si="303"/>
        <v>#REF!</v>
      </c>
      <c r="V18" s="12" t="str">
        <f t="shared" si="304"/>
        <v>#REF!</v>
      </c>
      <c r="W18" s="12" t="str">
        <f t="shared" si="305"/>
        <v>#REF!</v>
      </c>
    </row>
    <row r="19" ht="15.75" customHeight="1">
      <c r="D19" s="26">
        <v>11</v>
      </c>
      <c r="E19" s="12">
        <v>345</v>
      </c>
      <c r="F19" s="12" t="str">
        <f t="shared" si="294"/>
        <v>#REF!</v>
      </c>
      <c r="G19" s="13" t="str">
        <f t="shared" si="295"/>
        <v>#REF!</v>
      </c>
      <c r="H19" s="12" t="str">
        <f t="shared" si="296"/>
        <v>#REF!</v>
      </c>
      <c r="I19" s="13" t="str">
        <f t="shared" si="297"/>
        <v/>
      </c>
      <c r="J19" s="12" t="s">
        <v>588</v>
      </c>
      <c r="K19" s="12" t="s">
        <v>594</v>
      </c>
      <c r="L19" s="13" t="s">
        <v>67</v>
      </c>
      <c r="M19" s="13" t="str">
        <f t="shared" si="298"/>
        <v>#REF!</v>
      </c>
      <c r="N19" s="497" t="s">
        <v>67</v>
      </c>
      <c r="O19" s="21" t="s">
        <v>57</v>
      </c>
      <c r="P19" s="12" t="str">
        <f t="shared" si="299"/>
        <v>#REF!</v>
      </c>
      <c r="Q19" s="12" t="str">
        <f t="shared" si="300"/>
        <v>#REF!</v>
      </c>
      <c r="R19" s="22">
        <v>44682</v>
      </c>
      <c r="S19" s="12" t="str">
        <f t="shared" si="301"/>
        <v>#REF!</v>
      </c>
      <c r="T19" s="12" t="str">
        <f t="shared" si="302"/>
        <v>#REF!</v>
      </c>
      <c r="U19" s="12" t="str">
        <f t="shared" si="303"/>
        <v>#REF!</v>
      </c>
      <c r="V19" s="12" t="str">
        <f t="shared" si="304"/>
        <v>#REF!</v>
      </c>
      <c r="W19" s="12" t="str">
        <f t="shared" si="305"/>
        <v>#REF!</v>
      </c>
    </row>
    <row r="20" ht="15.75" hidden="1" customHeight="1">
      <c r="D20" s="26">
        <v>18</v>
      </c>
      <c r="E20" s="12">
        <v>631</v>
      </c>
      <c r="F20" s="12" t="str">
        <f t="shared" si="294"/>
        <v>#REF!</v>
      </c>
      <c r="G20" s="13" t="str">
        <f t="shared" si="295"/>
        <v>#REF!</v>
      </c>
      <c r="H20" s="12" t="str">
        <f t="shared" si="296"/>
        <v>#REF!</v>
      </c>
      <c r="I20" s="13" t="str">
        <f t="shared" si="297"/>
        <v/>
      </c>
      <c r="J20" s="12" t="s">
        <v>649</v>
      </c>
      <c r="K20" s="12" t="s">
        <v>594</v>
      </c>
      <c r="L20" s="13" t="s">
        <v>665</v>
      </c>
      <c r="M20" s="485" t="str">
        <f t="shared" si="298"/>
        <v>#REF!</v>
      </c>
      <c r="N20" s="497" t="s">
        <v>666</v>
      </c>
      <c r="O20" s="15" t="s">
        <v>15</v>
      </c>
      <c r="P20" s="12" t="str">
        <f t="shared" si="299"/>
        <v>#REF!</v>
      </c>
      <c r="Q20" s="12" t="str">
        <f t="shared" si="300"/>
        <v>#REF!</v>
      </c>
      <c r="R20" s="22">
        <v>44682</v>
      </c>
      <c r="S20" s="12" t="str">
        <f t="shared" si="301"/>
        <v>#REF!</v>
      </c>
      <c r="T20" s="12" t="str">
        <f t="shared" si="302"/>
        <v>#REF!</v>
      </c>
      <c r="U20" s="12" t="str">
        <f t="shared" si="303"/>
        <v>#REF!</v>
      </c>
      <c r="V20" s="12" t="str">
        <f t="shared" si="304"/>
        <v>#REF!</v>
      </c>
      <c r="W20" s="12" t="str">
        <f t="shared" si="305"/>
        <v>#REF!</v>
      </c>
    </row>
    <row r="21" ht="15.75" hidden="1" customHeight="1">
      <c r="D21" s="26">
        <v>19</v>
      </c>
      <c r="E21" s="12">
        <v>102</v>
      </c>
      <c r="F21" s="12" t="str">
        <f t="shared" si="294"/>
        <v>#REF!</v>
      </c>
      <c r="G21" s="13" t="str">
        <f t="shared" si="295"/>
        <v>#REF!</v>
      </c>
      <c r="H21" s="12" t="str">
        <f t="shared" si="296"/>
        <v>#REF!</v>
      </c>
      <c r="I21" s="13" t="str">
        <f t="shared" si="297"/>
        <v/>
      </c>
      <c r="J21" s="12" t="s">
        <v>653</v>
      </c>
      <c r="K21" s="12" t="s">
        <v>594</v>
      </c>
      <c r="L21" s="13" t="s">
        <v>667</v>
      </c>
      <c r="M21" s="13" t="str">
        <f t="shared" si="298"/>
        <v>#REF!</v>
      </c>
      <c r="N21" s="497" t="s">
        <v>667</v>
      </c>
      <c r="O21" s="500" t="s">
        <v>668</v>
      </c>
      <c r="P21" s="12" t="str">
        <f t="shared" si="299"/>
        <v>#REF!</v>
      </c>
      <c r="Q21" s="12" t="str">
        <f t="shared" si="300"/>
        <v>#REF!</v>
      </c>
      <c r="R21" s="22">
        <v>44713</v>
      </c>
      <c r="S21" s="12" t="str">
        <f t="shared" si="301"/>
        <v>#REF!</v>
      </c>
      <c r="T21" s="12" t="str">
        <f t="shared" si="302"/>
        <v>#REF!</v>
      </c>
      <c r="U21" s="12" t="str">
        <f t="shared" si="303"/>
        <v>#REF!</v>
      </c>
      <c r="V21" s="12" t="str">
        <f t="shared" si="304"/>
        <v>#REF!</v>
      </c>
      <c r="W21" s="12" t="str">
        <f t="shared" si="305"/>
        <v>#REF!</v>
      </c>
    </row>
    <row r="22" ht="15.75" hidden="1" customHeight="1">
      <c r="D22" s="26">
        <v>20</v>
      </c>
      <c r="E22" s="12">
        <v>103</v>
      </c>
      <c r="F22" s="12" t="str">
        <f t="shared" si="294"/>
        <v>#REF!</v>
      </c>
      <c r="G22" s="13" t="str">
        <f t="shared" si="295"/>
        <v>#REF!</v>
      </c>
      <c r="H22" s="12" t="str">
        <f t="shared" si="296"/>
        <v>#REF!</v>
      </c>
      <c r="I22" s="13" t="str">
        <f t="shared" si="297"/>
        <v/>
      </c>
      <c r="J22" s="12" t="s">
        <v>653</v>
      </c>
      <c r="K22" s="12" t="s">
        <v>594</v>
      </c>
      <c r="L22" s="13" t="s">
        <v>669</v>
      </c>
      <c r="M22" s="13" t="str">
        <f t="shared" si="298"/>
        <v>#REF!</v>
      </c>
      <c r="N22" s="497" t="s">
        <v>669</v>
      </c>
      <c r="O22" s="500" t="s">
        <v>668</v>
      </c>
      <c r="P22" s="12" t="str">
        <f t="shared" si="299"/>
        <v>#REF!</v>
      </c>
      <c r="Q22" s="12" t="str">
        <f t="shared" si="300"/>
        <v>#REF!</v>
      </c>
      <c r="R22" s="22">
        <v>44713</v>
      </c>
      <c r="S22" s="12" t="str">
        <f t="shared" si="301"/>
        <v>#REF!</v>
      </c>
      <c r="T22" s="12" t="str">
        <f t="shared" si="302"/>
        <v>#REF!</v>
      </c>
      <c r="U22" s="12" t="str">
        <f t="shared" si="303"/>
        <v>#REF!</v>
      </c>
      <c r="V22" s="12" t="str">
        <f t="shared" si="304"/>
        <v>#REF!</v>
      </c>
      <c r="W22" s="12" t="str">
        <f t="shared" si="305"/>
        <v>#REF!</v>
      </c>
    </row>
    <row r="23" ht="15.75" hidden="1" customHeight="1">
      <c r="D23" s="26">
        <v>21</v>
      </c>
      <c r="E23" s="12">
        <v>182</v>
      </c>
      <c r="F23" s="12" t="str">
        <f t="shared" si="294"/>
        <v>#REF!</v>
      </c>
      <c r="G23" s="13" t="str">
        <f t="shared" si="295"/>
        <v>#REF!</v>
      </c>
      <c r="H23" s="12" t="str">
        <f t="shared" si="296"/>
        <v>#REF!</v>
      </c>
      <c r="I23" s="13" t="str">
        <f t="shared" si="297"/>
        <v/>
      </c>
      <c r="J23" s="12" t="s">
        <v>653</v>
      </c>
      <c r="K23" s="12" t="s">
        <v>594</v>
      </c>
      <c r="L23" s="13" t="s">
        <v>670</v>
      </c>
      <c r="M23" s="13" t="str">
        <f t="shared" si="298"/>
        <v>#REF!</v>
      </c>
      <c r="N23" s="497" t="s">
        <v>670</v>
      </c>
      <c r="O23" s="21" t="s">
        <v>655</v>
      </c>
      <c r="P23" s="12" t="str">
        <f t="shared" si="299"/>
        <v>#REF!</v>
      </c>
      <c r="Q23" s="12" t="str">
        <f t="shared" si="300"/>
        <v>#REF!</v>
      </c>
      <c r="R23" s="22">
        <v>44713</v>
      </c>
      <c r="S23" s="12" t="str">
        <f t="shared" si="301"/>
        <v>#REF!</v>
      </c>
      <c r="T23" s="12" t="str">
        <f t="shared" si="302"/>
        <v>#REF!</v>
      </c>
      <c r="U23" s="12" t="str">
        <f t="shared" si="303"/>
        <v>#REF!</v>
      </c>
      <c r="V23" s="12" t="str">
        <f t="shared" si="304"/>
        <v>#REF!</v>
      </c>
      <c r="W23" s="12" t="str">
        <f t="shared" si="305"/>
        <v>#REF!</v>
      </c>
    </row>
    <row r="24" ht="15.75" customHeight="1">
      <c r="D24" s="26">
        <v>12</v>
      </c>
      <c r="E24" s="12">
        <v>384</v>
      </c>
      <c r="F24" s="12" t="str">
        <f t="shared" si="294"/>
        <v>#REF!</v>
      </c>
      <c r="G24" s="13" t="str">
        <f t="shared" si="295"/>
        <v>#REF!</v>
      </c>
      <c r="H24" s="12" t="str">
        <f t="shared" si="296"/>
        <v>#REF!</v>
      </c>
      <c r="I24" s="13" t="str">
        <f t="shared" si="297"/>
        <v/>
      </c>
      <c r="J24" s="12" t="s">
        <v>588</v>
      </c>
      <c r="K24" s="12" t="s">
        <v>594</v>
      </c>
      <c r="L24" s="13" t="s">
        <v>72</v>
      </c>
      <c r="M24" s="13" t="str">
        <f t="shared" si="298"/>
        <v>#REF!</v>
      </c>
      <c r="N24" s="497" t="s">
        <v>72</v>
      </c>
      <c r="O24" s="21" t="s">
        <v>19</v>
      </c>
      <c r="P24" s="12" t="str">
        <f t="shared" si="299"/>
        <v>#REF!</v>
      </c>
      <c r="Q24" s="12" t="str">
        <f t="shared" si="300"/>
        <v>#REF!</v>
      </c>
      <c r="R24" s="22">
        <v>44713</v>
      </c>
      <c r="S24" s="12" t="str">
        <f t="shared" si="301"/>
        <v>#REF!</v>
      </c>
      <c r="T24" s="12" t="str">
        <f t="shared" si="302"/>
        <v>#REF!</v>
      </c>
      <c r="U24" s="12" t="str">
        <f t="shared" si="303"/>
        <v>#REF!</v>
      </c>
      <c r="V24" s="12" t="str">
        <f t="shared" si="304"/>
        <v>#REF!</v>
      </c>
      <c r="W24" s="12" t="str">
        <f t="shared" si="305"/>
        <v>#REF!</v>
      </c>
    </row>
    <row r="25" ht="15.75" customHeight="1">
      <c r="D25" s="26">
        <v>13</v>
      </c>
      <c r="E25" s="12">
        <v>385</v>
      </c>
      <c r="F25" s="12" t="str">
        <f t="shared" si="294"/>
        <v>#REF!</v>
      </c>
      <c r="G25" s="13" t="str">
        <f t="shared" si="295"/>
        <v>#REF!</v>
      </c>
      <c r="H25" s="12" t="str">
        <f t="shared" si="296"/>
        <v>#REF!</v>
      </c>
      <c r="I25" s="13" t="str">
        <f t="shared" si="297"/>
        <v/>
      </c>
      <c r="J25" s="12" t="s">
        <v>588</v>
      </c>
      <c r="K25" s="12" t="s">
        <v>594</v>
      </c>
      <c r="L25" s="13" t="s">
        <v>74</v>
      </c>
      <c r="M25" s="13" t="str">
        <f t="shared" si="298"/>
        <v>#REF!</v>
      </c>
      <c r="N25" s="497" t="s">
        <v>74</v>
      </c>
      <c r="O25" s="21" t="s">
        <v>19</v>
      </c>
      <c r="P25" s="12" t="str">
        <f t="shared" si="299"/>
        <v>#REF!</v>
      </c>
      <c r="Q25" s="12" t="str">
        <f t="shared" si="300"/>
        <v>#REF!</v>
      </c>
      <c r="R25" s="22">
        <v>44713</v>
      </c>
      <c r="S25" s="12" t="str">
        <f t="shared" si="301"/>
        <v>#REF!</v>
      </c>
      <c r="T25" s="12" t="str">
        <f t="shared" si="302"/>
        <v>#REF!</v>
      </c>
      <c r="U25" s="12" t="str">
        <f t="shared" si="303"/>
        <v>#REF!</v>
      </c>
      <c r="V25" s="12" t="str">
        <f t="shared" si="304"/>
        <v>#REF!</v>
      </c>
      <c r="W25" s="12" t="str">
        <f t="shared" si="305"/>
        <v>#REF!</v>
      </c>
    </row>
    <row r="26" ht="15.75" hidden="1" customHeight="1">
      <c r="D26" s="26">
        <v>24</v>
      </c>
      <c r="E26" s="12">
        <v>386</v>
      </c>
      <c r="F26" s="12" t="str">
        <f t="shared" si="294"/>
        <v>#REF!</v>
      </c>
      <c r="G26" s="13" t="str">
        <f t="shared" si="295"/>
        <v>#REF!</v>
      </c>
      <c r="H26" s="12" t="str">
        <f t="shared" si="296"/>
        <v>#REF!</v>
      </c>
      <c r="I26" s="13" t="str">
        <f t="shared" si="297"/>
        <v/>
      </c>
      <c r="J26" s="12" t="s">
        <v>649</v>
      </c>
      <c r="K26" s="12" t="s">
        <v>594</v>
      </c>
      <c r="L26" s="13" t="s">
        <v>671</v>
      </c>
      <c r="M26" s="13" t="str">
        <f t="shared" si="298"/>
        <v>#REF!</v>
      </c>
      <c r="N26" s="497" t="s">
        <v>671</v>
      </c>
      <c r="O26" s="500" t="s">
        <v>664</v>
      </c>
      <c r="P26" s="12" t="str">
        <f t="shared" si="299"/>
        <v>#REF!</v>
      </c>
      <c r="Q26" s="12" t="str">
        <f t="shared" si="300"/>
        <v>#REF!</v>
      </c>
      <c r="R26" s="22">
        <v>44713</v>
      </c>
      <c r="S26" s="12" t="str">
        <f t="shared" si="301"/>
        <v>#REF!</v>
      </c>
      <c r="T26" s="12" t="str">
        <f t="shared" si="302"/>
        <v>#REF!</v>
      </c>
      <c r="U26" s="12" t="str">
        <f t="shared" si="303"/>
        <v>#REF!</v>
      </c>
      <c r="V26" s="12" t="str">
        <f t="shared" si="304"/>
        <v>#REF!</v>
      </c>
      <c r="W26" s="12" t="str">
        <f t="shared" si="305"/>
        <v>#REF!</v>
      </c>
    </row>
    <row r="27" ht="15.75" hidden="1" customHeight="1">
      <c r="D27" s="26">
        <v>25</v>
      </c>
      <c r="E27" s="12">
        <v>387</v>
      </c>
      <c r="F27" s="12" t="str">
        <f t="shared" si="294"/>
        <v>#REF!</v>
      </c>
      <c r="G27" s="13" t="str">
        <f t="shared" si="295"/>
        <v>#REF!</v>
      </c>
      <c r="H27" s="12" t="str">
        <f t="shared" si="296"/>
        <v>#REF!</v>
      </c>
      <c r="I27" s="13" t="str">
        <f t="shared" si="297"/>
        <v/>
      </c>
      <c r="J27" s="12" t="s">
        <v>649</v>
      </c>
      <c r="K27" s="12" t="s">
        <v>594</v>
      </c>
      <c r="L27" s="13" t="s">
        <v>672</v>
      </c>
      <c r="M27" s="13" t="str">
        <f t="shared" si="298"/>
        <v>#REF!</v>
      </c>
      <c r="N27" s="497" t="s">
        <v>672</v>
      </c>
      <c r="O27" s="500" t="s">
        <v>664</v>
      </c>
      <c r="P27" s="12" t="str">
        <f t="shared" si="299"/>
        <v>#REF!</v>
      </c>
      <c r="Q27" s="12" t="str">
        <f t="shared" si="300"/>
        <v>#REF!</v>
      </c>
      <c r="R27" s="22">
        <v>44713</v>
      </c>
      <c r="S27" s="12" t="str">
        <f t="shared" si="301"/>
        <v>#REF!</v>
      </c>
      <c r="T27" s="12" t="str">
        <f t="shared" si="302"/>
        <v>#REF!</v>
      </c>
      <c r="U27" s="12" t="str">
        <f t="shared" si="303"/>
        <v>#REF!</v>
      </c>
      <c r="V27" s="12" t="str">
        <f t="shared" si="304"/>
        <v>#REF!</v>
      </c>
      <c r="W27" s="12" t="str">
        <f t="shared" si="305"/>
        <v>#REF!</v>
      </c>
    </row>
    <row r="28" ht="15.75" hidden="1" customHeight="1">
      <c r="D28" s="26">
        <v>26</v>
      </c>
      <c r="E28" s="12">
        <v>672</v>
      </c>
      <c r="F28" s="12" t="str">
        <f t="shared" si="294"/>
        <v>#REF!</v>
      </c>
      <c r="G28" s="13" t="str">
        <f t="shared" si="295"/>
        <v>#REF!</v>
      </c>
      <c r="H28" s="12" t="str">
        <f t="shared" si="296"/>
        <v>#REF!</v>
      </c>
      <c r="I28" s="13" t="str">
        <f t="shared" si="297"/>
        <v/>
      </c>
      <c r="J28" s="12" t="s">
        <v>590</v>
      </c>
      <c r="K28" s="12" t="s">
        <v>594</v>
      </c>
      <c r="L28" s="13" t="s">
        <v>673</v>
      </c>
      <c r="M28" s="13" t="str">
        <f t="shared" si="298"/>
        <v>#REF!</v>
      </c>
      <c r="N28" s="497" t="s">
        <v>673</v>
      </c>
      <c r="O28" s="25" t="s">
        <v>659</v>
      </c>
      <c r="P28" s="12" t="str">
        <f t="shared" si="299"/>
        <v>#REF!</v>
      </c>
      <c r="Q28" s="12" t="str">
        <f t="shared" si="300"/>
        <v>#REF!</v>
      </c>
      <c r="R28" s="22">
        <v>44713</v>
      </c>
      <c r="S28" s="12" t="str">
        <f t="shared" si="301"/>
        <v>#REF!</v>
      </c>
      <c r="T28" s="12" t="str">
        <f t="shared" si="302"/>
        <v>#REF!</v>
      </c>
      <c r="U28" s="12" t="str">
        <f t="shared" si="303"/>
        <v>#REF!</v>
      </c>
      <c r="V28" s="12" t="str">
        <f t="shared" si="304"/>
        <v>#REF!</v>
      </c>
      <c r="W28" s="12" t="str">
        <f t="shared" si="305"/>
        <v>#REF!</v>
      </c>
    </row>
    <row r="29" ht="15.75" customHeight="1">
      <c r="D29" s="26">
        <v>14</v>
      </c>
      <c r="E29" s="12">
        <v>460</v>
      </c>
      <c r="F29" s="12" t="str">
        <f t="shared" si="294"/>
        <v>#REF!</v>
      </c>
      <c r="G29" s="13" t="str">
        <f t="shared" si="295"/>
        <v>#REF!</v>
      </c>
      <c r="H29" s="12" t="str">
        <f t="shared" si="296"/>
        <v>#REF!</v>
      </c>
      <c r="I29" s="13" t="str">
        <f t="shared" si="297"/>
        <v/>
      </c>
      <c r="J29" s="12" t="s">
        <v>588</v>
      </c>
      <c r="K29" s="12" t="s">
        <v>594</v>
      </c>
      <c r="L29" s="13" t="s">
        <v>674</v>
      </c>
      <c r="M29" s="485" t="str">
        <f t="shared" si="298"/>
        <v>#REF!</v>
      </c>
      <c r="N29" s="497" t="s">
        <v>620</v>
      </c>
      <c r="O29" s="15" t="s">
        <v>15</v>
      </c>
      <c r="P29" s="12" t="str">
        <f t="shared" si="299"/>
        <v>#REF!</v>
      </c>
      <c r="Q29" s="12" t="str">
        <f t="shared" si="300"/>
        <v>#REF!</v>
      </c>
      <c r="R29" s="40">
        <v>44743</v>
      </c>
      <c r="S29" s="12" t="str">
        <f t="shared" si="301"/>
        <v>#REF!</v>
      </c>
      <c r="T29" s="12" t="str">
        <f t="shared" si="302"/>
        <v>#REF!</v>
      </c>
      <c r="U29" s="12" t="str">
        <f t="shared" si="303"/>
        <v>#REF!</v>
      </c>
      <c r="V29" s="12" t="str">
        <f t="shared" si="304"/>
        <v>#REF!</v>
      </c>
      <c r="W29" s="12" t="str">
        <f t="shared" si="305"/>
        <v>#REF!</v>
      </c>
    </row>
    <row r="30" ht="15.75" hidden="1" customHeight="1">
      <c r="D30" s="26">
        <v>28</v>
      </c>
      <c r="E30" s="12">
        <v>525</v>
      </c>
      <c r="F30" s="12" t="str">
        <f t="shared" si="294"/>
        <v>#REF!</v>
      </c>
      <c r="G30" s="13" t="str">
        <f t="shared" si="295"/>
        <v>#REF!</v>
      </c>
      <c r="H30" s="12" t="str">
        <f t="shared" si="296"/>
        <v>#REF!</v>
      </c>
      <c r="I30" s="13" t="str">
        <f t="shared" si="297"/>
        <v/>
      </c>
      <c r="J30" s="12" t="s">
        <v>649</v>
      </c>
      <c r="K30" s="12" t="s">
        <v>594</v>
      </c>
      <c r="L30" s="13" t="s">
        <v>675</v>
      </c>
      <c r="M30" s="13" t="str">
        <f t="shared" si="298"/>
        <v>#REF!</v>
      </c>
      <c r="N30" s="497" t="s">
        <v>675</v>
      </c>
      <c r="O30" s="15" t="s">
        <v>15</v>
      </c>
      <c r="P30" s="12" t="str">
        <f t="shared" si="299"/>
        <v>#REF!</v>
      </c>
      <c r="Q30" s="12" t="str">
        <f t="shared" si="300"/>
        <v>#REF!</v>
      </c>
      <c r="R30" s="22">
        <v>44743</v>
      </c>
      <c r="S30" s="12" t="str">
        <f t="shared" si="301"/>
        <v>#REF!</v>
      </c>
      <c r="T30" s="12" t="str">
        <f t="shared" si="302"/>
        <v>#REF!</v>
      </c>
      <c r="U30" s="12" t="str">
        <f t="shared" si="303"/>
        <v>#REF!</v>
      </c>
      <c r="V30" s="12" t="str">
        <f t="shared" si="304"/>
        <v>#REF!</v>
      </c>
      <c r="W30" s="12" t="str">
        <f t="shared" si="305"/>
        <v>#REF!</v>
      </c>
    </row>
    <row r="31" ht="15.75" hidden="1" customHeight="1">
      <c r="D31" s="26">
        <v>29</v>
      </c>
      <c r="E31" s="12">
        <v>181</v>
      </c>
      <c r="F31" s="12" t="str">
        <f t="shared" si="294"/>
        <v>#REF!</v>
      </c>
      <c r="G31" s="13" t="str">
        <f t="shared" si="295"/>
        <v>#REF!</v>
      </c>
      <c r="H31" s="12" t="str">
        <f t="shared" si="296"/>
        <v>#REF!</v>
      </c>
      <c r="I31" s="13" t="str">
        <f t="shared" si="297"/>
        <v/>
      </c>
      <c r="J31" s="12" t="s">
        <v>653</v>
      </c>
      <c r="K31" s="12" t="s">
        <v>594</v>
      </c>
      <c r="L31" s="13" t="s">
        <v>676</v>
      </c>
      <c r="M31" s="13" t="str">
        <f t="shared" si="298"/>
        <v>#REF!</v>
      </c>
      <c r="N31" s="497" t="s">
        <v>676</v>
      </c>
      <c r="O31" s="21" t="s">
        <v>655</v>
      </c>
      <c r="P31" s="12" t="str">
        <f t="shared" si="299"/>
        <v>#REF!</v>
      </c>
      <c r="Q31" s="12" t="str">
        <f t="shared" si="300"/>
        <v>#REF!</v>
      </c>
      <c r="R31" s="22">
        <v>44774</v>
      </c>
      <c r="S31" s="12" t="str">
        <f t="shared" si="301"/>
        <v>#REF!</v>
      </c>
      <c r="T31" s="12" t="str">
        <f t="shared" si="302"/>
        <v>#REF!</v>
      </c>
      <c r="U31" s="12" t="str">
        <f t="shared" si="303"/>
        <v>#REF!</v>
      </c>
      <c r="V31" s="12" t="str">
        <f t="shared" si="304"/>
        <v>#REF!</v>
      </c>
      <c r="W31" s="12" t="str">
        <f t="shared" si="305"/>
        <v>#REF!</v>
      </c>
    </row>
    <row r="32" ht="15.75" hidden="1" customHeight="1">
      <c r="D32" s="26">
        <v>30</v>
      </c>
      <c r="E32" s="12">
        <v>467</v>
      </c>
      <c r="F32" s="12" t="str">
        <f t="shared" si="294"/>
        <v>#REF!</v>
      </c>
      <c r="G32" s="13" t="str">
        <f t="shared" si="295"/>
        <v>#REF!</v>
      </c>
      <c r="H32" s="12" t="str">
        <f t="shared" si="296"/>
        <v>#REF!</v>
      </c>
      <c r="I32" s="13" t="str">
        <f t="shared" si="297"/>
        <v/>
      </c>
      <c r="J32" s="12" t="s">
        <v>590</v>
      </c>
      <c r="K32" s="12" t="s">
        <v>594</v>
      </c>
      <c r="L32" s="13" t="s">
        <v>677</v>
      </c>
      <c r="M32" s="13" t="str">
        <f t="shared" si="298"/>
        <v>#REF!</v>
      </c>
      <c r="N32" s="497" t="s">
        <v>677</v>
      </c>
      <c r="O32" s="21" t="s">
        <v>659</v>
      </c>
      <c r="P32" s="12" t="str">
        <f t="shared" si="299"/>
        <v>#REF!</v>
      </c>
      <c r="Q32" s="12" t="str">
        <f t="shared" si="300"/>
        <v>#REF!</v>
      </c>
      <c r="R32" s="22">
        <v>44774</v>
      </c>
      <c r="S32" s="12" t="str">
        <f t="shared" si="301"/>
        <v>#REF!</v>
      </c>
      <c r="T32" s="12" t="str">
        <f t="shared" si="302"/>
        <v>#REF!</v>
      </c>
      <c r="U32" s="12" t="str">
        <f t="shared" si="303"/>
        <v>#REF!</v>
      </c>
      <c r="V32" s="12" t="str">
        <f t="shared" si="304"/>
        <v>#REF!</v>
      </c>
      <c r="W32" s="12" t="str">
        <f t="shared" si="305"/>
        <v>#REF!</v>
      </c>
    </row>
    <row r="33" ht="15.75" customHeight="1">
      <c r="D33" s="26">
        <v>15</v>
      </c>
      <c r="E33" s="12">
        <v>630</v>
      </c>
      <c r="F33" s="12" t="str">
        <f t="shared" si="294"/>
        <v>#REF!</v>
      </c>
      <c r="G33" s="13" t="str">
        <f t="shared" si="295"/>
        <v>#REF!</v>
      </c>
      <c r="H33" s="12" t="str">
        <f t="shared" si="296"/>
        <v>#REF!</v>
      </c>
      <c r="I33" s="13" t="str">
        <f t="shared" si="297"/>
        <v/>
      </c>
      <c r="J33" s="12" t="s">
        <v>588</v>
      </c>
      <c r="K33" s="12" t="s">
        <v>594</v>
      </c>
      <c r="L33" s="13" t="s">
        <v>371</v>
      </c>
      <c r="M33" s="485" t="str">
        <f t="shared" si="298"/>
        <v>#REF!</v>
      </c>
      <c r="N33" s="497" t="s">
        <v>678</v>
      </c>
      <c r="O33" s="21" t="s">
        <v>19</v>
      </c>
      <c r="P33" s="12" t="str">
        <f t="shared" si="299"/>
        <v>#REF!</v>
      </c>
      <c r="Q33" s="12" t="str">
        <f t="shared" si="300"/>
        <v>#REF!</v>
      </c>
      <c r="R33" s="22">
        <v>44774</v>
      </c>
      <c r="S33" s="12" t="str">
        <f t="shared" si="301"/>
        <v>#REF!</v>
      </c>
      <c r="T33" s="12" t="str">
        <f t="shared" si="302"/>
        <v>#REF!</v>
      </c>
      <c r="U33" s="12" t="str">
        <f t="shared" si="303"/>
        <v>#REF!</v>
      </c>
      <c r="V33" s="12" t="str">
        <f t="shared" si="304"/>
        <v>#REF!</v>
      </c>
      <c r="W33" s="12" t="str">
        <f t="shared" si="305"/>
        <v>#REF!</v>
      </c>
    </row>
    <row r="34" ht="15.75" hidden="1" customHeight="1">
      <c r="D34" s="26">
        <v>32</v>
      </c>
      <c r="E34" s="12">
        <v>183</v>
      </c>
      <c r="F34" s="12" t="str">
        <f t="shared" si="294"/>
        <v>#REF!</v>
      </c>
      <c r="G34" s="13" t="str">
        <f t="shared" si="295"/>
        <v>#REF!</v>
      </c>
      <c r="H34" s="12" t="str">
        <f t="shared" si="296"/>
        <v>#REF!</v>
      </c>
      <c r="I34" s="13" t="str">
        <f t="shared" si="297"/>
        <v/>
      </c>
      <c r="J34" s="12" t="s">
        <v>653</v>
      </c>
      <c r="K34" s="12" t="s">
        <v>594</v>
      </c>
      <c r="L34" s="13" t="s">
        <v>679</v>
      </c>
      <c r="M34" s="13" t="str">
        <f t="shared" si="298"/>
        <v>#REF!</v>
      </c>
      <c r="N34" s="497" t="s">
        <v>679</v>
      </c>
      <c r="O34" s="21" t="s">
        <v>655</v>
      </c>
      <c r="P34" s="12" t="str">
        <f t="shared" si="299"/>
        <v>#REF!</v>
      </c>
      <c r="Q34" s="12" t="str">
        <f t="shared" si="300"/>
        <v>#REF!</v>
      </c>
      <c r="R34" s="22">
        <v>44805</v>
      </c>
      <c r="S34" s="12" t="str">
        <f t="shared" si="301"/>
        <v>#REF!</v>
      </c>
      <c r="T34" s="12" t="str">
        <f t="shared" si="302"/>
        <v>#REF!</v>
      </c>
      <c r="U34" s="12" t="str">
        <f t="shared" si="303"/>
        <v>#REF!</v>
      </c>
      <c r="V34" s="12" t="str">
        <f t="shared" si="304"/>
        <v>#REF!</v>
      </c>
      <c r="W34" s="12" t="str">
        <f t="shared" si="305"/>
        <v>#REF!</v>
      </c>
    </row>
    <row r="35" ht="15.75" hidden="1" customHeight="1">
      <c r="D35" s="26">
        <v>33</v>
      </c>
      <c r="E35" s="12">
        <v>526</v>
      </c>
      <c r="F35" s="12" t="str">
        <f t="shared" si="294"/>
        <v>#REF!</v>
      </c>
      <c r="G35" s="13" t="str">
        <f t="shared" si="295"/>
        <v>#REF!</v>
      </c>
      <c r="H35" s="12" t="str">
        <f t="shared" si="296"/>
        <v>#REF!</v>
      </c>
      <c r="I35" s="13" t="str">
        <f t="shared" si="297"/>
        <v/>
      </c>
      <c r="J35" s="12" t="s">
        <v>653</v>
      </c>
      <c r="K35" s="12" t="s">
        <v>594</v>
      </c>
      <c r="L35" s="13" t="s">
        <v>680</v>
      </c>
      <c r="M35" s="13" t="str">
        <f t="shared" si="298"/>
        <v>#REF!</v>
      </c>
      <c r="N35" s="497" t="s">
        <v>680</v>
      </c>
      <c r="O35" s="21" t="s">
        <v>655</v>
      </c>
      <c r="P35" s="12" t="str">
        <f t="shared" si="299"/>
        <v>#REF!</v>
      </c>
      <c r="Q35" s="12" t="str">
        <f t="shared" si="300"/>
        <v>#REF!</v>
      </c>
      <c r="R35" s="22">
        <v>44805</v>
      </c>
      <c r="S35" s="12" t="str">
        <f t="shared" si="301"/>
        <v>#REF!</v>
      </c>
      <c r="T35" s="12" t="str">
        <f t="shared" si="302"/>
        <v>#REF!</v>
      </c>
      <c r="U35" s="12" t="str">
        <f t="shared" si="303"/>
        <v>#REF!</v>
      </c>
      <c r="V35" s="12" t="str">
        <f t="shared" si="304"/>
        <v>#REF!</v>
      </c>
      <c r="W35" s="12" t="str">
        <f t="shared" si="305"/>
        <v>#REF!</v>
      </c>
    </row>
    <row r="36" ht="15.75" hidden="1" customHeight="1">
      <c r="D36" s="26">
        <v>34</v>
      </c>
      <c r="E36" s="12">
        <v>104</v>
      </c>
      <c r="F36" s="12" t="str">
        <f t="shared" si="294"/>
        <v>#REF!</v>
      </c>
      <c r="G36" s="13" t="str">
        <f t="shared" si="295"/>
        <v>#REF!</v>
      </c>
      <c r="H36" s="12" t="str">
        <f t="shared" si="296"/>
        <v>#REF!</v>
      </c>
      <c r="I36" s="13" t="str">
        <f t="shared" si="297"/>
        <v/>
      </c>
      <c r="J36" s="12" t="s">
        <v>649</v>
      </c>
      <c r="K36" s="12" t="s">
        <v>594</v>
      </c>
      <c r="L36" s="13" t="s">
        <v>681</v>
      </c>
      <c r="M36" s="13" t="str">
        <f t="shared" si="298"/>
        <v>#REF!</v>
      </c>
      <c r="N36" s="497" t="s">
        <v>681</v>
      </c>
      <c r="O36" s="500" t="s">
        <v>664</v>
      </c>
      <c r="P36" s="12" t="str">
        <f t="shared" si="299"/>
        <v>#REF!</v>
      </c>
      <c r="Q36" s="12" t="str">
        <f t="shared" si="300"/>
        <v>#REF!</v>
      </c>
      <c r="R36" s="22">
        <v>44866</v>
      </c>
      <c r="S36" s="12" t="str">
        <f t="shared" si="301"/>
        <v>#REF!</v>
      </c>
      <c r="T36" s="12" t="str">
        <f t="shared" si="302"/>
        <v>#REF!</v>
      </c>
      <c r="U36" s="12" t="str">
        <f t="shared" si="303"/>
        <v>#REF!</v>
      </c>
      <c r="V36" s="12" t="str">
        <f t="shared" si="304"/>
        <v>#REF!</v>
      </c>
      <c r="W36" s="12" t="str">
        <f t="shared" si="305"/>
        <v>#REF!</v>
      </c>
    </row>
    <row r="37" ht="15.75" hidden="1" customHeight="1">
      <c r="D37" s="26">
        <v>35</v>
      </c>
      <c r="E37" s="12">
        <v>105</v>
      </c>
      <c r="F37" s="12" t="str">
        <f t="shared" si="294"/>
        <v>#REF!</v>
      </c>
      <c r="G37" s="13" t="str">
        <f t="shared" si="295"/>
        <v>#REF!</v>
      </c>
      <c r="H37" s="12" t="str">
        <f t="shared" si="296"/>
        <v>#REF!</v>
      </c>
      <c r="I37" s="13" t="str">
        <f t="shared" si="297"/>
        <v/>
      </c>
      <c r="J37" s="12" t="s">
        <v>649</v>
      </c>
      <c r="K37" s="12" t="s">
        <v>594</v>
      </c>
      <c r="L37" s="13" t="s">
        <v>682</v>
      </c>
      <c r="M37" s="13" t="str">
        <f t="shared" si="298"/>
        <v>#REF!</v>
      </c>
      <c r="N37" s="497" t="s">
        <v>682</v>
      </c>
      <c r="O37" s="500" t="s">
        <v>664</v>
      </c>
      <c r="P37" s="12" t="str">
        <f t="shared" si="299"/>
        <v>#REF!</v>
      </c>
      <c r="Q37" s="12" t="str">
        <f t="shared" si="300"/>
        <v>#REF!</v>
      </c>
      <c r="R37" s="22">
        <v>44866</v>
      </c>
      <c r="S37" s="12" t="str">
        <f t="shared" si="301"/>
        <v>#REF!</v>
      </c>
      <c r="T37" s="12" t="str">
        <f t="shared" si="302"/>
        <v>#REF!</v>
      </c>
      <c r="U37" s="12" t="str">
        <f t="shared" si="303"/>
        <v>#REF!</v>
      </c>
      <c r="V37" s="12" t="str">
        <f t="shared" si="304"/>
        <v>#REF!</v>
      </c>
      <c r="W37" s="12" t="str">
        <f t="shared" si="305"/>
        <v>#REF!</v>
      </c>
    </row>
    <row r="38" ht="15.75" customHeight="1">
      <c r="D38" s="26">
        <v>16</v>
      </c>
      <c r="E38" s="12">
        <v>266</v>
      </c>
      <c r="F38" s="12" t="str">
        <f t="shared" si="294"/>
        <v>#REF!</v>
      </c>
      <c r="G38" s="13" t="str">
        <f t="shared" si="295"/>
        <v>#REF!</v>
      </c>
      <c r="H38" s="12" t="str">
        <f t="shared" si="296"/>
        <v>#REF!</v>
      </c>
      <c r="I38" s="13" t="str">
        <f t="shared" si="297"/>
        <v/>
      </c>
      <c r="J38" s="12" t="s">
        <v>588</v>
      </c>
      <c r="K38" s="12" t="s">
        <v>594</v>
      </c>
      <c r="L38" s="13" t="s">
        <v>56</v>
      </c>
      <c r="M38" s="13" t="str">
        <f t="shared" si="298"/>
        <v>#REF!</v>
      </c>
      <c r="N38" s="497" t="s">
        <v>56</v>
      </c>
      <c r="O38" s="21" t="s">
        <v>57</v>
      </c>
      <c r="P38" s="12" t="str">
        <f t="shared" si="299"/>
        <v>#REF!</v>
      </c>
      <c r="Q38" s="12" t="str">
        <f t="shared" si="300"/>
        <v>#REF!</v>
      </c>
      <c r="R38" s="22">
        <v>44866</v>
      </c>
      <c r="S38" s="12" t="str">
        <f t="shared" si="301"/>
        <v>#REF!</v>
      </c>
      <c r="T38" s="12" t="str">
        <f t="shared" si="302"/>
        <v>#REF!</v>
      </c>
      <c r="U38" s="12" t="str">
        <f t="shared" si="303"/>
        <v>#REF!</v>
      </c>
      <c r="V38" s="12" t="str">
        <f t="shared" si="304"/>
        <v>#REF!</v>
      </c>
      <c r="W38" s="12" t="str">
        <f t="shared" si="305"/>
        <v>#REF!</v>
      </c>
    </row>
    <row r="39" ht="15.75" customHeight="1">
      <c r="D39" s="26">
        <v>17</v>
      </c>
      <c r="E39" s="12">
        <v>267</v>
      </c>
      <c r="F39" s="12" t="str">
        <f t="shared" si="294"/>
        <v>#REF!</v>
      </c>
      <c r="G39" s="13" t="str">
        <f t="shared" si="295"/>
        <v>#REF!</v>
      </c>
      <c r="H39" s="12" t="str">
        <f t="shared" si="296"/>
        <v>#REF!</v>
      </c>
      <c r="I39" s="13" t="str">
        <f t="shared" si="297"/>
        <v/>
      </c>
      <c r="J39" s="12" t="s">
        <v>588</v>
      </c>
      <c r="K39" s="12" t="s">
        <v>594</v>
      </c>
      <c r="L39" s="13" t="s">
        <v>59</v>
      </c>
      <c r="M39" s="13" t="str">
        <f t="shared" si="298"/>
        <v>#REF!</v>
      </c>
      <c r="N39" s="497" t="s">
        <v>59</v>
      </c>
      <c r="O39" s="21" t="s">
        <v>57</v>
      </c>
      <c r="P39" s="12" t="str">
        <f t="shared" si="299"/>
        <v>#REF!</v>
      </c>
      <c r="Q39" s="12" t="str">
        <f t="shared" si="300"/>
        <v>#REF!</v>
      </c>
      <c r="R39" s="22">
        <v>44866</v>
      </c>
      <c r="S39" s="12" t="str">
        <f t="shared" si="301"/>
        <v>#REF!</v>
      </c>
      <c r="T39" s="12" t="str">
        <f t="shared" si="302"/>
        <v>#REF!</v>
      </c>
      <c r="U39" s="12" t="str">
        <f t="shared" si="303"/>
        <v>#REF!</v>
      </c>
      <c r="V39" s="12" t="str">
        <f t="shared" si="304"/>
        <v>#REF!</v>
      </c>
      <c r="W39" s="12" t="str">
        <f t="shared" si="305"/>
        <v>#REF!</v>
      </c>
    </row>
    <row r="40" ht="15.75" customHeight="1">
      <c r="D40" s="26">
        <v>18</v>
      </c>
      <c r="E40" s="12">
        <v>268</v>
      </c>
      <c r="F40" s="12" t="str">
        <f t="shared" si="294"/>
        <v>#REF!</v>
      </c>
      <c r="G40" s="13" t="str">
        <f t="shared" si="295"/>
        <v>#REF!</v>
      </c>
      <c r="H40" s="12" t="str">
        <f t="shared" si="296"/>
        <v>#REF!</v>
      </c>
      <c r="I40" s="13" t="str">
        <f t="shared" si="297"/>
        <v/>
      </c>
      <c r="J40" s="12" t="s">
        <v>588</v>
      </c>
      <c r="K40" s="12" t="s">
        <v>594</v>
      </c>
      <c r="L40" s="13" t="s">
        <v>60</v>
      </c>
      <c r="M40" s="13" t="str">
        <f t="shared" si="298"/>
        <v>#REF!</v>
      </c>
      <c r="N40" s="497" t="s">
        <v>60</v>
      </c>
      <c r="O40" s="21" t="s">
        <v>57</v>
      </c>
      <c r="P40" s="12" t="str">
        <f t="shared" si="299"/>
        <v>#REF!</v>
      </c>
      <c r="Q40" s="12" t="str">
        <f t="shared" si="300"/>
        <v>#REF!</v>
      </c>
      <c r="R40" s="22">
        <v>44866</v>
      </c>
      <c r="S40" s="12" t="str">
        <f t="shared" si="301"/>
        <v>#REF!</v>
      </c>
      <c r="T40" s="12" t="str">
        <f t="shared" si="302"/>
        <v>#REF!</v>
      </c>
      <c r="U40" s="12" t="str">
        <f t="shared" si="303"/>
        <v>#REF!</v>
      </c>
      <c r="V40" s="12" t="str">
        <f t="shared" si="304"/>
        <v>#REF!</v>
      </c>
      <c r="W40" s="12" t="str">
        <f t="shared" si="305"/>
        <v>#REF!</v>
      </c>
    </row>
    <row r="41" ht="15.75" hidden="1" customHeight="1">
      <c r="D41" s="26">
        <v>39</v>
      </c>
      <c r="E41" s="12">
        <v>273</v>
      </c>
      <c r="F41" s="12" t="str">
        <f t="shared" si="294"/>
        <v>#REF!</v>
      </c>
      <c r="G41" s="13" t="str">
        <f t="shared" si="295"/>
        <v>#REF!</v>
      </c>
      <c r="H41" s="12" t="str">
        <f t="shared" si="296"/>
        <v>#REF!</v>
      </c>
      <c r="I41" s="13" t="str">
        <f t="shared" si="297"/>
        <v/>
      </c>
      <c r="J41" s="12" t="s">
        <v>590</v>
      </c>
      <c r="K41" s="12" t="s">
        <v>594</v>
      </c>
      <c r="L41" s="13" t="s">
        <v>683</v>
      </c>
      <c r="M41" s="13" t="str">
        <f t="shared" si="298"/>
        <v>#REF!</v>
      </c>
      <c r="N41" s="497" t="s">
        <v>684</v>
      </c>
      <c r="O41" s="21" t="s">
        <v>659</v>
      </c>
      <c r="P41" s="12" t="str">
        <f t="shared" si="299"/>
        <v>#REF!</v>
      </c>
      <c r="Q41" s="12" t="str">
        <f t="shared" si="300"/>
        <v>#REF!</v>
      </c>
      <c r="R41" s="22">
        <v>44866</v>
      </c>
      <c r="S41" s="12" t="str">
        <f t="shared" si="301"/>
        <v>#REF!</v>
      </c>
      <c r="T41" s="12" t="str">
        <f t="shared" si="302"/>
        <v>#REF!</v>
      </c>
      <c r="U41" s="12" t="str">
        <f t="shared" si="303"/>
        <v>#REF!</v>
      </c>
      <c r="V41" s="12" t="str">
        <f t="shared" si="304"/>
        <v>#REF!</v>
      </c>
      <c r="W41" s="12" t="str">
        <f t="shared" si="305"/>
        <v>#REF!</v>
      </c>
    </row>
    <row r="42" ht="15.75" hidden="1" customHeight="1">
      <c r="D42" s="26">
        <v>40</v>
      </c>
      <c r="E42" s="12">
        <v>527</v>
      </c>
      <c r="F42" s="12" t="str">
        <f t="shared" si="294"/>
        <v>#REF!</v>
      </c>
      <c r="G42" s="13" t="str">
        <f t="shared" si="295"/>
        <v>#REF!</v>
      </c>
      <c r="H42" s="12" t="str">
        <f t="shared" si="296"/>
        <v>#REF!</v>
      </c>
      <c r="I42" s="13" t="str">
        <f t="shared" si="297"/>
        <v/>
      </c>
      <c r="J42" s="12" t="s">
        <v>653</v>
      </c>
      <c r="K42" s="12" t="s">
        <v>594</v>
      </c>
      <c r="L42" s="13" t="s">
        <v>685</v>
      </c>
      <c r="M42" s="13" t="str">
        <f t="shared" si="298"/>
        <v>#REF!</v>
      </c>
      <c r="N42" s="497" t="s">
        <v>685</v>
      </c>
      <c r="O42" s="21" t="s">
        <v>655</v>
      </c>
      <c r="P42" s="12" t="str">
        <f t="shared" si="299"/>
        <v>#REF!</v>
      </c>
      <c r="Q42" s="12" t="str">
        <f t="shared" si="300"/>
        <v>#REF!</v>
      </c>
      <c r="R42" s="22">
        <v>44866</v>
      </c>
      <c r="S42" s="12" t="str">
        <f t="shared" si="301"/>
        <v>#REF!</v>
      </c>
      <c r="T42" s="12" t="str">
        <f t="shared" si="302"/>
        <v>#REF!</v>
      </c>
      <c r="U42" s="12" t="str">
        <f t="shared" si="303"/>
        <v>#REF!</v>
      </c>
      <c r="V42" s="12" t="str">
        <f t="shared" si="304"/>
        <v>#REF!</v>
      </c>
      <c r="W42" s="12" t="str">
        <f t="shared" si="305"/>
        <v>#REF!</v>
      </c>
    </row>
    <row r="43" ht="15.75" customHeight="1">
      <c r="D43" s="26">
        <v>19</v>
      </c>
      <c r="E43" s="12">
        <v>78</v>
      </c>
      <c r="F43" s="12" t="str">
        <f t="shared" si="294"/>
        <v>#REF!</v>
      </c>
      <c r="G43" s="13" t="str">
        <f t="shared" si="295"/>
        <v>#REF!</v>
      </c>
      <c r="H43" s="12" t="str">
        <f t="shared" si="296"/>
        <v>#REF!</v>
      </c>
      <c r="I43" s="13" t="str">
        <f t="shared" si="297"/>
        <v/>
      </c>
      <c r="J43" s="12" t="s">
        <v>588</v>
      </c>
      <c r="K43" s="12" t="s">
        <v>589</v>
      </c>
      <c r="L43" s="13" t="s">
        <v>20</v>
      </c>
      <c r="M43" s="13" t="str">
        <f t="shared" si="298"/>
        <v>#REF!</v>
      </c>
      <c r="N43" s="497" t="s">
        <v>20</v>
      </c>
      <c r="O43" s="21" t="s">
        <v>19</v>
      </c>
      <c r="P43" s="12" t="str">
        <f>VLOOKUP($E$3:$E1063 ,'Импорт - текущие показатели'!$E$10:$BE1063,30,0)</f>
        <v>#REF!</v>
      </c>
      <c r="Q43" s="12" t="str">
        <f t="shared" si="300"/>
        <v>#REF!</v>
      </c>
      <c r="R43" s="22">
        <v>44896</v>
      </c>
      <c r="S43" s="12" t="str">
        <f t="shared" si="301"/>
        <v>#REF!</v>
      </c>
      <c r="T43" s="12" t="str">
        <f t="shared" si="302"/>
        <v>#REF!</v>
      </c>
      <c r="U43" s="12" t="str">
        <f t="shared" si="303"/>
        <v>#REF!</v>
      </c>
      <c r="V43" s="12" t="str">
        <f t="shared" si="304"/>
        <v>#REF!</v>
      </c>
      <c r="W43" s="12" t="str">
        <f t="shared" si="305"/>
        <v>#REF!</v>
      </c>
    </row>
    <row r="44" ht="15.75" customHeight="1">
      <c r="D44" s="26">
        <v>20</v>
      </c>
      <c r="E44" s="12">
        <v>747</v>
      </c>
      <c r="F44" s="12" t="str">
        <f t="shared" si="294"/>
        <v>#REF!</v>
      </c>
      <c r="G44" s="13" t="str">
        <f t="shared" si="295"/>
        <v>#REF!</v>
      </c>
      <c r="H44" s="12" t="str">
        <f t="shared" si="296"/>
        <v>#REF!</v>
      </c>
      <c r="I44" s="13" t="str">
        <f t="shared" si="297"/>
        <v/>
      </c>
      <c r="J44" s="12" t="s">
        <v>588</v>
      </c>
      <c r="K44" s="12" t="s">
        <v>589</v>
      </c>
      <c r="L44" s="13" t="s">
        <v>101</v>
      </c>
      <c r="M44" s="13" t="str">
        <f t="shared" si="298"/>
        <v>#REF!</v>
      </c>
      <c r="N44" s="497" t="s">
        <v>101</v>
      </c>
      <c r="O44" s="15" t="s">
        <v>15</v>
      </c>
      <c r="P44" s="12" t="str">
        <f t="shared" ref="P44:P45" si="306">VLOOKUP($E$3:$E1063,'Импорт - текущие показатели'!$E$10:$BE1063,30,0)</f>
        <v>#REF!</v>
      </c>
      <c r="Q44" s="12" t="str">
        <f t="shared" si="300"/>
        <v>#REF!</v>
      </c>
      <c r="R44" s="22">
        <v>44896</v>
      </c>
      <c r="S44" s="12" t="str">
        <f t="shared" si="301"/>
        <v>#REF!</v>
      </c>
      <c r="T44" s="12" t="str">
        <f t="shared" si="302"/>
        <v>#REF!</v>
      </c>
      <c r="U44" s="12" t="str">
        <f t="shared" si="303"/>
        <v>#REF!</v>
      </c>
      <c r="V44" s="12" t="str">
        <f t="shared" si="304"/>
        <v>#REF!</v>
      </c>
      <c r="W44" s="12" t="str">
        <f t="shared" si="305"/>
        <v>#REF!</v>
      </c>
    </row>
    <row r="45" ht="15.75" customHeight="1">
      <c r="D45" s="26">
        <v>21</v>
      </c>
      <c r="E45" s="12">
        <v>779</v>
      </c>
      <c r="F45" s="12" t="str">
        <f t="shared" si="294"/>
        <v>#REF!</v>
      </c>
      <c r="G45" s="13" t="str">
        <f t="shared" si="295"/>
        <v>#REF!</v>
      </c>
      <c r="H45" s="12" t="str">
        <f t="shared" si="296"/>
        <v>#REF!</v>
      </c>
      <c r="I45" s="13" t="str">
        <f t="shared" si="297"/>
        <v/>
      </c>
      <c r="J45" s="12" t="s">
        <v>588</v>
      </c>
      <c r="K45" s="12" t="s">
        <v>589</v>
      </c>
      <c r="L45" s="13" t="s">
        <v>107</v>
      </c>
      <c r="M45" s="13" t="str">
        <f t="shared" si="298"/>
        <v>#REF!</v>
      </c>
      <c r="N45" s="497" t="s">
        <v>107</v>
      </c>
      <c r="O45" s="15" t="s">
        <v>15</v>
      </c>
      <c r="P45" s="12" t="str">
        <f t="shared" si="306"/>
        <v>#REF!</v>
      </c>
      <c r="Q45" s="12" t="str">
        <f t="shared" si="300"/>
        <v>#REF!</v>
      </c>
      <c r="R45" s="22">
        <v>44896</v>
      </c>
      <c r="S45" s="12" t="str">
        <f t="shared" si="301"/>
        <v>#REF!</v>
      </c>
      <c r="T45" s="12" t="str">
        <f t="shared" si="302"/>
        <v>#REF!</v>
      </c>
      <c r="U45" s="12" t="str">
        <f t="shared" si="303"/>
        <v>#REF!</v>
      </c>
      <c r="V45" s="12" t="str">
        <f t="shared" si="304"/>
        <v>#REF!</v>
      </c>
      <c r="W45" s="12" t="str">
        <f t="shared" si="305"/>
        <v>#REF!</v>
      </c>
    </row>
    <row r="46" ht="15.75" customHeight="1">
      <c r="D46" s="26">
        <v>22</v>
      </c>
      <c r="E46" s="12">
        <v>811</v>
      </c>
      <c r="F46" s="12" t="s">
        <v>108</v>
      </c>
      <c r="G46" s="13" t="s">
        <v>128</v>
      </c>
      <c r="H46" s="501" t="s">
        <v>104</v>
      </c>
      <c r="I46" s="502"/>
      <c r="J46" s="501" t="s">
        <v>588</v>
      </c>
      <c r="K46" s="501" t="s">
        <v>589</v>
      </c>
      <c r="L46" s="502" t="s">
        <v>686</v>
      </c>
      <c r="M46" s="502" t="s">
        <v>686</v>
      </c>
      <c r="N46" s="503" t="s">
        <v>636</v>
      </c>
      <c r="O46" s="21" t="s">
        <v>57</v>
      </c>
      <c r="P46" s="504">
        <v>10286</v>
      </c>
      <c r="Q46" s="505">
        <v>44640</v>
      </c>
      <c r="R46" s="41">
        <v>44621</v>
      </c>
      <c r="S46" s="505" t="s">
        <v>353</v>
      </c>
      <c r="T46" s="505">
        <v>44635</v>
      </c>
      <c r="U46" s="505">
        <v>44834</v>
      </c>
      <c r="V46" s="505">
        <v>44925</v>
      </c>
      <c r="W46" s="505">
        <v>45016</v>
      </c>
    </row>
    <row r="47" ht="15.75" customHeight="1">
      <c r="D47" s="42"/>
      <c r="E47" s="506"/>
      <c r="F47" s="59"/>
      <c r="G47" s="507"/>
      <c r="H47" s="506"/>
      <c r="I47" s="507"/>
      <c r="J47" s="506"/>
      <c r="K47" s="506"/>
      <c r="L47" s="507"/>
      <c r="M47" s="507"/>
      <c r="N47" s="508"/>
      <c r="O47" s="509"/>
      <c r="P47" s="510"/>
      <c r="Q47" s="506"/>
      <c r="R47" s="511"/>
      <c r="S47" s="506"/>
      <c r="T47" s="506"/>
      <c r="U47" s="506"/>
      <c r="V47" s="506"/>
      <c r="W47" s="506"/>
    </row>
    <row r="48" ht="15.75" customHeight="1">
      <c r="D48" s="42"/>
      <c r="E48" s="58"/>
      <c r="F48" s="59"/>
      <c r="G48" s="467"/>
      <c r="H48" s="512"/>
      <c r="I48" s="59"/>
      <c r="J48" s="58"/>
      <c r="K48" s="58"/>
      <c r="L48" s="59"/>
      <c r="M48" s="59"/>
      <c r="N48" s="190"/>
      <c r="O48" s="513"/>
      <c r="P48" s="514" t="s">
        <v>687</v>
      </c>
      <c r="Q48" s="58"/>
      <c r="R48" s="515"/>
      <c r="S48" s="58"/>
      <c r="T48" s="58"/>
      <c r="U48" s="58"/>
      <c r="V48" s="58"/>
      <c r="W48" s="58"/>
    </row>
    <row r="49" ht="15.75" customHeight="1">
      <c r="D49" s="42"/>
      <c r="E49" s="58"/>
      <c r="F49" s="59"/>
      <c r="G49" s="467"/>
      <c r="H49" s="467" t="s">
        <v>364</v>
      </c>
      <c r="I49" s="59"/>
      <c r="J49" s="58"/>
      <c r="K49" s="58"/>
      <c r="L49" s="59"/>
      <c r="M49" s="59"/>
      <c r="N49" s="190"/>
      <c r="O49" s="516" t="s">
        <v>576</v>
      </c>
      <c r="P49" s="517" t="str">
        <f>SUMIF(J3:J46,"=Д",P3:P46)</f>
        <v>#REF!</v>
      </c>
      <c r="Q49" s="58"/>
      <c r="R49" s="515"/>
      <c r="S49" s="58"/>
      <c r="T49" s="58"/>
      <c r="U49" s="58"/>
      <c r="V49" s="58"/>
      <c r="W49" s="58"/>
    </row>
    <row r="50" ht="15.75" customHeight="1">
      <c r="D50" s="42"/>
      <c r="E50" s="58"/>
      <c r="F50" s="59"/>
      <c r="G50" s="467"/>
      <c r="H50" s="518"/>
      <c r="I50" s="59"/>
      <c r="J50" s="58"/>
      <c r="K50" s="58"/>
      <c r="L50" s="59"/>
      <c r="M50" s="59"/>
      <c r="N50" s="190"/>
      <c r="O50" s="471"/>
      <c r="P50" s="42"/>
      <c r="Q50" s="58"/>
      <c r="R50" s="515"/>
      <c r="S50" s="58"/>
      <c r="T50" s="58"/>
      <c r="U50" s="58"/>
      <c r="V50" s="58"/>
      <c r="W50" s="58"/>
    </row>
    <row r="51" ht="15.75" customHeight="1">
      <c r="D51" s="42"/>
      <c r="E51" s="58"/>
      <c r="F51" s="59"/>
      <c r="G51" s="467"/>
      <c r="H51" s="467" t="s">
        <v>365</v>
      </c>
      <c r="I51" s="59"/>
      <c r="J51" s="58"/>
      <c r="K51" s="58"/>
      <c r="L51" s="59"/>
      <c r="M51" s="59"/>
      <c r="N51" s="190"/>
      <c r="O51" s="516" t="s">
        <v>578</v>
      </c>
      <c r="P51" s="42"/>
      <c r="Q51" s="58"/>
      <c r="R51" s="515"/>
      <c r="S51" s="58"/>
      <c r="T51" s="58"/>
      <c r="U51" s="58"/>
      <c r="V51" s="58"/>
      <c r="W51" s="58"/>
    </row>
    <row r="52" ht="15.75" customHeight="1">
      <c r="D52" s="42"/>
      <c r="E52" s="58"/>
      <c r="F52" s="59"/>
      <c r="G52" s="467"/>
      <c r="H52" s="519"/>
      <c r="I52" s="59"/>
      <c r="J52" s="58"/>
      <c r="K52" s="58"/>
      <c r="L52" s="59"/>
      <c r="M52" s="59"/>
      <c r="N52" s="190"/>
      <c r="O52" s="473"/>
      <c r="P52" s="42"/>
      <c r="Q52" s="58"/>
      <c r="R52" s="515"/>
      <c r="S52" s="58"/>
      <c r="T52" s="58"/>
      <c r="U52" s="58"/>
      <c r="V52" s="58"/>
      <c r="W52" s="58"/>
    </row>
    <row r="53" ht="15.75" customHeight="1">
      <c r="D53" s="42"/>
      <c r="E53" s="58"/>
      <c r="F53" s="59"/>
      <c r="G53" s="467"/>
      <c r="H53" s="467" t="s">
        <v>366</v>
      </c>
      <c r="I53" s="59"/>
      <c r="J53" s="58"/>
      <c r="K53" s="58"/>
      <c r="L53" s="59"/>
      <c r="M53" s="59"/>
      <c r="N53" s="190"/>
      <c r="O53" s="516" t="s">
        <v>580</v>
      </c>
      <c r="P53" s="42"/>
      <c r="Q53" s="58"/>
      <c r="R53" s="515"/>
      <c r="S53" s="58"/>
      <c r="T53" s="58"/>
      <c r="U53" s="58"/>
      <c r="V53" s="58"/>
      <c r="W53" s="58"/>
    </row>
    <row r="54" ht="15.75" customHeight="1">
      <c r="D54" s="42"/>
      <c r="E54" s="58"/>
      <c r="F54" s="59"/>
      <c r="G54" s="467"/>
      <c r="H54" s="520"/>
      <c r="I54" s="59"/>
      <c r="J54" s="58"/>
      <c r="K54" s="58"/>
      <c r="L54" s="59"/>
      <c r="M54" s="59"/>
      <c r="N54" s="190"/>
      <c r="O54" s="475"/>
      <c r="P54" s="42"/>
      <c r="Q54" s="58"/>
      <c r="R54" s="515"/>
      <c r="S54" s="58"/>
      <c r="T54" s="58"/>
      <c r="U54" s="58"/>
      <c r="V54" s="58"/>
      <c r="W54" s="58"/>
    </row>
    <row r="55" ht="15.75" customHeight="1">
      <c r="D55" s="42"/>
      <c r="E55" s="58"/>
      <c r="F55" s="59"/>
      <c r="G55" s="467"/>
      <c r="H55" s="467" t="s">
        <v>57</v>
      </c>
      <c r="I55" s="59"/>
      <c r="J55" s="58"/>
      <c r="K55" s="58"/>
      <c r="L55" s="59"/>
      <c r="M55" s="59"/>
      <c r="N55" s="190"/>
      <c r="O55" s="516" t="s">
        <v>15</v>
      </c>
      <c r="P55" s="42"/>
      <c r="Q55" s="58"/>
      <c r="R55" s="515"/>
      <c r="S55" s="58"/>
      <c r="T55" s="58"/>
      <c r="U55" s="58"/>
      <c r="V55" s="58"/>
      <c r="W55" s="58"/>
    </row>
    <row r="56" ht="15.75" customHeight="1">
      <c r="D56" s="42"/>
      <c r="E56" s="58"/>
      <c r="F56" s="59"/>
      <c r="G56" s="467"/>
      <c r="H56" s="207"/>
      <c r="I56" s="59"/>
      <c r="J56" s="58"/>
      <c r="K56" s="58"/>
      <c r="L56" s="59"/>
      <c r="M56" s="59"/>
      <c r="N56" s="190"/>
      <c r="O56" s="49"/>
      <c r="P56" s="42"/>
      <c r="Q56" s="58"/>
      <c r="R56" s="515"/>
      <c r="S56" s="58"/>
      <c r="T56" s="58"/>
      <c r="U56" s="58"/>
      <c r="V56" s="58"/>
      <c r="W56" s="58"/>
    </row>
    <row r="57" ht="15.75" customHeight="1">
      <c r="D57" s="42"/>
      <c r="E57" s="58"/>
      <c r="F57" s="59"/>
      <c r="G57" s="467"/>
      <c r="H57" s="207"/>
      <c r="I57" s="59"/>
      <c r="J57" s="58"/>
      <c r="K57" s="58"/>
      <c r="L57" s="59"/>
      <c r="M57" s="59"/>
      <c r="N57" s="190"/>
      <c r="O57" s="49"/>
      <c r="P57" s="42"/>
      <c r="Q57" s="58"/>
      <c r="R57" s="515"/>
      <c r="S57" s="58"/>
      <c r="T57" s="58"/>
      <c r="U57" s="58"/>
      <c r="V57" s="58"/>
      <c r="W57" s="58"/>
    </row>
    <row r="58" ht="15.75" customHeight="1">
      <c r="D58" s="42"/>
      <c r="E58" s="58"/>
      <c r="F58" s="58"/>
      <c r="G58" s="59"/>
      <c r="H58" s="58"/>
      <c r="I58" s="59"/>
      <c r="J58" s="58"/>
      <c r="K58" s="58"/>
      <c r="L58" s="59"/>
      <c r="M58" s="59"/>
      <c r="N58" s="190"/>
      <c r="O58" s="49"/>
      <c r="P58" s="42"/>
      <c r="Q58" s="58"/>
      <c r="R58" s="50"/>
      <c r="S58" s="58"/>
      <c r="T58" s="58"/>
      <c r="U58" s="58"/>
      <c r="V58" s="58"/>
      <c r="W58" s="58"/>
    </row>
    <row r="59" ht="15.75" customHeight="1">
      <c r="D59" s="42"/>
      <c r="E59" s="58"/>
      <c r="F59" s="58"/>
      <c r="G59" s="59"/>
      <c r="H59" s="58"/>
      <c r="I59" s="59"/>
      <c r="J59" s="58"/>
      <c r="K59" s="58"/>
      <c r="L59" s="59"/>
      <c r="M59" s="59"/>
      <c r="N59" s="190"/>
      <c r="O59" s="49"/>
      <c r="P59" s="42"/>
      <c r="Q59" s="58"/>
      <c r="R59" s="50"/>
      <c r="S59" s="58"/>
      <c r="T59" s="58"/>
      <c r="U59" s="58"/>
      <c r="V59" s="58"/>
      <c r="W59" s="58"/>
    </row>
    <row r="60" ht="15.75" customHeight="1">
      <c r="D60" s="42"/>
      <c r="E60" s="58"/>
      <c r="F60" s="58"/>
      <c r="G60" s="59"/>
      <c r="H60" s="58"/>
      <c r="I60" s="59"/>
      <c r="J60" s="58"/>
      <c r="K60" s="58"/>
      <c r="L60" s="59"/>
      <c r="M60" s="59"/>
      <c r="N60" s="190"/>
      <c r="O60" s="49"/>
      <c r="P60" s="42"/>
      <c r="Q60" s="58"/>
      <c r="R60" s="50"/>
      <c r="S60" s="58"/>
      <c r="T60" s="58"/>
      <c r="U60" s="58"/>
      <c r="V60" s="58"/>
      <c r="W60" s="58"/>
    </row>
    <row r="61" ht="15.75" customHeight="1">
      <c r="D61" s="496" t="s">
        <v>688</v>
      </c>
      <c r="F61" s="58"/>
      <c r="G61" s="59"/>
      <c r="H61" s="58"/>
      <c r="I61" s="59"/>
      <c r="J61" s="58"/>
      <c r="K61" s="58"/>
      <c r="L61" s="59"/>
      <c r="M61" s="59"/>
      <c r="N61" s="190"/>
      <c r="O61" s="49"/>
      <c r="P61" s="42"/>
      <c r="Q61" s="58"/>
      <c r="R61" s="50"/>
      <c r="S61" s="58"/>
      <c r="T61" s="58"/>
      <c r="U61" s="58"/>
      <c r="V61" s="58"/>
      <c r="W61" s="58"/>
    </row>
    <row r="62" ht="15.75" customHeight="1">
      <c r="D62" s="9" t="s">
        <v>1</v>
      </c>
      <c r="E62" s="521" t="s">
        <v>1</v>
      </c>
      <c r="F62" s="521" t="s">
        <v>2</v>
      </c>
      <c r="G62" s="521" t="s">
        <v>3</v>
      </c>
      <c r="H62" s="521" t="s">
        <v>4</v>
      </c>
      <c r="I62" s="521" t="s">
        <v>5</v>
      </c>
      <c r="J62" s="522" t="s">
        <v>324</v>
      </c>
      <c r="K62" s="522" t="s">
        <v>343</v>
      </c>
      <c r="L62" s="521" t="s">
        <v>645</v>
      </c>
      <c r="M62" s="521" t="s">
        <v>6</v>
      </c>
      <c r="N62" s="521" t="s">
        <v>583</v>
      </c>
      <c r="O62" s="521" t="s">
        <v>7</v>
      </c>
      <c r="P62" s="145" t="s">
        <v>344</v>
      </c>
      <c r="Q62" s="9" t="s">
        <v>345</v>
      </c>
      <c r="R62" s="9" t="s">
        <v>8</v>
      </c>
      <c r="S62" s="9" t="s">
        <v>9</v>
      </c>
      <c r="T62" s="9" t="s">
        <v>347</v>
      </c>
      <c r="U62" s="9" t="s">
        <v>348</v>
      </c>
      <c r="V62" s="9" t="s">
        <v>349</v>
      </c>
      <c r="W62" s="9" t="s">
        <v>350</v>
      </c>
    </row>
    <row r="63" ht="15.75" customHeight="1">
      <c r="D63" s="26">
        <v>1</v>
      </c>
      <c r="E63" s="523">
        <v>222</v>
      </c>
      <c r="F63" s="523" t="str">
        <f t="shared" ref="F63:F93" si="307">VLOOKUP($E$3:$E1063,'Импорт - текущие показатели'!$E$10:$BE1063, 2,0)</f>
        <v>#REF!</v>
      </c>
      <c r="G63" s="524" t="str">
        <f t="shared" ref="G63:G93" si="308">VLOOKUP($E$3:$E1063,'Импорт - текущие показатели'!$E$10:$BE1063, 4,0)</f>
        <v>#REF!</v>
      </c>
      <c r="H63" s="523" t="str">
        <f t="shared" ref="H63:H93" si="309">VLOOKUP($E$3:$E1063,'Импорт - текущие показатели'!$E$10:$BE1063, 3,0)</f>
        <v>#REF!</v>
      </c>
      <c r="I63" s="524" t="str">
        <f t="shared" ref="I63:I93" si="310">IFERROR(VLOOKUP($N$3:$N1063,'Импорт - распределение проектов реновации'!$H$5:$P1063,9,0),"")</f>
        <v/>
      </c>
      <c r="J63" s="523" t="s">
        <v>588</v>
      </c>
      <c r="K63" s="523" t="s">
        <v>594</v>
      </c>
      <c r="L63" s="524" t="s">
        <v>47</v>
      </c>
      <c r="M63" s="524" t="str">
        <f t="shared" si="298"/>
        <v>#REF!</v>
      </c>
      <c r="N63" s="525" t="s">
        <v>47</v>
      </c>
      <c r="O63" s="15" t="s">
        <v>15</v>
      </c>
      <c r="P63" s="523" t="str">
        <f t="shared" ref="P63:P65" si="311">VLOOKUP($E$3:$E1063,'Импорт - текущие показатели'!$E$10:$BE1063,30,0)</f>
        <v>#REF!</v>
      </c>
      <c r="Q63" s="523" t="str">
        <f t="shared" ref="Q63:Q93" si="312">VLOOKUP($E$3:$E1063,'Импорт - текущие показатели'!$E$10:$BE1063,9,0)</f>
        <v>#REF!</v>
      </c>
      <c r="R63" s="526">
        <v>44927</v>
      </c>
      <c r="S63" s="523" t="str">
        <f t="shared" ref="S63:S93" si="313">VLOOKUP($E$3:$E1063,'Импорт - текущие показатели'!$E$10:$BE1063,11,0)</f>
        <v>#REF!</v>
      </c>
      <c r="T63" s="523" t="str">
        <f t="shared" ref="T63:T93" si="314">VLOOKUP($E$3:$E1063,'Импорт - текущие показатели'!$E$10:$BE1063,13,0)</f>
        <v>#REF!</v>
      </c>
      <c r="U63" s="523" t="str">
        <f t="shared" si="303"/>
        <v>#REF!</v>
      </c>
      <c r="V63" s="523" t="str">
        <f t="shared" ref="V63:V93" si="315">VLOOKUP($E$3:$E1063,'Импорт - текущие показатели'!$E$10:$BE1063,14,0)</f>
        <v>#REF!</v>
      </c>
      <c r="W63" s="523" t="str">
        <f t="shared" ref="W63:W93" si="316">VLOOKUP($E$3:$E1063,'Импорт - текущие показатели'!$E$10:$BE1063,15,0)</f>
        <v>#REF!</v>
      </c>
    </row>
    <row r="64" ht="15.75" customHeight="1">
      <c r="D64" s="26">
        <v>2</v>
      </c>
      <c r="E64" s="12">
        <v>187</v>
      </c>
      <c r="F64" s="12" t="str">
        <f t="shared" si="307"/>
        <v>#REF!</v>
      </c>
      <c r="G64" s="13" t="str">
        <f t="shared" si="308"/>
        <v>#REF!</v>
      </c>
      <c r="H64" s="12" t="str">
        <f t="shared" si="309"/>
        <v>#REF!</v>
      </c>
      <c r="I64" s="13" t="str">
        <f t="shared" si="310"/>
        <v/>
      </c>
      <c r="J64" s="12" t="s">
        <v>588</v>
      </c>
      <c r="K64" s="12" t="s">
        <v>594</v>
      </c>
      <c r="L64" s="13" t="s">
        <v>43</v>
      </c>
      <c r="M64" s="13" t="str">
        <f t="shared" si="298"/>
        <v>#REF!</v>
      </c>
      <c r="N64" s="497" t="s">
        <v>43</v>
      </c>
      <c r="O64" s="15" t="s">
        <v>15</v>
      </c>
      <c r="P64" s="12" t="str">
        <f t="shared" si="311"/>
        <v>#REF!</v>
      </c>
      <c r="Q64" s="12" t="str">
        <f t="shared" si="312"/>
        <v>#REF!</v>
      </c>
      <c r="R64" s="16">
        <v>44958</v>
      </c>
      <c r="S64" s="12" t="str">
        <f t="shared" si="313"/>
        <v>#REF!</v>
      </c>
      <c r="T64" s="12" t="str">
        <f t="shared" si="314"/>
        <v>#REF!</v>
      </c>
      <c r="U64" s="12" t="str">
        <f t="shared" si="303"/>
        <v>#REF!</v>
      </c>
      <c r="V64" s="12" t="str">
        <f t="shared" si="315"/>
        <v>#REF!</v>
      </c>
      <c r="W64" s="12" t="str">
        <f t="shared" si="316"/>
        <v>#REF!</v>
      </c>
    </row>
    <row r="65" ht="15.75" hidden="1" customHeight="1">
      <c r="D65" s="26">
        <v>3</v>
      </c>
      <c r="E65" s="12">
        <v>274</v>
      </c>
      <c r="F65" s="12" t="str">
        <f t="shared" si="307"/>
        <v>#REF!</v>
      </c>
      <c r="G65" s="13" t="str">
        <f t="shared" si="308"/>
        <v>#REF!</v>
      </c>
      <c r="H65" s="12" t="str">
        <f t="shared" si="309"/>
        <v>#REF!</v>
      </c>
      <c r="I65" s="13" t="str">
        <f t="shared" si="310"/>
        <v/>
      </c>
      <c r="J65" s="12" t="s">
        <v>590</v>
      </c>
      <c r="K65" s="12" t="s">
        <v>594</v>
      </c>
      <c r="L65" s="13" t="s">
        <v>689</v>
      </c>
      <c r="M65" s="13" t="str">
        <f t="shared" si="298"/>
        <v>#REF!</v>
      </c>
      <c r="N65" s="13" t="s">
        <v>689</v>
      </c>
      <c r="O65" s="15" t="s">
        <v>15</v>
      </c>
      <c r="P65" s="12" t="str">
        <f t="shared" si="311"/>
        <v>#REF!</v>
      </c>
      <c r="Q65" s="12" t="str">
        <f t="shared" si="312"/>
        <v>#REF!</v>
      </c>
      <c r="R65" s="22">
        <v>44958</v>
      </c>
      <c r="S65" s="12" t="str">
        <f t="shared" si="313"/>
        <v>#REF!</v>
      </c>
      <c r="T65" s="12" t="str">
        <f t="shared" si="314"/>
        <v>#REF!</v>
      </c>
      <c r="U65" s="12" t="str">
        <f t="shared" si="303"/>
        <v>#REF!</v>
      </c>
      <c r="V65" s="12" t="str">
        <f t="shared" si="315"/>
        <v>#REF!</v>
      </c>
      <c r="W65" s="12" t="str">
        <f t="shared" si="316"/>
        <v>#REF!</v>
      </c>
    </row>
    <row r="66" ht="15.75" customHeight="1">
      <c r="D66" s="26">
        <v>3</v>
      </c>
      <c r="E66" s="12">
        <v>75</v>
      </c>
      <c r="F66" s="12" t="str">
        <f t="shared" si="307"/>
        <v>#REF!</v>
      </c>
      <c r="G66" s="13" t="str">
        <f t="shared" si="308"/>
        <v>#REF!</v>
      </c>
      <c r="H66" s="12" t="str">
        <f t="shared" si="309"/>
        <v>#REF!</v>
      </c>
      <c r="I66" s="13" t="str">
        <f t="shared" si="310"/>
        <v/>
      </c>
      <c r="J66" s="12" t="s">
        <v>588</v>
      </c>
      <c r="K66" s="12" t="s">
        <v>589</v>
      </c>
      <c r="L66" s="13" t="s">
        <v>14</v>
      </c>
      <c r="M66" s="13" t="str">
        <f t="shared" si="298"/>
        <v>#REF!</v>
      </c>
      <c r="N66" s="497" t="s">
        <v>14</v>
      </c>
      <c r="O66" s="15" t="s">
        <v>15</v>
      </c>
      <c r="P66" s="12" t="str">
        <f t="shared" ref="P66:P67" si="317">VLOOKUP($E$3:$E1063 ,'Импорт - текущие показатели'!$E$10:$BE1063,30,0)</f>
        <v>#REF!</v>
      </c>
      <c r="Q66" s="12" t="str">
        <f t="shared" si="312"/>
        <v>#REF!</v>
      </c>
      <c r="R66" s="16">
        <v>44986</v>
      </c>
      <c r="S66" s="12" t="str">
        <f t="shared" si="313"/>
        <v>#REF!</v>
      </c>
      <c r="T66" s="12" t="str">
        <f t="shared" si="314"/>
        <v>#REF!</v>
      </c>
      <c r="U66" s="12" t="str">
        <f t="shared" si="303"/>
        <v>#REF!</v>
      </c>
      <c r="V66" s="12" t="str">
        <f t="shared" si="315"/>
        <v>#REF!</v>
      </c>
      <c r="W66" s="12" t="str">
        <f t="shared" si="316"/>
        <v>#REF!</v>
      </c>
    </row>
    <row r="67" ht="15.75" customHeight="1">
      <c r="D67" s="26">
        <v>4</v>
      </c>
      <c r="E67" s="12">
        <v>76</v>
      </c>
      <c r="F67" s="12" t="str">
        <f t="shared" si="307"/>
        <v>#REF!</v>
      </c>
      <c r="G67" s="13" t="str">
        <f t="shared" si="308"/>
        <v>#REF!</v>
      </c>
      <c r="H67" s="12" t="str">
        <f t="shared" si="309"/>
        <v>#REF!</v>
      </c>
      <c r="I67" s="13" t="str">
        <f t="shared" si="310"/>
        <v/>
      </c>
      <c r="J67" s="12" t="s">
        <v>588</v>
      </c>
      <c r="K67" s="12" t="s">
        <v>589</v>
      </c>
      <c r="L67" s="13" t="s">
        <v>16</v>
      </c>
      <c r="M67" s="13" t="str">
        <f t="shared" si="298"/>
        <v>#REF!</v>
      </c>
      <c r="N67" s="497" t="s">
        <v>16</v>
      </c>
      <c r="O67" s="15" t="s">
        <v>15</v>
      </c>
      <c r="P67" s="12" t="str">
        <f t="shared" si="317"/>
        <v>#REF!</v>
      </c>
      <c r="Q67" s="12" t="str">
        <f t="shared" si="312"/>
        <v>#REF!</v>
      </c>
      <c r="R67" s="16">
        <v>44986</v>
      </c>
      <c r="S67" s="12" t="str">
        <f t="shared" si="313"/>
        <v>#REF!</v>
      </c>
      <c r="T67" s="12" t="str">
        <f t="shared" si="314"/>
        <v>#REF!</v>
      </c>
      <c r="U67" s="12" t="str">
        <f t="shared" si="303"/>
        <v>#REF!</v>
      </c>
      <c r="V67" s="12" t="str">
        <f t="shared" si="315"/>
        <v>#REF!</v>
      </c>
      <c r="W67" s="12" t="str">
        <f t="shared" si="316"/>
        <v>#REF!</v>
      </c>
    </row>
    <row r="68" ht="15.75" hidden="1" customHeight="1">
      <c r="D68" s="26">
        <v>6</v>
      </c>
      <c r="E68" s="12">
        <v>149</v>
      </c>
      <c r="F68" s="12" t="str">
        <f t="shared" si="307"/>
        <v>#REF!</v>
      </c>
      <c r="G68" s="13" t="str">
        <f t="shared" si="308"/>
        <v>#REF!</v>
      </c>
      <c r="H68" s="12" t="str">
        <f t="shared" si="309"/>
        <v>#REF!</v>
      </c>
      <c r="I68" s="13" t="str">
        <f t="shared" si="310"/>
        <v/>
      </c>
      <c r="J68" s="12" t="s">
        <v>653</v>
      </c>
      <c r="K68" s="12" t="s">
        <v>594</v>
      </c>
      <c r="L68" s="13" t="s">
        <v>690</v>
      </c>
      <c r="M68" s="13" t="str">
        <f t="shared" si="298"/>
        <v>#REF!</v>
      </c>
      <c r="N68" s="497" t="s">
        <v>690</v>
      </c>
      <c r="O68" s="15" t="s">
        <v>15</v>
      </c>
      <c r="P68" s="12" t="str">
        <f t="shared" ref="P68:P93" si="318">VLOOKUP($E$3:$E1063,'Импорт - текущие показатели'!$E$10:$BE1063,30,0)</f>
        <v>#REF!</v>
      </c>
      <c r="Q68" s="12" t="str">
        <f t="shared" si="312"/>
        <v>#REF!</v>
      </c>
      <c r="R68" s="22">
        <v>44986</v>
      </c>
      <c r="S68" s="12" t="str">
        <f t="shared" si="313"/>
        <v>#REF!</v>
      </c>
      <c r="T68" s="12" t="str">
        <f t="shared" si="314"/>
        <v>#REF!</v>
      </c>
      <c r="U68" s="12" t="str">
        <f t="shared" si="303"/>
        <v>#REF!</v>
      </c>
      <c r="V68" s="12" t="str">
        <f t="shared" si="315"/>
        <v>#REF!</v>
      </c>
      <c r="W68" s="12" t="str">
        <f t="shared" si="316"/>
        <v>#REF!</v>
      </c>
    </row>
    <row r="69" ht="15.75" hidden="1" customHeight="1">
      <c r="D69" s="26">
        <v>7</v>
      </c>
      <c r="E69" s="12">
        <v>150</v>
      </c>
      <c r="F69" s="12" t="str">
        <f t="shared" si="307"/>
        <v>#REF!</v>
      </c>
      <c r="G69" s="13" t="str">
        <f t="shared" si="308"/>
        <v>#REF!</v>
      </c>
      <c r="H69" s="12" t="str">
        <f t="shared" si="309"/>
        <v>#REF!</v>
      </c>
      <c r="I69" s="13" t="str">
        <f t="shared" si="310"/>
        <v/>
      </c>
      <c r="J69" s="12" t="s">
        <v>653</v>
      </c>
      <c r="K69" s="12" t="s">
        <v>594</v>
      </c>
      <c r="L69" s="13" t="s">
        <v>691</v>
      </c>
      <c r="M69" s="13" t="str">
        <f t="shared" si="298"/>
        <v>#REF!</v>
      </c>
      <c r="N69" s="497" t="s">
        <v>691</v>
      </c>
      <c r="O69" s="15" t="s">
        <v>15</v>
      </c>
      <c r="P69" s="12" t="str">
        <f t="shared" si="318"/>
        <v>#REF!</v>
      </c>
      <c r="Q69" s="12" t="str">
        <f t="shared" si="312"/>
        <v>#REF!</v>
      </c>
      <c r="R69" s="22">
        <v>44986</v>
      </c>
      <c r="S69" s="12" t="str">
        <f t="shared" si="313"/>
        <v>#REF!</v>
      </c>
      <c r="T69" s="12" t="str">
        <f t="shared" si="314"/>
        <v>#REF!</v>
      </c>
      <c r="U69" s="12" t="str">
        <f t="shared" si="303"/>
        <v>#REF!</v>
      </c>
      <c r="V69" s="12" t="str">
        <f t="shared" si="315"/>
        <v>#REF!</v>
      </c>
      <c r="W69" s="12" t="str">
        <f t="shared" si="316"/>
        <v>#REF!</v>
      </c>
    </row>
    <row r="70" ht="15.75" hidden="1" customHeight="1">
      <c r="D70" s="26">
        <v>8</v>
      </c>
      <c r="E70" s="12">
        <v>151</v>
      </c>
      <c r="F70" s="12" t="str">
        <f t="shared" si="307"/>
        <v>#REF!</v>
      </c>
      <c r="G70" s="13" t="str">
        <f t="shared" si="308"/>
        <v>#REF!</v>
      </c>
      <c r="H70" s="12" t="str">
        <f t="shared" si="309"/>
        <v>#REF!</v>
      </c>
      <c r="I70" s="13" t="str">
        <f t="shared" si="310"/>
        <v/>
      </c>
      <c r="J70" s="12" t="s">
        <v>653</v>
      </c>
      <c r="K70" s="12" t="s">
        <v>594</v>
      </c>
      <c r="L70" s="13" t="s">
        <v>692</v>
      </c>
      <c r="M70" s="13" t="str">
        <f t="shared" si="298"/>
        <v>#REF!</v>
      </c>
      <c r="N70" s="497" t="s">
        <v>692</v>
      </c>
      <c r="O70" s="15" t="s">
        <v>15</v>
      </c>
      <c r="P70" s="12" t="str">
        <f t="shared" si="318"/>
        <v>#REF!</v>
      </c>
      <c r="Q70" s="12" t="str">
        <f t="shared" si="312"/>
        <v>#REF!</v>
      </c>
      <c r="R70" s="22">
        <v>44986</v>
      </c>
      <c r="S70" s="12" t="str">
        <f t="shared" si="313"/>
        <v>#REF!</v>
      </c>
      <c r="T70" s="12" t="str">
        <f t="shared" si="314"/>
        <v>#REF!</v>
      </c>
      <c r="U70" s="12" t="str">
        <f t="shared" si="303"/>
        <v>#REF!</v>
      </c>
      <c r="V70" s="12" t="str">
        <f t="shared" si="315"/>
        <v>#REF!</v>
      </c>
      <c r="W70" s="12" t="str">
        <f t="shared" si="316"/>
        <v>#REF!</v>
      </c>
    </row>
    <row r="71" ht="15.75" hidden="1" customHeight="1">
      <c r="D71" s="26">
        <v>9</v>
      </c>
      <c r="E71" s="12">
        <v>528</v>
      </c>
      <c r="F71" s="12" t="str">
        <f t="shared" si="307"/>
        <v>#REF!</v>
      </c>
      <c r="G71" s="13" t="str">
        <f t="shared" si="308"/>
        <v>#REF!</v>
      </c>
      <c r="H71" s="12" t="str">
        <f t="shared" si="309"/>
        <v>#REF!</v>
      </c>
      <c r="I71" s="13" t="str">
        <f t="shared" si="310"/>
        <v/>
      </c>
      <c r="J71" s="12" t="s">
        <v>653</v>
      </c>
      <c r="K71" s="12" t="s">
        <v>594</v>
      </c>
      <c r="L71" s="13" t="s">
        <v>693</v>
      </c>
      <c r="M71" s="13" t="str">
        <f t="shared" si="298"/>
        <v>#REF!</v>
      </c>
      <c r="N71" s="497" t="s">
        <v>693</v>
      </c>
      <c r="O71" s="15" t="s">
        <v>15</v>
      </c>
      <c r="P71" s="12" t="str">
        <f t="shared" si="318"/>
        <v>#REF!</v>
      </c>
      <c r="Q71" s="12" t="str">
        <f t="shared" si="312"/>
        <v>#REF!</v>
      </c>
      <c r="R71" s="22">
        <v>44986</v>
      </c>
      <c r="S71" s="12" t="str">
        <f t="shared" si="313"/>
        <v>#REF!</v>
      </c>
      <c r="T71" s="12" t="str">
        <f t="shared" si="314"/>
        <v>#REF!</v>
      </c>
      <c r="U71" s="12" t="str">
        <f t="shared" si="303"/>
        <v>#REF!</v>
      </c>
      <c r="V71" s="12" t="str">
        <f t="shared" si="315"/>
        <v>#REF!</v>
      </c>
      <c r="W71" s="12" t="str">
        <f t="shared" si="316"/>
        <v>#REF!</v>
      </c>
    </row>
    <row r="72" ht="15.75" customHeight="1">
      <c r="D72" s="26">
        <v>5</v>
      </c>
      <c r="E72" s="12">
        <v>189</v>
      </c>
      <c r="F72" s="12" t="str">
        <f t="shared" si="307"/>
        <v>#REF!</v>
      </c>
      <c r="G72" s="13" t="str">
        <f t="shared" si="308"/>
        <v>#REF!</v>
      </c>
      <c r="H72" s="12" t="str">
        <f t="shared" si="309"/>
        <v>#REF!</v>
      </c>
      <c r="I72" s="13" t="str">
        <f t="shared" si="310"/>
        <v/>
      </c>
      <c r="J72" s="12" t="s">
        <v>588</v>
      </c>
      <c r="K72" s="12" t="s">
        <v>594</v>
      </c>
      <c r="L72" s="13" t="s">
        <v>44</v>
      </c>
      <c r="M72" s="13" t="str">
        <f t="shared" si="298"/>
        <v>#REF!</v>
      </c>
      <c r="N72" s="497" t="s">
        <v>44</v>
      </c>
      <c r="O72" s="15" t="s">
        <v>15</v>
      </c>
      <c r="P72" s="12" t="str">
        <f t="shared" si="318"/>
        <v>#REF!</v>
      </c>
      <c r="Q72" s="12" t="str">
        <f t="shared" si="312"/>
        <v>#REF!</v>
      </c>
      <c r="R72" s="16">
        <v>45017</v>
      </c>
      <c r="S72" s="12" t="str">
        <f t="shared" si="313"/>
        <v>#REF!</v>
      </c>
      <c r="T72" s="12" t="str">
        <f t="shared" si="314"/>
        <v>#REF!</v>
      </c>
      <c r="U72" s="12" t="str">
        <f t="shared" si="303"/>
        <v>#REF!</v>
      </c>
      <c r="V72" s="12" t="str">
        <f t="shared" si="315"/>
        <v>#REF!</v>
      </c>
      <c r="W72" s="12" t="str">
        <f t="shared" si="316"/>
        <v>#REF!</v>
      </c>
    </row>
    <row r="73" ht="15.75" customHeight="1">
      <c r="D73" s="26">
        <v>6</v>
      </c>
      <c r="E73" s="12">
        <v>471</v>
      </c>
      <c r="F73" s="12" t="str">
        <f t="shared" si="307"/>
        <v>#REF!</v>
      </c>
      <c r="G73" s="13" t="str">
        <f t="shared" si="308"/>
        <v>#REF!</v>
      </c>
      <c r="H73" s="12" t="str">
        <f t="shared" si="309"/>
        <v>#REF!</v>
      </c>
      <c r="I73" s="13" t="str">
        <f t="shared" si="310"/>
        <v/>
      </c>
      <c r="J73" s="12" t="s">
        <v>588</v>
      </c>
      <c r="K73" s="12" t="s">
        <v>594</v>
      </c>
      <c r="L73" s="13" t="s">
        <v>85</v>
      </c>
      <c r="M73" s="13" t="str">
        <f t="shared" si="298"/>
        <v>#REF!</v>
      </c>
      <c r="N73" s="497" t="s">
        <v>85</v>
      </c>
      <c r="O73" s="15" t="s">
        <v>15</v>
      </c>
      <c r="P73" s="12" t="str">
        <f t="shared" si="318"/>
        <v>#REF!</v>
      </c>
      <c r="Q73" s="12" t="str">
        <f t="shared" si="312"/>
        <v>#REF!</v>
      </c>
      <c r="R73" s="22">
        <v>45017</v>
      </c>
      <c r="S73" s="12" t="str">
        <f t="shared" si="313"/>
        <v>#REF!</v>
      </c>
      <c r="T73" s="12" t="str">
        <f t="shared" si="314"/>
        <v>#REF!</v>
      </c>
      <c r="U73" s="12" t="str">
        <f t="shared" si="303"/>
        <v>#REF!</v>
      </c>
      <c r="V73" s="12" t="str">
        <f t="shared" si="315"/>
        <v>#REF!</v>
      </c>
      <c r="W73" s="12" t="str">
        <f t="shared" si="316"/>
        <v>#REF!</v>
      </c>
    </row>
    <row r="74" ht="15.75" customHeight="1">
      <c r="D74" s="26">
        <v>7</v>
      </c>
      <c r="E74" s="12">
        <v>472</v>
      </c>
      <c r="F74" s="12" t="str">
        <f t="shared" si="307"/>
        <v>#REF!</v>
      </c>
      <c r="G74" s="13" t="str">
        <f t="shared" si="308"/>
        <v>#REF!</v>
      </c>
      <c r="H74" s="12" t="str">
        <f t="shared" si="309"/>
        <v>#REF!</v>
      </c>
      <c r="I74" s="13" t="str">
        <f t="shared" si="310"/>
        <v/>
      </c>
      <c r="J74" s="12" t="s">
        <v>588</v>
      </c>
      <c r="K74" s="12" t="s">
        <v>594</v>
      </c>
      <c r="L74" s="13" t="s">
        <v>86</v>
      </c>
      <c r="M74" s="13" t="str">
        <f t="shared" ref="M74:M93" si="319">VLOOKUP(E10,'Импорт - текущие показатели'!$E$10:$I1063,5,0)</f>
        <v>#REF!</v>
      </c>
      <c r="N74" s="497" t="s">
        <v>86</v>
      </c>
      <c r="O74" s="15" t="s">
        <v>15</v>
      </c>
      <c r="P74" s="12" t="str">
        <f t="shared" si="318"/>
        <v>#REF!</v>
      </c>
      <c r="Q74" s="12" t="str">
        <f t="shared" si="312"/>
        <v>#REF!</v>
      </c>
      <c r="R74" s="22">
        <v>45017</v>
      </c>
      <c r="S74" s="12" t="str">
        <f t="shared" si="313"/>
        <v>#REF!</v>
      </c>
      <c r="T74" s="12" t="str">
        <f t="shared" si="314"/>
        <v>#REF!</v>
      </c>
      <c r="U74" s="12" t="str">
        <f t="shared" ref="U74:U93" si="320">DATE(YEAR(V74),MONTH(V74)-3,DAY(V74))</f>
        <v>#REF!</v>
      </c>
      <c r="V74" s="12" t="str">
        <f t="shared" si="315"/>
        <v>#REF!</v>
      </c>
      <c r="W74" s="12" t="str">
        <f t="shared" si="316"/>
        <v>#REF!</v>
      </c>
    </row>
    <row r="75" ht="15.75" customHeight="1">
      <c r="D75" s="26">
        <v>8</v>
      </c>
      <c r="E75" s="12">
        <v>484</v>
      </c>
      <c r="F75" s="12" t="str">
        <f t="shared" si="307"/>
        <v>#REF!</v>
      </c>
      <c r="G75" s="13" t="str">
        <f t="shared" si="308"/>
        <v>#REF!</v>
      </c>
      <c r="H75" s="12" t="str">
        <f t="shared" si="309"/>
        <v>#REF!</v>
      </c>
      <c r="I75" s="13" t="str">
        <f t="shared" si="310"/>
        <v/>
      </c>
      <c r="J75" s="12" t="s">
        <v>588</v>
      </c>
      <c r="K75" s="12" t="s">
        <v>594</v>
      </c>
      <c r="L75" s="13" t="s">
        <v>87</v>
      </c>
      <c r="M75" s="13" t="str">
        <f t="shared" si="319"/>
        <v>#REF!</v>
      </c>
      <c r="N75" s="497" t="s">
        <v>87</v>
      </c>
      <c r="O75" s="15" t="s">
        <v>15</v>
      </c>
      <c r="P75" s="12" t="str">
        <f t="shared" si="318"/>
        <v>#REF!</v>
      </c>
      <c r="Q75" s="12" t="str">
        <f t="shared" si="312"/>
        <v>#REF!</v>
      </c>
      <c r="R75" s="22">
        <v>45017</v>
      </c>
      <c r="S75" s="12" t="str">
        <f t="shared" si="313"/>
        <v>#REF!</v>
      </c>
      <c r="T75" s="12" t="str">
        <f t="shared" si="314"/>
        <v>#REF!</v>
      </c>
      <c r="U75" s="12" t="str">
        <f t="shared" si="320"/>
        <v>#REF!</v>
      </c>
      <c r="V75" s="12" t="str">
        <f t="shared" si="315"/>
        <v>#REF!</v>
      </c>
      <c r="W75" s="12" t="str">
        <f t="shared" si="316"/>
        <v>#REF!</v>
      </c>
    </row>
    <row r="76" ht="15.75" hidden="1" customHeight="1">
      <c r="D76" s="26">
        <v>14</v>
      </c>
      <c r="E76" s="12">
        <v>572</v>
      </c>
      <c r="F76" s="12" t="str">
        <f t="shared" si="307"/>
        <v>#REF!</v>
      </c>
      <c r="G76" s="13" t="str">
        <f t="shared" si="308"/>
        <v>#REF!</v>
      </c>
      <c r="H76" s="12" t="str">
        <f t="shared" si="309"/>
        <v>#REF!</v>
      </c>
      <c r="I76" s="13" t="str">
        <f t="shared" si="310"/>
        <v/>
      </c>
      <c r="J76" s="12" t="s">
        <v>649</v>
      </c>
      <c r="K76" s="12" t="s">
        <v>594</v>
      </c>
      <c r="L76" s="13" t="s">
        <v>694</v>
      </c>
      <c r="M76" s="13" t="str">
        <f t="shared" si="319"/>
        <v>#REF!</v>
      </c>
      <c r="N76" s="497" t="s">
        <v>694</v>
      </c>
      <c r="O76" s="15" t="s">
        <v>15</v>
      </c>
      <c r="P76" s="12" t="str">
        <f t="shared" si="318"/>
        <v>#REF!</v>
      </c>
      <c r="Q76" s="12" t="str">
        <f t="shared" si="312"/>
        <v>#REF!</v>
      </c>
      <c r="R76" s="22">
        <v>45017</v>
      </c>
      <c r="S76" s="12" t="str">
        <f t="shared" si="313"/>
        <v>#REF!</v>
      </c>
      <c r="T76" s="12" t="str">
        <f t="shared" si="314"/>
        <v>#REF!</v>
      </c>
      <c r="U76" s="12" t="str">
        <f t="shared" si="320"/>
        <v>#REF!</v>
      </c>
      <c r="V76" s="12" t="str">
        <f t="shared" si="315"/>
        <v>#REF!</v>
      </c>
      <c r="W76" s="12" t="str">
        <f t="shared" si="316"/>
        <v>#REF!</v>
      </c>
    </row>
    <row r="77" ht="15.75" hidden="1" customHeight="1">
      <c r="D77" s="26">
        <v>15</v>
      </c>
      <c r="E77" s="12">
        <v>188</v>
      </c>
      <c r="F77" s="12" t="str">
        <f t="shared" si="307"/>
        <v>#REF!</v>
      </c>
      <c r="G77" s="13" t="str">
        <f t="shared" si="308"/>
        <v>#REF!</v>
      </c>
      <c r="H77" s="12" t="str">
        <f t="shared" si="309"/>
        <v>#REF!</v>
      </c>
      <c r="I77" s="13" t="str">
        <f t="shared" si="310"/>
        <v/>
      </c>
      <c r="J77" s="12" t="s">
        <v>649</v>
      </c>
      <c r="K77" s="12" t="s">
        <v>594</v>
      </c>
      <c r="L77" s="13" t="s">
        <v>695</v>
      </c>
      <c r="M77" s="13" t="str">
        <f t="shared" si="319"/>
        <v>#REF!</v>
      </c>
      <c r="N77" s="497" t="s">
        <v>695</v>
      </c>
      <c r="O77" s="15" t="s">
        <v>15</v>
      </c>
      <c r="P77" s="12" t="str">
        <f t="shared" si="318"/>
        <v>#REF!</v>
      </c>
      <c r="Q77" s="12" t="str">
        <f t="shared" si="312"/>
        <v>#REF!</v>
      </c>
      <c r="R77" s="16">
        <v>45047</v>
      </c>
      <c r="S77" s="12" t="str">
        <f t="shared" si="313"/>
        <v>#REF!</v>
      </c>
      <c r="T77" s="12" t="str">
        <f t="shared" si="314"/>
        <v>#REF!</v>
      </c>
      <c r="U77" s="12" t="str">
        <f t="shared" si="320"/>
        <v>#REF!</v>
      </c>
      <c r="V77" s="12" t="str">
        <f t="shared" si="315"/>
        <v>#REF!</v>
      </c>
      <c r="W77" s="12" t="str">
        <f t="shared" si="316"/>
        <v>#REF!</v>
      </c>
    </row>
    <row r="78" ht="15.75" hidden="1" customHeight="1">
      <c r="D78" s="26">
        <v>16</v>
      </c>
      <c r="E78" s="12">
        <v>722</v>
      </c>
      <c r="F78" s="12" t="str">
        <f t="shared" si="307"/>
        <v>#REF!</v>
      </c>
      <c r="G78" s="13" t="str">
        <f t="shared" si="308"/>
        <v>#REF!</v>
      </c>
      <c r="H78" s="12" t="str">
        <f t="shared" si="309"/>
        <v>#REF!</v>
      </c>
      <c r="I78" s="13" t="str">
        <f t="shared" si="310"/>
        <v/>
      </c>
      <c r="J78" s="12" t="s">
        <v>649</v>
      </c>
      <c r="K78" s="12" t="s">
        <v>594</v>
      </c>
      <c r="L78" s="13" t="s">
        <v>696</v>
      </c>
      <c r="M78" s="13" t="str">
        <f t="shared" si="319"/>
        <v>#REF!</v>
      </c>
      <c r="N78" s="497" t="s">
        <v>696</v>
      </c>
      <c r="O78" s="15" t="s">
        <v>15</v>
      </c>
      <c r="P78" s="12" t="str">
        <f t="shared" si="318"/>
        <v>#REF!</v>
      </c>
      <c r="Q78" s="12" t="str">
        <f t="shared" si="312"/>
        <v>#REF!</v>
      </c>
      <c r="R78" s="22">
        <v>45047</v>
      </c>
      <c r="S78" s="12" t="str">
        <f t="shared" si="313"/>
        <v>#REF!</v>
      </c>
      <c r="T78" s="12" t="str">
        <f t="shared" si="314"/>
        <v>#REF!</v>
      </c>
      <c r="U78" s="12" t="str">
        <f t="shared" si="320"/>
        <v>#REF!</v>
      </c>
      <c r="V78" s="12" t="str">
        <f t="shared" si="315"/>
        <v>#REF!</v>
      </c>
      <c r="W78" s="12" t="str">
        <f t="shared" si="316"/>
        <v>#REF!</v>
      </c>
    </row>
    <row r="79" ht="15.75" customHeight="1">
      <c r="D79" s="26">
        <v>9</v>
      </c>
      <c r="E79" s="12">
        <v>750</v>
      </c>
      <c r="F79" s="12" t="str">
        <f t="shared" si="307"/>
        <v>#REF!</v>
      </c>
      <c r="G79" s="13" t="str">
        <f t="shared" si="308"/>
        <v>#REF!</v>
      </c>
      <c r="H79" s="12" t="str">
        <f t="shared" si="309"/>
        <v>#REF!</v>
      </c>
      <c r="I79" s="13" t="str">
        <f t="shared" si="310"/>
        <v/>
      </c>
      <c r="J79" s="12" t="s">
        <v>588</v>
      </c>
      <c r="K79" s="12" t="s">
        <v>594</v>
      </c>
      <c r="L79" s="13" t="s">
        <v>106</v>
      </c>
      <c r="M79" s="13" t="str">
        <f t="shared" si="319"/>
        <v>#REF!</v>
      </c>
      <c r="N79" s="497" t="s">
        <v>106</v>
      </c>
      <c r="O79" s="15" t="s">
        <v>15</v>
      </c>
      <c r="P79" s="12" t="str">
        <f t="shared" si="318"/>
        <v>#REF!</v>
      </c>
      <c r="Q79" s="12" t="str">
        <f t="shared" si="312"/>
        <v>#REF!</v>
      </c>
      <c r="R79" s="22">
        <v>45047</v>
      </c>
      <c r="S79" s="12" t="str">
        <f t="shared" si="313"/>
        <v>#REF!</v>
      </c>
      <c r="T79" s="12" t="str">
        <f t="shared" si="314"/>
        <v>#REF!</v>
      </c>
      <c r="U79" s="12" t="str">
        <f t="shared" si="320"/>
        <v>#REF!</v>
      </c>
      <c r="V79" s="12" t="str">
        <f t="shared" si="315"/>
        <v>#REF!</v>
      </c>
      <c r="W79" s="12" t="str">
        <f t="shared" si="316"/>
        <v>#REF!</v>
      </c>
    </row>
    <row r="80" ht="15.75" hidden="1" customHeight="1">
      <c r="D80" s="26">
        <v>18</v>
      </c>
      <c r="E80" s="12">
        <v>751</v>
      </c>
      <c r="F80" s="12" t="str">
        <f t="shared" si="307"/>
        <v>#REF!</v>
      </c>
      <c r="G80" s="13" t="str">
        <f t="shared" si="308"/>
        <v>#REF!</v>
      </c>
      <c r="H80" s="12" t="str">
        <f t="shared" si="309"/>
        <v>#REF!</v>
      </c>
      <c r="I80" s="13" t="str">
        <f t="shared" si="310"/>
        <v/>
      </c>
      <c r="J80" s="12" t="s">
        <v>649</v>
      </c>
      <c r="K80" s="12" t="s">
        <v>594</v>
      </c>
      <c r="L80" s="13" t="s">
        <v>697</v>
      </c>
      <c r="M80" s="13" t="str">
        <f t="shared" si="319"/>
        <v>#REF!</v>
      </c>
      <c r="N80" s="497" t="s">
        <v>697</v>
      </c>
      <c r="O80" s="15" t="s">
        <v>15</v>
      </c>
      <c r="P80" s="12" t="str">
        <f t="shared" si="318"/>
        <v>#REF!</v>
      </c>
      <c r="Q80" s="12" t="str">
        <f t="shared" si="312"/>
        <v>#REF!</v>
      </c>
      <c r="R80" s="22">
        <v>45047</v>
      </c>
      <c r="S80" s="12" t="str">
        <f t="shared" si="313"/>
        <v>#REF!</v>
      </c>
      <c r="T80" s="12" t="str">
        <f t="shared" si="314"/>
        <v>#REF!</v>
      </c>
      <c r="U80" s="12" t="str">
        <f t="shared" si="320"/>
        <v>#REF!</v>
      </c>
      <c r="V80" s="12" t="str">
        <f t="shared" si="315"/>
        <v>#REF!</v>
      </c>
      <c r="W80" s="12" t="str">
        <f t="shared" si="316"/>
        <v>#REF!</v>
      </c>
    </row>
    <row r="81" ht="15.75" hidden="1" customHeight="1">
      <c r="D81" s="26">
        <v>19</v>
      </c>
      <c r="E81" s="12">
        <v>752</v>
      </c>
      <c r="F81" s="12" t="str">
        <f t="shared" si="307"/>
        <v>#REF!</v>
      </c>
      <c r="G81" s="13" t="str">
        <f t="shared" si="308"/>
        <v>#REF!</v>
      </c>
      <c r="H81" s="12" t="str">
        <f t="shared" si="309"/>
        <v>#REF!</v>
      </c>
      <c r="I81" s="13" t="str">
        <f t="shared" si="310"/>
        <v/>
      </c>
      <c r="J81" s="12" t="s">
        <v>649</v>
      </c>
      <c r="K81" s="12" t="s">
        <v>594</v>
      </c>
      <c r="L81" s="13" t="s">
        <v>698</v>
      </c>
      <c r="M81" s="13" t="str">
        <f t="shared" si="319"/>
        <v>#REF!</v>
      </c>
      <c r="N81" s="497" t="s">
        <v>698</v>
      </c>
      <c r="O81" s="15" t="s">
        <v>15</v>
      </c>
      <c r="P81" s="12" t="str">
        <f t="shared" si="318"/>
        <v>#REF!</v>
      </c>
      <c r="Q81" s="12" t="str">
        <f t="shared" si="312"/>
        <v>#REF!</v>
      </c>
      <c r="R81" s="22">
        <v>45047</v>
      </c>
      <c r="S81" s="12" t="str">
        <f t="shared" si="313"/>
        <v>#REF!</v>
      </c>
      <c r="T81" s="12" t="str">
        <f t="shared" si="314"/>
        <v>#REF!</v>
      </c>
      <c r="U81" s="12" t="str">
        <f t="shared" si="320"/>
        <v>#REF!</v>
      </c>
      <c r="V81" s="12" t="str">
        <f t="shared" si="315"/>
        <v>#REF!</v>
      </c>
      <c r="W81" s="12" t="str">
        <f t="shared" si="316"/>
        <v>#REF!</v>
      </c>
    </row>
    <row r="82" ht="15.75" customHeight="1">
      <c r="D82" s="26">
        <v>10</v>
      </c>
      <c r="E82" s="12">
        <v>121</v>
      </c>
      <c r="F82" s="12" t="str">
        <f t="shared" si="307"/>
        <v>#REF!</v>
      </c>
      <c r="G82" s="13" t="str">
        <f t="shared" si="308"/>
        <v>#REF!</v>
      </c>
      <c r="H82" s="12" t="str">
        <f t="shared" si="309"/>
        <v>#REF!</v>
      </c>
      <c r="I82" s="13" t="str">
        <f t="shared" si="310"/>
        <v/>
      </c>
      <c r="J82" s="12" t="s">
        <v>588</v>
      </c>
      <c r="K82" s="12" t="s">
        <v>594</v>
      </c>
      <c r="L82" s="13" t="s">
        <v>699</v>
      </c>
      <c r="M82" s="13" t="str">
        <f t="shared" si="319"/>
        <v>#REF!</v>
      </c>
      <c r="N82" s="497" t="s">
        <v>699</v>
      </c>
      <c r="O82" s="15" t="s">
        <v>15</v>
      </c>
      <c r="P82" s="12" t="str">
        <f t="shared" si="318"/>
        <v>#REF!</v>
      </c>
      <c r="Q82" s="12" t="str">
        <f t="shared" si="312"/>
        <v>#REF!</v>
      </c>
      <c r="R82" s="16">
        <v>45078</v>
      </c>
      <c r="S82" s="12" t="str">
        <f t="shared" si="313"/>
        <v>#REF!</v>
      </c>
      <c r="T82" s="12" t="str">
        <f t="shared" si="314"/>
        <v>#REF!</v>
      </c>
      <c r="U82" s="12" t="str">
        <f t="shared" si="320"/>
        <v>#REF!</v>
      </c>
      <c r="V82" s="12" t="str">
        <f t="shared" si="315"/>
        <v>#REF!</v>
      </c>
      <c r="W82" s="12" t="str">
        <f t="shared" si="316"/>
        <v>#REF!</v>
      </c>
    </row>
    <row r="83" ht="15.75" customHeight="1">
      <c r="D83" s="26">
        <v>11</v>
      </c>
      <c r="E83" s="12">
        <v>668</v>
      </c>
      <c r="F83" s="12" t="str">
        <f t="shared" si="307"/>
        <v>#REF!</v>
      </c>
      <c r="G83" s="13" t="str">
        <f t="shared" si="308"/>
        <v>#REF!</v>
      </c>
      <c r="H83" s="12" t="str">
        <f t="shared" si="309"/>
        <v>#REF!</v>
      </c>
      <c r="I83" s="13" t="str">
        <f t="shared" si="310"/>
        <v/>
      </c>
      <c r="J83" s="12" t="s">
        <v>588</v>
      </c>
      <c r="K83" s="12" t="s">
        <v>594</v>
      </c>
      <c r="L83" s="13" t="s">
        <v>700</v>
      </c>
      <c r="M83" s="13" t="str">
        <f t="shared" si="319"/>
        <v>#REF!</v>
      </c>
      <c r="N83" s="497" t="s">
        <v>700</v>
      </c>
      <c r="O83" s="15" t="s">
        <v>15</v>
      </c>
      <c r="P83" s="12" t="str">
        <f t="shared" si="318"/>
        <v>#REF!</v>
      </c>
      <c r="Q83" s="12" t="str">
        <f t="shared" si="312"/>
        <v>#REF!</v>
      </c>
      <c r="R83" s="22">
        <v>45078</v>
      </c>
      <c r="S83" s="12" t="str">
        <f t="shared" si="313"/>
        <v>#REF!</v>
      </c>
      <c r="T83" s="12" t="str">
        <f t="shared" si="314"/>
        <v>#REF!</v>
      </c>
      <c r="U83" s="12" t="str">
        <f t="shared" si="320"/>
        <v>#REF!</v>
      </c>
      <c r="V83" s="12" t="str">
        <f t="shared" si="315"/>
        <v>#REF!</v>
      </c>
      <c r="W83" s="12" t="str">
        <f t="shared" si="316"/>
        <v>#REF!</v>
      </c>
    </row>
    <row r="84" ht="15.75" customHeight="1">
      <c r="D84" s="26">
        <v>12</v>
      </c>
      <c r="E84" s="12">
        <v>669</v>
      </c>
      <c r="F84" s="12" t="str">
        <f t="shared" si="307"/>
        <v>#REF!</v>
      </c>
      <c r="G84" s="13" t="str">
        <f t="shared" si="308"/>
        <v>#REF!</v>
      </c>
      <c r="H84" s="12" t="str">
        <f t="shared" si="309"/>
        <v>#REF!</v>
      </c>
      <c r="I84" s="13" t="str">
        <f t="shared" si="310"/>
        <v/>
      </c>
      <c r="J84" s="12" t="s">
        <v>588</v>
      </c>
      <c r="K84" s="12" t="s">
        <v>594</v>
      </c>
      <c r="L84" s="13" t="s">
        <v>701</v>
      </c>
      <c r="M84" s="13" t="str">
        <f t="shared" si="319"/>
        <v>#REF!</v>
      </c>
      <c r="N84" s="497" t="s">
        <v>701</v>
      </c>
      <c r="O84" s="15" t="s">
        <v>15</v>
      </c>
      <c r="P84" s="12" t="str">
        <f t="shared" si="318"/>
        <v>#REF!</v>
      </c>
      <c r="Q84" s="12" t="str">
        <f t="shared" si="312"/>
        <v>#REF!</v>
      </c>
      <c r="R84" s="22">
        <v>45078</v>
      </c>
      <c r="S84" s="12" t="str">
        <f t="shared" si="313"/>
        <v>#REF!</v>
      </c>
      <c r="T84" s="12" t="str">
        <f t="shared" si="314"/>
        <v>#REF!</v>
      </c>
      <c r="U84" s="12" t="str">
        <f t="shared" si="320"/>
        <v>#REF!</v>
      </c>
      <c r="V84" s="12" t="str">
        <f t="shared" si="315"/>
        <v>#REF!</v>
      </c>
      <c r="W84" s="12" t="str">
        <f t="shared" si="316"/>
        <v>#REF!</v>
      </c>
    </row>
    <row r="85" ht="15.75" hidden="1" customHeight="1">
      <c r="D85" s="26">
        <v>23</v>
      </c>
      <c r="E85" s="12">
        <v>674</v>
      </c>
      <c r="F85" s="12" t="str">
        <f t="shared" si="307"/>
        <v>#REF!</v>
      </c>
      <c r="G85" s="13" t="str">
        <f t="shared" si="308"/>
        <v>#REF!</v>
      </c>
      <c r="H85" s="12" t="str">
        <f t="shared" si="309"/>
        <v>#REF!</v>
      </c>
      <c r="I85" s="13" t="str">
        <f t="shared" si="310"/>
        <v/>
      </c>
      <c r="J85" s="12" t="s">
        <v>590</v>
      </c>
      <c r="K85" s="12" t="s">
        <v>594</v>
      </c>
      <c r="L85" s="13" t="s">
        <v>702</v>
      </c>
      <c r="M85" s="13" t="str">
        <f t="shared" si="319"/>
        <v>#REF!</v>
      </c>
      <c r="N85" s="497" t="s">
        <v>703</v>
      </c>
      <c r="O85" s="15" t="s">
        <v>15</v>
      </c>
      <c r="P85" s="12" t="str">
        <f t="shared" si="318"/>
        <v>#REF!</v>
      </c>
      <c r="Q85" s="12" t="str">
        <f t="shared" si="312"/>
        <v>#REF!</v>
      </c>
      <c r="R85" s="22">
        <v>45078</v>
      </c>
      <c r="S85" s="12" t="str">
        <f t="shared" si="313"/>
        <v>#REF!</v>
      </c>
      <c r="T85" s="12" t="str">
        <f t="shared" si="314"/>
        <v>#REF!</v>
      </c>
      <c r="U85" s="12" t="str">
        <f t="shared" si="320"/>
        <v>#REF!</v>
      </c>
      <c r="V85" s="12" t="str">
        <f t="shared" si="315"/>
        <v>#REF!</v>
      </c>
      <c r="W85" s="12" t="str">
        <f t="shared" si="316"/>
        <v>#REF!</v>
      </c>
    </row>
    <row r="86" ht="15.75" customHeight="1">
      <c r="D86" s="26">
        <v>13</v>
      </c>
      <c r="E86" s="12">
        <v>424</v>
      </c>
      <c r="F86" s="12" t="str">
        <f t="shared" si="307"/>
        <v>#REF!</v>
      </c>
      <c r="G86" s="13" t="str">
        <f t="shared" si="308"/>
        <v>#REF!</v>
      </c>
      <c r="H86" s="12" t="str">
        <f t="shared" si="309"/>
        <v>#REF!</v>
      </c>
      <c r="I86" s="13" t="str">
        <f t="shared" si="310"/>
        <v/>
      </c>
      <c r="J86" s="12" t="s">
        <v>588</v>
      </c>
      <c r="K86" s="12" t="s">
        <v>594</v>
      </c>
      <c r="L86" s="13" t="s">
        <v>704</v>
      </c>
      <c r="M86" s="13" t="str">
        <f t="shared" si="319"/>
        <v>#REF!</v>
      </c>
      <c r="N86" s="497" t="s">
        <v>262</v>
      </c>
      <c r="O86" s="15" t="s">
        <v>15</v>
      </c>
      <c r="P86" s="12" t="str">
        <f t="shared" si="318"/>
        <v>#REF!</v>
      </c>
      <c r="Q86" s="12" t="str">
        <f t="shared" si="312"/>
        <v>#REF!</v>
      </c>
      <c r="R86" s="22">
        <v>45108</v>
      </c>
      <c r="S86" s="12" t="str">
        <f t="shared" si="313"/>
        <v>#REF!</v>
      </c>
      <c r="T86" s="12" t="str">
        <f t="shared" si="314"/>
        <v>#REF!</v>
      </c>
      <c r="U86" s="12" t="str">
        <f t="shared" si="320"/>
        <v>#REF!</v>
      </c>
      <c r="V86" s="12" t="str">
        <f t="shared" si="315"/>
        <v>#REF!</v>
      </c>
      <c r="W86" s="12" t="str">
        <f t="shared" si="316"/>
        <v>#REF!</v>
      </c>
    </row>
    <row r="87" ht="15.75" hidden="1" customHeight="1">
      <c r="D87" s="26">
        <v>25</v>
      </c>
      <c r="E87" s="12">
        <v>465</v>
      </c>
      <c r="F87" s="12" t="str">
        <f t="shared" si="307"/>
        <v>#REF!</v>
      </c>
      <c r="G87" s="13" t="str">
        <f t="shared" si="308"/>
        <v>#REF!</v>
      </c>
      <c r="H87" s="12" t="str">
        <f t="shared" si="309"/>
        <v>#REF!</v>
      </c>
      <c r="I87" s="13" t="str">
        <f t="shared" si="310"/>
        <v/>
      </c>
      <c r="J87" s="12" t="s">
        <v>590</v>
      </c>
      <c r="K87" s="12" t="s">
        <v>594</v>
      </c>
      <c r="L87" s="13" t="s">
        <v>705</v>
      </c>
      <c r="M87" s="13" t="str">
        <f t="shared" si="319"/>
        <v>#REF!</v>
      </c>
      <c r="N87" s="497" t="s">
        <v>705</v>
      </c>
      <c r="O87" s="15" t="s">
        <v>15</v>
      </c>
      <c r="P87" s="12" t="str">
        <f t="shared" si="318"/>
        <v>#REF!</v>
      </c>
      <c r="Q87" s="12" t="str">
        <f t="shared" si="312"/>
        <v>#REF!</v>
      </c>
      <c r="R87" s="22">
        <v>45231</v>
      </c>
      <c r="S87" s="12" t="str">
        <f t="shared" si="313"/>
        <v>#REF!</v>
      </c>
      <c r="T87" s="12" t="str">
        <f t="shared" si="314"/>
        <v>#REF!</v>
      </c>
      <c r="U87" s="12" t="str">
        <f t="shared" si="320"/>
        <v>#REF!</v>
      </c>
      <c r="V87" s="12" t="str">
        <f t="shared" si="315"/>
        <v>#REF!</v>
      </c>
      <c r="W87" s="12" t="str">
        <f t="shared" si="316"/>
        <v>#REF!</v>
      </c>
    </row>
    <row r="88" ht="15.75" customHeight="1">
      <c r="D88" s="26">
        <v>14</v>
      </c>
      <c r="E88" s="12">
        <v>481</v>
      </c>
      <c r="F88" s="12" t="str">
        <f t="shared" si="307"/>
        <v>#REF!</v>
      </c>
      <c r="G88" s="13" t="str">
        <f t="shared" si="308"/>
        <v>#REF!</v>
      </c>
      <c r="H88" s="12" t="str">
        <f t="shared" si="309"/>
        <v>#REF!</v>
      </c>
      <c r="I88" s="13" t="str">
        <f t="shared" si="310"/>
        <v/>
      </c>
      <c r="J88" s="12" t="s">
        <v>588</v>
      </c>
      <c r="K88" s="12" t="s">
        <v>594</v>
      </c>
      <c r="L88" s="13" t="s">
        <v>706</v>
      </c>
      <c r="M88" s="13" t="str">
        <f t="shared" si="319"/>
        <v>#REF!</v>
      </c>
      <c r="N88" s="497" t="s">
        <v>706</v>
      </c>
      <c r="O88" s="15" t="s">
        <v>15</v>
      </c>
      <c r="P88" s="12" t="str">
        <f t="shared" si="318"/>
        <v>#REF!</v>
      </c>
      <c r="Q88" s="12" t="str">
        <f t="shared" si="312"/>
        <v>#REF!</v>
      </c>
      <c r="R88" s="22">
        <v>45231</v>
      </c>
      <c r="S88" s="12" t="str">
        <f t="shared" si="313"/>
        <v>#REF!</v>
      </c>
      <c r="T88" s="12" t="str">
        <f t="shared" si="314"/>
        <v>#REF!</v>
      </c>
      <c r="U88" s="12" t="str">
        <f t="shared" si="320"/>
        <v>#REF!</v>
      </c>
      <c r="V88" s="12" t="str">
        <f t="shared" si="315"/>
        <v>#REF!</v>
      </c>
      <c r="W88" s="12" t="str">
        <f t="shared" si="316"/>
        <v>#REF!</v>
      </c>
    </row>
    <row r="89" ht="15.75" customHeight="1">
      <c r="D89" s="26">
        <v>15</v>
      </c>
      <c r="E89" s="12">
        <v>482</v>
      </c>
      <c r="F89" s="12" t="str">
        <f t="shared" si="307"/>
        <v>#REF!</v>
      </c>
      <c r="G89" s="13" t="str">
        <f t="shared" si="308"/>
        <v>#REF!</v>
      </c>
      <c r="H89" s="12" t="str">
        <f t="shared" si="309"/>
        <v>#REF!</v>
      </c>
      <c r="I89" s="13" t="str">
        <f t="shared" si="310"/>
        <v/>
      </c>
      <c r="J89" s="12" t="s">
        <v>588</v>
      </c>
      <c r="K89" s="12" t="s">
        <v>594</v>
      </c>
      <c r="L89" s="13" t="s">
        <v>707</v>
      </c>
      <c r="M89" s="13" t="str">
        <f t="shared" si="319"/>
        <v>#REF!</v>
      </c>
      <c r="N89" s="497" t="s">
        <v>707</v>
      </c>
      <c r="O89" s="15" t="s">
        <v>15</v>
      </c>
      <c r="P89" s="12" t="str">
        <f t="shared" si="318"/>
        <v>#REF!</v>
      </c>
      <c r="Q89" s="12" t="str">
        <f t="shared" si="312"/>
        <v>#REF!</v>
      </c>
      <c r="R89" s="22">
        <v>45231</v>
      </c>
      <c r="S89" s="12" t="str">
        <f t="shared" si="313"/>
        <v>#REF!</v>
      </c>
      <c r="T89" s="12" t="str">
        <f t="shared" si="314"/>
        <v>#REF!</v>
      </c>
      <c r="U89" s="12" t="str">
        <f t="shared" si="320"/>
        <v>#REF!</v>
      </c>
      <c r="V89" s="12" t="str">
        <f t="shared" si="315"/>
        <v>#REF!</v>
      </c>
      <c r="W89" s="12" t="str">
        <f t="shared" si="316"/>
        <v>#REF!</v>
      </c>
    </row>
    <row r="90" ht="15.75" customHeight="1">
      <c r="D90" s="26">
        <v>16</v>
      </c>
      <c r="E90" s="12">
        <v>184</v>
      </c>
      <c r="F90" s="12" t="str">
        <f t="shared" si="307"/>
        <v>#REF!</v>
      </c>
      <c r="G90" s="13" t="str">
        <f t="shared" si="308"/>
        <v>#REF!</v>
      </c>
      <c r="H90" s="12" t="str">
        <f t="shared" si="309"/>
        <v>#REF!</v>
      </c>
      <c r="I90" s="13" t="str">
        <f t="shared" si="310"/>
        <v/>
      </c>
      <c r="J90" s="12" t="s">
        <v>588</v>
      </c>
      <c r="K90" s="12" t="s">
        <v>594</v>
      </c>
      <c r="L90" s="13" t="s">
        <v>214</v>
      </c>
      <c r="M90" s="13" t="str">
        <f t="shared" si="319"/>
        <v>#REF!</v>
      </c>
      <c r="N90" s="497" t="s">
        <v>214</v>
      </c>
      <c r="O90" s="15" t="s">
        <v>15</v>
      </c>
      <c r="P90" s="12" t="str">
        <f t="shared" si="318"/>
        <v>#REF!</v>
      </c>
      <c r="Q90" s="12" t="str">
        <f t="shared" si="312"/>
        <v>#REF!</v>
      </c>
      <c r="R90" s="16">
        <v>45261</v>
      </c>
      <c r="S90" s="12" t="str">
        <f t="shared" si="313"/>
        <v>#REF!</v>
      </c>
      <c r="T90" s="12" t="str">
        <f t="shared" si="314"/>
        <v>#REF!</v>
      </c>
      <c r="U90" s="12" t="str">
        <f t="shared" si="320"/>
        <v>#REF!</v>
      </c>
      <c r="V90" s="12" t="str">
        <f t="shared" si="315"/>
        <v>#REF!</v>
      </c>
      <c r="W90" s="12" t="str">
        <f t="shared" si="316"/>
        <v>#REF!</v>
      </c>
    </row>
    <row r="91" ht="15.75" customHeight="1">
      <c r="D91" s="26">
        <v>17</v>
      </c>
      <c r="E91" s="12">
        <v>185</v>
      </c>
      <c r="F91" s="12" t="str">
        <f t="shared" si="307"/>
        <v>#REF!</v>
      </c>
      <c r="G91" s="13" t="str">
        <f t="shared" si="308"/>
        <v>#REF!</v>
      </c>
      <c r="H91" s="12" t="str">
        <f t="shared" si="309"/>
        <v>#REF!</v>
      </c>
      <c r="I91" s="13" t="str">
        <f t="shared" si="310"/>
        <v/>
      </c>
      <c r="J91" s="12" t="s">
        <v>588</v>
      </c>
      <c r="K91" s="12" t="s">
        <v>594</v>
      </c>
      <c r="L91" s="13" t="s">
        <v>225</v>
      </c>
      <c r="M91" s="13" t="str">
        <f t="shared" si="319"/>
        <v>#REF!</v>
      </c>
      <c r="N91" s="497" t="s">
        <v>225</v>
      </c>
      <c r="O91" s="15" t="s">
        <v>15</v>
      </c>
      <c r="P91" s="12" t="str">
        <f t="shared" si="318"/>
        <v>#REF!</v>
      </c>
      <c r="Q91" s="12" t="str">
        <f t="shared" si="312"/>
        <v>#REF!</v>
      </c>
      <c r="R91" s="16">
        <v>45261</v>
      </c>
      <c r="S91" s="12" t="str">
        <f t="shared" si="313"/>
        <v>#REF!</v>
      </c>
      <c r="T91" s="12" t="str">
        <f t="shared" si="314"/>
        <v>#REF!</v>
      </c>
      <c r="U91" s="12" t="str">
        <f t="shared" si="320"/>
        <v>#REF!</v>
      </c>
      <c r="V91" s="12" t="str">
        <f t="shared" si="315"/>
        <v>#REF!</v>
      </c>
      <c r="W91" s="12" t="str">
        <f t="shared" si="316"/>
        <v>#REF!</v>
      </c>
    </row>
    <row r="92" ht="15.75" hidden="1" customHeight="1">
      <c r="D92" s="26">
        <v>30</v>
      </c>
      <c r="E92" s="12">
        <v>186</v>
      </c>
      <c r="F92" s="12" t="str">
        <f t="shared" si="307"/>
        <v>#REF!</v>
      </c>
      <c r="G92" s="13" t="str">
        <f t="shared" si="308"/>
        <v>#REF!</v>
      </c>
      <c r="H92" s="12" t="str">
        <f t="shared" si="309"/>
        <v>#REF!</v>
      </c>
      <c r="I92" s="13" t="str">
        <f t="shared" si="310"/>
        <v/>
      </c>
      <c r="J92" s="12" t="s">
        <v>649</v>
      </c>
      <c r="K92" s="12" t="s">
        <v>594</v>
      </c>
      <c r="L92" s="13" t="s">
        <v>708</v>
      </c>
      <c r="M92" s="13" t="str">
        <f t="shared" si="319"/>
        <v>#REF!</v>
      </c>
      <c r="N92" s="497" t="s">
        <v>708</v>
      </c>
      <c r="O92" s="15" t="s">
        <v>15</v>
      </c>
      <c r="P92" s="12" t="str">
        <f t="shared" si="318"/>
        <v>#REF!</v>
      </c>
      <c r="Q92" s="12" t="str">
        <f t="shared" si="312"/>
        <v>#REF!</v>
      </c>
      <c r="R92" s="16">
        <v>45261</v>
      </c>
      <c r="S92" s="12" t="str">
        <f t="shared" si="313"/>
        <v>#REF!</v>
      </c>
      <c r="T92" s="12" t="str">
        <f t="shared" si="314"/>
        <v>#REF!</v>
      </c>
      <c r="U92" s="12" t="str">
        <f t="shared" si="320"/>
        <v>#REF!</v>
      </c>
      <c r="V92" s="12" t="str">
        <f t="shared" si="315"/>
        <v>#REF!</v>
      </c>
      <c r="W92" s="12" t="str">
        <f t="shared" si="316"/>
        <v>#REF!</v>
      </c>
    </row>
    <row r="93" ht="15.75" customHeight="1">
      <c r="D93" s="26">
        <v>18</v>
      </c>
      <c r="E93" s="12">
        <v>714</v>
      </c>
      <c r="F93" s="12" t="str">
        <f t="shared" si="307"/>
        <v>#REF!</v>
      </c>
      <c r="G93" s="13" t="str">
        <f t="shared" si="308"/>
        <v>#REF!</v>
      </c>
      <c r="H93" s="12" t="str">
        <f t="shared" si="309"/>
        <v>#REF!</v>
      </c>
      <c r="I93" s="13" t="str">
        <f t="shared" si="310"/>
        <v/>
      </c>
      <c r="J93" s="12" t="s">
        <v>588</v>
      </c>
      <c r="K93" s="12" t="s">
        <v>594</v>
      </c>
      <c r="L93" s="13" t="s">
        <v>709</v>
      </c>
      <c r="M93" s="13" t="str">
        <f t="shared" si="319"/>
        <v>#REF!</v>
      </c>
      <c r="N93" s="13" t="s">
        <v>709</v>
      </c>
      <c r="O93" s="15" t="s">
        <v>15</v>
      </c>
      <c r="P93" s="12" t="str">
        <f t="shared" si="318"/>
        <v>#REF!</v>
      </c>
      <c r="Q93" s="12" t="str">
        <f t="shared" si="312"/>
        <v>#REF!</v>
      </c>
      <c r="R93" s="22">
        <v>45261</v>
      </c>
      <c r="S93" s="12" t="str">
        <f t="shared" si="313"/>
        <v>#REF!</v>
      </c>
      <c r="T93" s="12" t="str">
        <f t="shared" si="314"/>
        <v>#REF!</v>
      </c>
      <c r="U93" s="12" t="str">
        <f t="shared" si="320"/>
        <v>#REF!</v>
      </c>
      <c r="V93" s="12" t="str">
        <f t="shared" si="315"/>
        <v>#REF!</v>
      </c>
      <c r="W93" s="12" t="str">
        <f t="shared" si="316"/>
        <v>#REF!</v>
      </c>
    </row>
    <row r="94" ht="15.75" customHeight="1">
      <c r="D94" s="42"/>
      <c r="E94" s="58"/>
      <c r="F94" s="59"/>
      <c r="G94" s="59"/>
      <c r="H94" s="58"/>
      <c r="I94" s="59"/>
      <c r="J94" s="58"/>
      <c r="K94" s="58"/>
      <c r="L94" s="59"/>
      <c r="M94" s="59"/>
      <c r="N94" s="190"/>
      <c r="O94" s="49"/>
      <c r="P94" s="42"/>
      <c r="Q94" s="58"/>
      <c r="R94" s="50"/>
      <c r="S94" s="58"/>
      <c r="T94" s="58"/>
      <c r="U94" s="58"/>
      <c r="V94" s="58"/>
      <c r="W94" s="58"/>
    </row>
    <row r="95" ht="15.75" customHeight="1">
      <c r="D95" s="42"/>
      <c r="E95" s="58"/>
      <c r="F95" s="59"/>
      <c r="G95" s="467"/>
      <c r="H95" s="512"/>
      <c r="I95" s="59"/>
      <c r="J95" s="58"/>
      <c r="K95" s="58"/>
      <c r="L95" s="59"/>
      <c r="M95" s="59"/>
      <c r="N95" s="190"/>
      <c r="O95" s="49"/>
      <c r="P95" s="514" t="s">
        <v>687</v>
      </c>
      <c r="Q95" s="58"/>
      <c r="R95" s="515"/>
      <c r="S95" s="58"/>
      <c r="T95" s="58"/>
      <c r="U95" s="58"/>
      <c r="V95" s="58"/>
      <c r="W95" s="58"/>
    </row>
    <row r="96" ht="15.75" customHeight="1">
      <c r="D96" s="42"/>
      <c r="E96" s="58"/>
      <c r="F96" s="59"/>
      <c r="G96" s="467"/>
      <c r="H96" s="467" t="s">
        <v>364</v>
      </c>
      <c r="I96" s="59"/>
      <c r="J96" s="58"/>
      <c r="K96" s="58"/>
      <c r="L96" s="59"/>
      <c r="M96" s="59"/>
      <c r="N96" s="190"/>
      <c r="O96" s="49"/>
      <c r="P96" s="517" t="str">
        <f>SUMIF(J63:J93,"=Д",P63:P93)</f>
        <v>#REF!</v>
      </c>
      <c r="Q96" s="58"/>
      <c r="R96" s="515"/>
      <c r="S96" s="58"/>
      <c r="T96" s="58"/>
      <c r="U96" s="58"/>
      <c r="V96" s="58"/>
      <c r="W96" s="58"/>
    </row>
    <row r="97" ht="15.75" customHeight="1">
      <c r="D97" s="42"/>
      <c r="E97" s="58"/>
      <c r="F97" s="59"/>
      <c r="G97" s="467"/>
      <c r="H97" s="518"/>
      <c r="I97" s="59"/>
      <c r="J97" s="58"/>
      <c r="K97" s="58"/>
      <c r="L97" s="59"/>
      <c r="M97" s="59"/>
      <c r="N97" s="190"/>
      <c r="O97" s="49"/>
      <c r="P97" s="42"/>
      <c r="Q97" s="58"/>
      <c r="R97" s="515"/>
      <c r="S97" s="58"/>
      <c r="T97" s="58"/>
      <c r="U97" s="58"/>
      <c r="V97" s="58"/>
      <c r="W97" s="58"/>
    </row>
    <row r="98" ht="15.75" customHeight="1">
      <c r="D98" s="42"/>
      <c r="E98" s="58"/>
      <c r="F98" s="59"/>
      <c r="G98" s="467"/>
      <c r="H98" s="467" t="s">
        <v>365</v>
      </c>
      <c r="I98" s="59"/>
      <c r="J98" s="58"/>
      <c r="K98" s="58"/>
      <c r="L98" s="59"/>
      <c r="M98" s="59"/>
      <c r="N98" s="190"/>
      <c r="O98" s="49"/>
      <c r="P98" s="42"/>
      <c r="Q98" s="58"/>
      <c r="R98" s="515"/>
      <c r="S98" s="58"/>
      <c r="T98" s="58"/>
      <c r="U98" s="58"/>
      <c r="V98" s="58"/>
      <c r="W98" s="58"/>
    </row>
    <row r="99" ht="15.75" customHeight="1">
      <c r="D99" s="42"/>
      <c r="E99" s="58"/>
      <c r="F99" s="59"/>
      <c r="G99" s="467"/>
      <c r="H99" s="519"/>
      <c r="I99" s="59"/>
      <c r="J99" s="58"/>
      <c r="K99" s="58"/>
      <c r="L99" s="59"/>
      <c r="M99" s="59"/>
      <c r="N99" s="190"/>
      <c r="O99" s="49"/>
      <c r="P99" s="42"/>
      <c r="Q99" s="58"/>
      <c r="R99" s="515"/>
      <c r="S99" s="58"/>
      <c r="T99" s="58"/>
      <c r="U99" s="58"/>
      <c r="V99" s="58"/>
      <c r="W99" s="58"/>
    </row>
    <row r="100" ht="15.75" customHeight="1">
      <c r="D100" s="42"/>
      <c r="E100" s="58"/>
      <c r="F100" s="59"/>
      <c r="G100" s="467"/>
      <c r="H100" s="467" t="s">
        <v>366</v>
      </c>
      <c r="I100" s="59"/>
      <c r="J100" s="58"/>
      <c r="K100" s="58"/>
      <c r="L100" s="59"/>
      <c r="M100" s="59"/>
      <c r="N100" s="190"/>
      <c r="O100" s="49"/>
      <c r="P100" s="42"/>
      <c r="Q100" s="58"/>
      <c r="R100" s="515"/>
      <c r="S100" s="58"/>
      <c r="T100" s="58"/>
      <c r="U100" s="58"/>
      <c r="V100" s="58"/>
      <c r="W100" s="58"/>
    </row>
    <row r="101" ht="15.75" customHeight="1">
      <c r="D101" s="42"/>
      <c r="E101" s="58"/>
      <c r="F101" s="59"/>
      <c r="G101" s="467"/>
      <c r="H101" s="520"/>
      <c r="I101" s="59"/>
      <c r="J101" s="58"/>
      <c r="K101" s="58"/>
      <c r="L101" s="59"/>
      <c r="M101" s="59"/>
      <c r="N101" s="190"/>
      <c r="O101" s="49"/>
      <c r="P101" s="42"/>
      <c r="Q101" s="58"/>
      <c r="R101" s="515"/>
      <c r="S101" s="58"/>
      <c r="T101" s="58"/>
      <c r="U101" s="58"/>
      <c r="V101" s="58"/>
      <c r="W101" s="58"/>
    </row>
    <row r="102" ht="15.75" customHeight="1">
      <c r="D102" s="42"/>
      <c r="E102" s="58"/>
      <c r="F102" s="59"/>
      <c r="G102" s="467"/>
      <c r="H102" s="467" t="s">
        <v>57</v>
      </c>
      <c r="I102" s="59"/>
      <c r="J102" s="58"/>
      <c r="K102" s="58"/>
      <c r="L102" s="59"/>
      <c r="M102" s="59"/>
      <c r="N102" s="190"/>
      <c r="O102" s="49"/>
      <c r="P102" s="42"/>
      <c r="Q102" s="58"/>
      <c r="R102" s="515"/>
      <c r="S102" s="58"/>
      <c r="T102" s="58"/>
      <c r="U102" s="58"/>
      <c r="V102" s="58"/>
      <c r="W102" s="58"/>
    </row>
    <row r="103" ht="15.75" customHeight="1">
      <c r="D103" s="42"/>
      <c r="E103" s="58"/>
      <c r="F103" s="59"/>
      <c r="G103" s="467"/>
      <c r="H103" s="207"/>
      <c r="I103" s="59"/>
      <c r="J103" s="58"/>
      <c r="K103" s="58"/>
      <c r="L103" s="59"/>
      <c r="M103" s="59"/>
      <c r="N103" s="190"/>
      <c r="O103" s="49"/>
      <c r="P103" s="42"/>
      <c r="Q103" s="58"/>
      <c r="R103" s="515"/>
      <c r="S103" s="58"/>
      <c r="T103" s="58"/>
      <c r="U103" s="58"/>
      <c r="V103" s="58"/>
      <c r="W103" s="58"/>
    </row>
    <row r="104" ht="15.75" customHeight="1">
      <c r="D104" s="42"/>
      <c r="E104" s="58"/>
      <c r="F104" s="59"/>
      <c r="G104" s="467"/>
      <c r="H104" s="207"/>
      <c r="I104" s="59"/>
      <c r="J104" s="58"/>
      <c r="K104" s="58"/>
      <c r="L104" s="59"/>
      <c r="M104" s="59"/>
      <c r="N104" s="190"/>
      <c r="O104" s="49"/>
      <c r="P104" s="42"/>
      <c r="Q104" s="58"/>
      <c r="R104" s="515"/>
      <c r="S104" s="58"/>
      <c r="T104" s="58"/>
      <c r="U104" s="58"/>
      <c r="V104" s="58"/>
      <c r="W104" s="58"/>
    </row>
    <row r="105" ht="15.75" customHeight="1">
      <c r="D105" s="42"/>
      <c r="E105" s="58"/>
      <c r="F105" s="59"/>
      <c r="G105" s="59"/>
      <c r="H105" s="58"/>
      <c r="I105" s="59"/>
      <c r="J105" s="58"/>
      <c r="K105" s="58"/>
      <c r="L105" s="59"/>
      <c r="M105" s="59"/>
      <c r="N105" s="190"/>
      <c r="O105" s="49"/>
      <c r="P105" s="42"/>
      <c r="Q105" s="58"/>
      <c r="R105" s="50"/>
      <c r="S105" s="58"/>
      <c r="T105" s="58"/>
      <c r="U105" s="58"/>
      <c r="V105" s="58"/>
      <c r="W105" s="58"/>
    </row>
    <row r="106" ht="15.75" customHeight="1">
      <c r="D106" s="42"/>
      <c r="E106" s="58"/>
      <c r="F106" s="58"/>
      <c r="G106" s="59"/>
      <c r="H106" s="58"/>
      <c r="I106" s="59"/>
      <c r="J106" s="58"/>
      <c r="K106" s="58"/>
      <c r="L106" s="59"/>
      <c r="M106" s="59"/>
      <c r="N106" s="190"/>
      <c r="O106" s="49"/>
      <c r="P106" s="42"/>
      <c r="Q106" s="58"/>
      <c r="R106" s="50"/>
      <c r="S106" s="58"/>
      <c r="T106" s="58"/>
      <c r="U106" s="58"/>
      <c r="V106" s="58"/>
      <c r="W106" s="58"/>
    </row>
    <row r="107" ht="15.75" customHeight="1">
      <c r="D107" s="42"/>
      <c r="E107" s="58"/>
      <c r="F107" s="58"/>
      <c r="G107" s="59"/>
      <c r="H107" s="58"/>
      <c r="I107" s="59"/>
      <c r="J107" s="58"/>
      <c r="K107" s="58"/>
      <c r="L107" s="59"/>
      <c r="M107" s="59"/>
      <c r="N107" s="190"/>
      <c r="O107" s="49"/>
      <c r="P107" s="42"/>
      <c r="Q107" s="58"/>
      <c r="R107" s="50"/>
      <c r="S107" s="58"/>
      <c r="T107" s="58"/>
      <c r="U107" s="58"/>
      <c r="V107" s="58"/>
      <c r="W107" s="58"/>
    </row>
    <row r="108" ht="15.75" customHeight="1">
      <c r="D108" s="496" t="s">
        <v>710</v>
      </c>
      <c r="F108" s="58"/>
      <c r="G108" s="59"/>
      <c r="H108" s="58"/>
      <c r="I108" s="59"/>
      <c r="J108" s="58"/>
      <c r="K108" s="58"/>
      <c r="L108" s="59"/>
      <c r="M108" s="59"/>
      <c r="N108" s="190"/>
      <c r="O108" s="49"/>
      <c r="P108" s="42"/>
      <c r="Q108" s="58"/>
      <c r="R108" s="50"/>
      <c r="S108" s="58"/>
      <c r="T108" s="58"/>
      <c r="U108" s="58"/>
      <c r="V108" s="58"/>
      <c r="W108" s="58"/>
    </row>
    <row r="109" ht="15.75" customHeight="1">
      <c r="D109" s="9" t="s">
        <v>1</v>
      </c>
      <c r="E109" s="9" t="s">
        <v>1</v>
      </c>
      <c r="F109" s="9" t="s">
        <v>2</v>
      </c>
      <c r="G109" s="9" t="s">
        <v>3</v>
      </c>
      <c r="H109" s="9" t="s">
        <v>4</v>
      </c>
      <c r="I109" s="9" t="s">
        <v>5</v>
      </c>
      <c r="J109" s="192" t="s">
        <v>324</v>
      </c>
      <c r="K109" s="192" t="s">
        <v>343</v>
      </c>
      <c r="L109" s="9" t="s">
        <v>645</v>
      </c>
      <c r="M109" s="9" t="s">
        <v>6</v>
      </c>
      <c r="N109" s="9" t="s">
        <v>583</v>
      </c>
      <c r="O109" s="9" t="s">
        <v>7</v>
      </c>
      <c r="P109" s="145" t="s">
        <v>344</v>
      </c>
      <c r="Q109" s="9" t="s">
        <v>345</v>
      </c>
      <c r="R109" s="9" t="s">
        <v>8</v>
      </c>
      <c r="S109" s="9" t="s">
        <v>9</v>
      </c>
      <c r="T109" s="9" t="s">
        <v>347</v>
      </c>
      <c r="U109" s="9" t="s">
        <v>348</v>
      </c>
      <c r="V109" s="9" t="s">
        <v>349</v>
      </c>
      <c r="W109" s="9" t="s">
        <v>350</v>
      </c>
    </row>
    <row r="110" ht="15.75" customHeight="1">
      <c r="D110" s="26">
        <v>1</v>
      </c>
      <c r="E110" s="12">
        <v>192</v>
      </c>
      <c r="F110" s="12" t="str">
        <f t="shared" ref="F110:F173" si="321">VLOOKUP($E$3:$E1063,'Импорт - текущие показатели'!$E$10:$BE1063, 2,0)</f>
        <v>#REF!</v>
      </c>
      <c r="G110" s="13" t="str">
        <f t="shared" ref="G110:G173" si="322">VLOOKUP($E$3:$E1063,'Импорт - текущие показатели'!$E$10:$BE1063, 4,0)</f>
        <v>#REF!</v>
      </c>
      <c r="H110" s="12" t="str">
        <f t="shared" ref="H110:H173" si="323">VLOOKUP($E$3:$E1063,'Импорт - текущие показатели'!$E$10:$BE1063, 3,0)</f>
        <v>#REF!</v>
      </c>
      <c r="I110" s="13" t="str">
        <f t="shared" ref="I110:I173" si="324">IFERROR(VLOOKUP($N$3:$N1063,'Импорт - распределение проектов реновации'!$H$5:$P1063,9,0),"")</f>
        <v/>
      </c>
      <c r="J110" s="12" t="s">
        <v>588</v>
      </c>
      <c r="K110" s="12" t="s">
        <v>594</v>
      </c>
      <c r="L110" s="13" t="s">
        <v>711</v>
      </c>
      <c r="M110" s="13" t="str">
        <f t="shared" ref="M110:M173" si="325">VLOOKUP(E110,'Импорт - текущие показатели'!$E$10:$I1063,5,0)</f>
        <v>#REF!</v>
      </c>
      <c r="N110" s="13" t="s">
        <v>711</v>
      </c>
      <c r="O110" s="15" t="s">
        <v>15</v>
      </c>
      <c r="P110" s="12" t="str">
        <f t="shared" ref="P110:P173" si="326">VLOOKUP($E$3:$E1063,'Импорт - текущие показатели'!$E$10:$BE1063,30,0)</f>
        <v>#REF!</v>
      </c>
      <c r="Q110" s="12" t="str">
        <f t="shared" ref="Q110:Q173" si="327">VLOOKUP($E$3:$E1063,'Импорт - текущие показатели'!$E$10:$BE1063,9,0)</f>
        <v>#REF!</v>
      </c>
      <c r="R110" s="16">
        <v>45292</v>
      </c>
      <c r="S110" s="12" t="str">
        <f t="shared" ref="S110:S173" si="328">VLOOKUP($E$3:$E1063,'Импорт - текущие показатели'!$E$10:$BE1063,11,0)</f>
        <v>#REF!</v>
      </c>
      <c r="T110" s="12" t="str">
        <f t="shared" ref="T110:T173" si="329">VLOOKUP($E$3:$E1063,'Импорт - текущие показатели'!$E$10:$BE1063,13,0)</f>
        <v>#REF!</v>
      </c>
      <c r="U110" s="12" t="str">
        <f t="shared" ref="U110:U173" si="330">DATE(YEAR(V110),MONTH(V110)-3,DAY(V110))</f>
        <v>#REF!</v>
      </c>
      <c r="V110" s="12" t="str">
        <f t="shared" ref="V110:V173" si="331">VLOOKUP($E$3:$E1063,'Импорт - текущие показатели'!$E$10:$BE1063,14,0)</f>
        <v>#REF!</v>
      </c>
      <c r="W110" s="12" t="str">
        <f t="shared" ref="W110:W173" si="332">VLOOKUP($E$3:$E1063,'Импорт - текущие показатели'!$E$10:$BE1063,15,0)</f>
        <v>#REF!</v>
      </c>
    </row>
    <row r="111" ht="15.75" customHeight="1">
      <c r="D111" s="26">
        <v>2</v>
      </c>
      <c r="E111" s="12">
        <v>193</v>
      </c>
      <c r="F111" s="12" t="str">
        <f t="shared" si="321"/>
        <v>#REF!</v>
      </c>
      <c r="G111" s="13" t="str">
        <f t="shared" si="322"/>
        <v>#REF!</v>
      </c>
      <c r="H111" s="12" t="str">
        <f t="shared" si="323"/>
        <v>#REF!</v>
      </c>
      <c r="I111" s="13" t="str">
        <f t="shared" si="324"/>
        <v/>
      </c>
      <c r="J111" s="12" t="s">
        <v>588</v>
      </c>
      <c r="K111" s="12" t="s">
        <v>594</v>
      </c>
      <c r="L111" s="13" t="s">
        <v>712</v>
      </c>
      <c r="M111" s="13" t="str">
        <f t="shared" si="325"/>
        <v>#REF!</v>
      </c>
      <c r="N111" s="13" t="s">
        <v>712</v>
      </c>
      <c r="O111" s="15" t="s">
        <v>15</v>
      </c>
      <c r="P111" s="12" t="str">
        <f t="shared" si="326"/>
        <v>#REF!</v>
      </c>
      <c r="Q111" s="12" t="str">
        <f t="shared" si="327"/>
        <v>#REF!</v>
      </c>
      <c r="R111" s="16">
        <v>45292</v>
      </c>
      <c r="S111" s="12" t="str">
        <f t="shared" si="328"/>
        <v>#REF!</v>
      </c>
      <c r="T111" s="12" t="str">
        <f t="shared" si="329"/>
        <v>#REF!</v>
      </c>
      <c r="U111" s="12" t="str">
        <f t="shared" si="330"/>
        <v>#REF!</v>
      </c>
      <c r="V111" s="12" t="str">
        <f t="shared" si="331"/>
        <v>#REF!</v>
      </c>
      <c r="W111" s="12" t="str">
        <f t="shared" si="332"/>
        <v>#REF!</v>
      </c>
    </row>
    <row r="112" ht="15.75" customHeight="1">
      <c r="D112" s="26">
        <v>3</v>
      </c>
      <c r="E112" s="12">
        <v>194</v>
      </c>
      <c r="F112" s="12" t="str">
        <f t="shared" si="321"/>
        <v>#REF!</v>
      </c>
      <c r="G112" s="13" t="str">
        <f t="shared" si="322"/>
        <v>#REF!</v>
      </c>
      <c r="H112" s="12" t="str">
        <f t="shared" si="323"/>
        <v>#REF!</v>
      </c>
      <c r="I112" s="13" t="str">
        <f t="shared" si="324"/>
        <v/>
      </c>
      <c r="J112" s="12" t="s">
        <v>588</v>
      </c>
      <c r="K112" s="12" t="s">
        <v>594</v>
      </c>
      <c r="L112" s="13" t="s">
        <v>713</v>
      </c>
      <c r="M112" s="13" t="str">
        <f t="shared" si="325"/>
        <v>#REF!</v>
      </c>
      <c r="N112" s="13" t="s">
        <v>713</v>
      </c>
      <c r="O112" s="15" t="s">
        <v>15</v>
      </c>
      <c r="P112" s="12" t="str">
        <f t="shared" si="326"/>
        <v>#REF!</v>
      </c>
      <c r="Q112" s="12" t="str">
        <f t="shared" si="327"/>
        <v>#REF!</v>
      </c>
      <c r="R112" s="16">
        <v>45292</v>
      </c>
      <c r="S112" s="12" t="str">
        <f t="shared" si="328"/>
        <v>#REF!</v>
      </c>
      <c r="T112" s="12" t="str">
        <f t="shared" si="329"/>
        <v>#REF!</v>
      </c>
      <c r="U112" s="12" t="str">
        <f t="shared" si="330"/>
        <v>#REF!</v>
      </c>
      <c r="V112" s="12" t="str">
        <f t="shared" si="331"/>
        <v>#REF!</v>
      </c>
      <c r="W112" s="12" t="str">
        <f t="shared" si="332"/>
        <v>#REF!</v>
      </c>
    </row>
    <row r="113" ht="15.75" customHeight="1">
      <c r="D113" s="26">
        <v>4</v>
      </c>
      <c r="E113" s="12">
        <v>195</v>
      </c>
      <c r="F113" s="12" t="str">
        <f t="shared" si="321"/>
        <v>#REF!</v>
      </c>
      <c r="G113" s="13" t="str">
        <f t="shared" si="322"/>
        <v>#REF!</v>
      </c>
      <c r="H113" s="12" t="str">
        <f t="shared" si="323"/>
        <v>#REF!</v>
      </c>
      <c r="I113" s="13" t="str">
        <f t="shared" si="324"/>
        <v/>
      </c>
      <c r="J113" s="12" t="s">
        <v>588</v>
      </c>
      <c r="K113" s="12" t="s">
        <v>594</v>
      </c>
      <c r="L113" s="13" t="s">
        <v>714</v>
      </c>
      <c r="M113" s="13" t="str">
        <f t="shared" si="325"/>
        <v>#REF!</v>
      </c>
      <c r="N113" s="13" t="s">
        <v>714</v>
      </c>
      <c r="O113" s="15" t="s">
        <v>15</v>
      </c>
      <c r="P113" s="12" t="str">
        <f t="shared" si="326"/>
        <v>#REF!</v>
      </c>
      <c r="Q113" s="12" t="str">
        <f t="shared" si="327"/>
        <v>#REF!</v>
      </c>
      <c r="R113" s="16">
        <v>45292</v>
      </c>
      <c r="S113" s="12" t="str">
        <f t="shared" si="328"/>
        <v>#REF!</v>
      </c>
      <c r="T113" s="12" t="str">
        <f t="shared" si="329"/>
        <v>#REF!</v>
      </c>
      <c r="U113" s="12" t="str">
        <f t="shared" si="330"/>
        <v>#REF!</v>
      </c>
      <c r="V113" s="12" t="str">
        <f t="shared" si="331"/>
        <v>#REF!</v>
      </c>
      <c r="W113" s="12" t="str">
        <f t="shared" si="332"/>
        <v>#REF!</v>
      </c>
    </row>
    <row r="114" ht="15.75" customHeight="1">
      <c r="D114" s="26">
        <v>5</v>
      </c>
      <c r="E114" s="12">
        <v>248</v>
      </c>
      <c r="F114" s="12" t="str">
        <f t="shared" si="321"/>
        <v>#REF!</v>
      </c>
      <c r="G114" s="13" t="str">
        <f t="shared" si="322"/>
        <v>#REF!</v>
      </c>
      <c r="H114" s="12" t="str">
        <f t="shared" si="323"/>
        <v>#REF!</v>
      </c>
      <c r="I114" s="13" t="str">
        <f t="shared" si="324"/>
        <v/>
      </c>
      <c r="J114" s="12" t="s">
        <v>588</v>
      </c>
      <c r="K114" s="12" t="s">
        <v>594</v>
      </c>
      <c r="L114" s="13" t="s">
        <v>277</v>
      </c>
      <c r="M114" s="13" t="str">
        <f t="shared" si="325"/>
        <v>#REF!</v>
      </c>
      <c r="N114" s="13" t="s">
        <v>277</v>
      </c>
      <c r="O114" s="15" t="s">
        <v>15</v>
      </c>
      <c r="P114" s="12" t="str">
        <f t="shared" si="326"/>
        <v>#REF!</v>
      </c>
      <c r="Q114" s="12" t="str">
        <f t="shared" si="327"/>
        <v>#REF!</v>
      </c>
      <c r="R114" s="16">
        <v>45292</v>
      </c>
      <c r="S114" s="12" t="str">
        <f t="shared" si="328"/>
        <v>#REF!</v>
      </c>
      <c r="T114" s="12" t="str">
        <f t="shared" si="329"/>
        <v>#REF!</v>
      </c>
      <c r="U114" s="12" t="str">
        <f t="shared" si="330"/>
        <v>#REF!</v>
      </c>
      <c r="V114" s="12" t="str">
        <f t="shared" si="331"/>
        <v>#REF!</v>
      </c>
      <c r="W114" s="12" t="str">
        <f t="shared" si="332"/>
        <v>#REF!</v>
      </c>
    </row>
    <row r="115" ht="15.75" customHeight="1">
      <c r="D115" s="26">
        <v>6</v>
      </c>
      <c r="E115" s="12">
        <v>249</v>
      </c>
      <c r="F115" s="12" t="str">
        <f t="shared" si="321"/>
        <v>#REF!</v>
      </c>
      <c r="G115" s="13" t="str">
        <f t="shared" si="322"/>
        <v>#REF!</v>
      </c>
      <c r="H115" s="12" t="str">
        <f t="shared" si="323"/>
        <v>#REF!</v>
      </c>
      <c r="I115" s="13" t="str">
        <f t="shared" si="324"/>
        <v/>
      </c>
      <c r="J115" s="12" t="s">
        <v>588</v>
      </c>
      <c r="K115" s="12" t="s">
        <v>594</v>
      </c>
      <c r="L115" s="13" t="s">
        <v>275</v>
      </c>
      <c r="M115" s="13" t="str">
        <f t="shared" si="325"/>
        <v>#REF!</v>
      </c>
      <c r="N115" s="13" t="s">
        <v>275</v>
      </c>
      <c r="O115" s="15" t="s">
        <v>15</v>
      </c>
      <c r="P115" s="12" t="str">
        <f t="shared" si="326"/>
        <v>#REF!</v>
      </c>
      <c r="Q115" s="12" t="str">
        <f t="shared" si="327"/>
        <v>#REF!</v>
      </c>
      <c r="R115" s="16">
        <v>45292</v>
      </c>
      <c r="S115" s="12" t="str">
        <f t="shared" si="328"/>
        <v>#REF!</v>
      </c>
      <c r="T115" s="12" t="str">
        <f t="shared" si="329"/>
        <v>#REF!</v>
      </c>
      <c r="U115" s="12" t="str">
        <f t="shared" si="330"/>
        <v>#REF!</v>
      </c>
      <c r="V115" s="12" t="str">
        <f t="shared" si="331"/>
        <v>#REF!</v>
      </c>
      <c r="W115" s="12" t="str">
        <f t="shared" si="332"/>
        <v>#REF!</v>
      </c>
    </row>
    <row r="116" ht="15.75" customHeight="1">
      <c r="D116" s="26">
        <v>7</v>
      </c>
      <c r="E116" s="12">
        <v>269</v>
      </c>
      <c r="F116" s="12" t="str">
        <f t="shared" si="321"/>
        <v>#REF!</v>
      </c>
      <c r="G116" s="13" t="str">
        <f t="shared" si="322"/>
        <v>#REF!</v>
      </c>
      <c r="H116" s="12" t="str">
        <f t="shared" si="323"/>
        <v>#REF!</v>
      </c>
      <c r="I116" s="13" t="str">
        <f t="shared" si="324"/>
        <v/>
      </c>
      <c r="J116" s="12" t="s">
        <v>588</v>
      </c>
      <c r="K116" s="12" t="s">
        <v>594</v>
      </c>
      <c r="L116" s="13" t="s">
        <v>715</v>
      </c>
      <c r="M116" s="13" t="str">
        <f t="shared" si="325"/>
        <v>#REF!</v>
      </c>
      <c r="N116" s="13" t="s">
        <v>715</v>
      </c>
      <c r="O116" s="15" t="s">
        <v>15</v>
      </c>
      <c r="P116" s="12" t="str">
        <f t="shared" si="326"/>
        <v>#REF!</v>
      </c>
      <c r="Q116" s="12" t="str">
        <f t="shared" si="327"/>
        <v>#REF!</v>
      </c>
      <c r="R116" s="16">
        <v>45292</v>
      </c>
      <c r="S116" s="12" t="str">
        <f t="shared" si="328"/>
        <v>#REF!</v>
      </c>
      <c r="T116" s="12" t="str">
        <f t="shared" si="329"/>
        <v>#REF!</v>
      </c>
      <c r="U116" s="12" t="str">
        <f t="shared" si="330"/>
        <v>#REF!</v>
      </c>
      <c r="V116" s="12" t="str">
        <f t="shared" si="331"/>
        <v>#REF!</v>
      </c>
      <c r="W116" s="12" t="str">
        <f t="shared" si="332"/>
        <v>#REF!</v>
      </c>
    </row>
    <row r="117" ht="15.75" customHeight="1">
      <c r="D117" s="26">
        <v>8</v>
      </c>
      <c r="E117" s="12">
        <v>270</v>
      </c>
      <c r="F117" s="12" t="str">
        <f t="shared" si="321"/>
        <v>#REF!</v>
      </c>
      <c r="G117" s="13" t="str">
        <f t="shared" si="322"/>
        <v>#REF!</v>
      </c>
      <c r="H117" s="12" t="str">
        <f t="shared" si="323"/>
        <v>#REF!</v>
      </c>
      <c r="I117" s="13" t="str">
        <f t="shared" si="324"/>
        <v/>
      </c>
      <c r="J117" s="12" t="s">
        <v>588</v>
      </c>
      <c r="K117" s="12" t="s">
        <v>594</v>
      </c>
      <c r="L117" s="13" t="s">
        <v>716</v>
      </c>
      <c r="M117" s="13" t="str">
        <f t="shared" si="325"/>
        <v>#REF!</v>
      </c>
      <c r="N117" s="13" t="s">
        <v>716</v>
      </c>
      <c r="O117" s="15" t="s">
        <v>15</v>
      </c>
      <c r="P117" s="12" t="str">
        <f t="shared" si="326"/>
        <v>#REF!</v>
      </c>
      <c r="Q117" s="12" t="str">
        <f t="shared" si="327"/>
        <v>#REF!</v>
      </c>
      <c r="R117" s="16">
        <v>45292</v>
      </c>
      <c r="S117" s="12" t="str">
        <f t="shared" si="328"/>
        <v>#REF!</v>
      </c>
      <c r="T117" s="12" t="str">
        <f t="shared" si="329"/>
        <v>#REF!</v>
      </c>
      <c r="U117" s="12" t="str">
        <f t="shared" si="330"/>
        <v>#REF!</v>
      </c>
      <c r="V117" s="12" t="str">
        <f t="shared" si="331"/>
        <v>#REF!</v>
      </c>
      <c r="W117" s="12" t="str">
        <f t="shared" si="332"/>
        <v>#REF!</v>
      </c>
    </row>
    <row r="118" ht="15.75" customHeight="1">
      <c r="D118" s="26">
        <v>9</v>
      </c>
      <c r="E118" s="12">
        <v>271</v>
      </c>
      <c r="F118" s="12" t="str">
        <f t="shared" si="321"/>
        <v>#REF!</v>
      </c>
      <c r="G118" s="13" t="str">
        <f t="shared" si="322"/>
        <v>#REF!</v>
      </c>
      <c r="H118" s="12" t="str">
        <f t="shared" si="323"/>
        <v>#REF!</v>
      </c>
      <c r="I118" s="13" t="str">
        <f t="shared" si="324"/>
        <v/>
      </c>
      <c r="J118" s="12" t="s">
        <v>588</v>
      </c>
      <c r="K118" s="12" t="s">
        <v>594</v>
      </c>
      <c r="L118" s="13" t="s">
        <v>717</v>
      </c>
      <c r="M118" s="13" t="str">
        <f t="shared" si="325"/>
        <v>#REF!</v>
      </c>
      <c r="N118" s="13" t="s">
        <v>717</v>
      </c>
      <c r="O118" s="15" t="s">
        <v>15</v>
      </c>
      <c r="P118" s="12" t="str">
        <f t="shared" si="326"/>
        <v>#REF!</v>
      </c>
      <c r="Q118" s="12" t="str">
        <f t="shared" si="327"/>
        <v>#REF!</v>
      </c>
      <c r="R118" s="16">
        <v>45292</v>
      </c>
      <c r="S118" s="12" t="str">
        <f t="shared" si="328"/>
        <v>#REF!</v>
      </c>
      <c r="T118" s="12" t="str">
        <f t="shared" si="329"/>
        <v>#REF!</v>
      </c>
      <c r="U118" s="12" t="str">
        <f t="shared" si="330"/>
        <v>#REF!</v>
      </c>
      <c r="V118" s="12" t="str">
        <f t="shared" si="331"/>
        <v>#REF!</v>
      </c>
      <c r="W118" s="12" t="str">
        <f t="shared" si="332"/>
        <v>#REF!</v>
      </c>
    </row>
    <row r="119" ht="15.75" customHeight="1">
      <c r="D119" s="26">
        <v>10</v>
      </c>
      <c r="E119" s="12">
        <v>272</v>
      </c>
      <c r="F119" s="12" t="str">
        <f t="shared" si="321"/>
        <v>#REF!</v>
      </c>
      <c r="G119" s="13" t="str">
        <f t="shared" si="322"/>
        <v>#REF!</v>
      </c>
      <c r="H119" s="12" t="str">
        <f t="shared" si="323"/>
        <v>#REF!</v>
      </c>
      <c r="I119" s="13" t="str">
        <f t="shared" si="324"/>
        <v/>
      </c>
      <c r="J119" s="12" t="s">
        <v>588</v>
      </c>
      <c r="K119" s="12" t="s">
        <v>594</v>
      </c>
      <c r="L119" s="13" t="s">
        <v>718</v>
      </c>
      <c r="M119" s="13" t="str">
        <f t="shared" si="325"/>
        <v>#REF!</v>
      </c>
      <c r="N119" s="13" t="s">
        <v>718</v>
      </c>
      <c r="O119" s="15" t="s">
        <v>15</v>
      </c>
      <c r="P119" s="12" t="str">
        <f t="shared" si="326"/>
        <v>#REF!</v>
      </c>
      <c r="Q119" s="12" t="str">
        <f t="shared" si="327"/>
        <v>#REF!</v>
      </c>
      <c r="R119" s="16">
        <v>45292</v>
      </c>
      <c r="S119" s="12" t="str">
        <f t="shared" si="328"/>
        <v>#REF!</v>
      </c>
      <c r="T119" s="12" t="str">
        <f t="shared" si="329"/>
        <v>#REF!</v>
      </c>
      <c r="U119" s="12" t="str">
        <f t="shared" si="330"/>
        <v>#REF!</v>
      </c>
      <c r="V119" s="12" t="str">
        <f t="shared" si="331"/>
        <v>#REF!</v>
      </c>
      <c r="W119" s="12" t="str">
        <f t="shared" si="332"/>
        <v>#REF!</v>
      </c>
    </row>
    <row r="120" ht="15.75" hidden="1" customHeight="1">
      <c r="D120" s="26">
        <v>11</v>
      </c>
      <c r="E120" s="12">
        <v>275</v>
      </c>
      <c r="F120" s="12" t="str">
        <f t="shared" si="321"/>
        <v>#REF!</v>
      </c>
      <c r="G120" s="13" t="str">
        <f t="shared" si="322"/>
        <v>#REF!</v>
      </c>
      <c r="H120" s="12" t="str">
        <f t="shared" si="323"/>
        <v>#REF!</v>
      </c>
      <c r="I120" s="13" t="str">
        <f t="shared" si="324"/>
        <v/>
      </c>
      <c r="J120" s="12" t="s">
        <v>590</v>
      </c>
      <c r="K120" s="12" t="s">
        <v>594</v>
      </c>
      <c r="L120" s="13" t="s">
        <v>719</v>
      </c>
      <c r="M120" s="13" t="str">
        <f t="shared" si="325"/>
        <v>#REF!</v>
      </c>
      <c r="N120" s="13" t="s">
        <v>719</v>
      </c>
      <c r="O120" s="15" t="s">
        <v>15</v>
      </c>
      <c r="P120" s="12" t="str">
        <f t="shared" si="326"/>
        <v>#REF!</v>
      </c>
      <c r="Q120" s="12" t="str">
        <f t="shared" si="327"/>
        <v>#REF!</v>
      </c>
      <c r="R120" s="22">
        <v>45292</v>
      </c>
      <c r="S120" s="12" t="str">
        <f t="shared" si="328"/>
        <v>#REF!</v>
      </c>
      <c r="T120" s="12" t="str">
        <f t="shared" si="329"/>
        <v>#REF!</v>
      </c>
      <c r="U120" s="12" t="str">
        <f t="shared" si="330"/>
        <v>#REF!</v>
      </c>
      <c r="V120" s="12" t="str">
        <f t="shared" si="331"/>
        <v>#REF!</v>
      </c>
      <c r="W120" s="12" t="str">
        <f t="shared" si="332"/>
        <v>#REF!</v>
      </c>
    </row>
    <row r="121" ht="15.75" hidden="1" customHeight="1">
      <c r="D121" s="26">
        <v>12</v>
      </c>
      <c r="E121" s="12">
        <v>276</v>
      </c>
      <c r="F121" s="12" t="str">
        <f t="shared" si="321"/>
        <v>#REF!</v>
      </c>
      <c r="G121" s="13" t="str">
        <f t="shared" si="322"/>
        <v>#REF!</v>
      </c>
      <c r="H121" s="12" t="str">
        <f t="shared" si="323"/>
        <v>#REF!</v>
      </c>
      <c r="I121" s="13" t="str">
        <f t="shared" si="324"/>
        <v/>
      </c>
      <c r="J121" s="12" t="s">
        <v>590</v>
      </c>
      <c r="K121" s="12" t="s">
        <v>594</v>
      </c>
      <c r="L121" s="13" t="s">
        <v>720</v>
      </c>
      <c r="M121" s="13" t="str">
        <f t="shared" si="325"/>
        <v>#REF!</v>
      </c>
      <c r="N121" s="13" t="s">
        <v>720</v>
      </c>
      <c r="O121" s="15" t="s">
        <v>15</v>
      </c>
      <c r="P121" s="12" t="str">
        <f t="shared" si="326"/>
        <v>#REF!</v>
      </c>
      <c r="Q121" s="12" t="str">
        <f t="shared" si="327"/>
        <v>#REF!</v>
      </c>
      <c r="R121" s="22">
        <v>45292</v>
      </c>
      <c r="S121" s="12" t="str">
        <f t="shared" si="328"/>
        <v>#REF!</v>
      </c>
      <c r="T121" s="12" t="str">
        <f t="shared" si="329"/>
        <v>#REF!</v>
      </c>
      <c r="U121" s="12" t="str">
        <f t="shared" si="330"/>
        <v>#REF!</v>
      </c>
      <c r="V121" s="12" t="str">
        <f t="shared" si="331"/>
        <v>#REF!</v>
      </c>
      <c r="W121" s="12" t="str">
        <f t="shared" si="332"/>
        <v>#REF!</v>
      </c>
    </row>
    <row r="122" ht="15.75" hidden="1" customHeight="1">
      <c r="D122" s="26">
        <v>13</v>
      </c>
      <c r="E122" s="12">
        <v>277</v>
      </c>
      <c r="F122" s="12" t="str">
        <f t="shared" si="321"/>
        <v>#REF!</v>
      </c>
      <c r="G122" s="13" t="str">
        <f t="shared" si="322"/>
        <v>#REF!</v>
      </c>
      <c r="H122" s="12" t="str">
        <f t="shared" si="323"/>
        <v>#REF!</v>
      </c>
      <c r="I122" s="13" t="str">
        <f t="shared" si="324"/>
        <v/>
      </c>
      <c r="J122" s="12" t="s">
        <v>590</v>
      </c>
      <c r="K122" s="12" t="s">
        <v>594</v>
      </c>
      <c r="L122" s="13" t="s">
        <v>721</v>
      </c>
      <c r="M122" s="13" t="str">
        <f t="shared" si="325"/>
        <v>#REF!</v>
      </c>
      <c r="N122" s="13" t="s">
        <v>721</v>
      </c>
      <c r="O122" s="15" t="s">
        <v>15</v>
      </c>
      <c r="P122" s="12" t="str">
        <f t="shared" si="326"/>
        <v>#REF!</v>
      </c>
      <c r="Q122" s="12" t="str">
        <f t="shared" si="327"/>
        <v>#REF!</v>
      </c>
      <c r="R122" s="22">
        <v>45292</v>
      </c>
      <c r="S122" s="12" t="str">
        <f t="shared" si="328"/>
        <v>#REF!</v>
      </c>
      <c r="T122" s="12" t="str">
        <f t="shared" si="329"/>
        <v>#REF!</v>
      </c>
      <c r="U122" s="12" t="str">
        <f t="shared" si="330"/>
        <v>#REF!</v>
      </c>
      <c r="V122" s="12" t="str">
        <f t="shared" si="331"/>
        <v>#REF!</v>
      </c>
      <c r="W122" s="12" t="str">
        <f t="shared" si="332"/>
        <v>#REF!</v>
      </c>
    </row>
    <row r="123" ht="15.75" hidden="1" customHeight="1">
      <c r="D123" s="26">
        <v>14</v>
      </c>
      <c r="E123" s="12">
        <v>278</v>
      </c>
      <c r="F123" s="12" t="str">
        <f t="shared" si="321"/>
        <v>#REF!</v>
      </c>
      <c r="G123" s="13" t="str">
        <f t="shared" si="322"/>
        <v>#REF!</v>
      </c>
      <c r="H123" s="12" t="str">
        <f t="shared" si="323"/>
        <v>#REF!</v>
      </c>
      <c r="I123" s="13" t="str">
        <f t="shared" si="324"/>
        <v/>
      </c>
      <c r="J123" s="12" t="s">
        <v>590</v>
      </c>
      <c r="K123" s="12" t="s">
        <v>594</v>
      </c>
      <c r="L123" s="13" t="s">
        <v>722</v>
      </c>
      <c r="M123" s="13" t="str">
        <f t="shared" si="325"/>
        <v>#REF!</v>
      </c>
      <c r="N123" s="13" t="s">
        <v>722</v>
      </c>
      <c r="O123" s="15" t="s">
        <v>15</v>
      </c>
      <c r="P123" s="12" t="str">
        <f t="shared" si="326"/>
        <v>#REF!</v>
      </c>
      <c r="Q123" s="12" t="str">
        <f t="shared" si="327"/>
        <v>#REF!</v>
      </c>
      <c r="R123" s="22">
        <v>45292</v>
      </c>
      <c r="S123" s="12" t="str">
        <f t="shared" si="328"/>
        <v>#REF!</v>
      </c>
      <c r="T123" s="12" t="str">
        <f t="shared" si="329"/>
        <v>#REF!</v>
      </c>
      <c r="U123" s="12" t="str">
        <f t="shared" si="330"/>
        <v>#REF!</v>
      </c>
      <c r="V123" s="12" t="str">
        <f t="shared" si="331"/>
        <v>#REF!</v>
      </c>
      <c r="W123" s="12" t="str">
        <f t="shared" si="332"/>
        <v>#REF!</v>
      </c>
    </row>
    <row r="124" ht="15.75" hidden="1" customHeight="1">
      <c r="D124" s="26">
        <v>15</v>
      </c>
      <c r="E124" s="12">
        <v>279</v>
      </c>
      <c r="F124" s="12" t="str">
        <f t="shared" si="321"/>
        <v>#REF!</v>
      </c>
      <c r="G124" s="13" t="str">
        <f t="shared" si="322"/>
        <v>#REF!</v>
      </c>
      <c r="H124" s="12" t="str">
        <f t="shared" si="323"/>
        <v>#REF!</v>
      </c>
      <c r="I124" s="13" t="str">
        <f t="shared" si="324"/>
        <v/>
      </c>
      <c r="J124" s="12" t="s">
        <v>590</v>
      </c>
      <c r="K124" s="12" t="s">
        <v>594</v>
      </c>
      <c r="L124" s="13" t="s">
        <v>723</v>
      </c>
      <c r="M124" s="13" t="str">
        <f t="shared" si="325"/>
        <v>#REF!</v>
      </c>
      <c r="N124" s="13" t="s">
        <v>723</v>
      </c>
      <c r="O124" s="15" t="s">
        <v>15</v>
      </c>
      <c r="P124" s="12" t="str">
        <f t="shared" si="326"/>
        <v>#REF!</v>
      </c>
      <c r="Q124" s="12" t="str">
        <f t="shared" si="327"/>
        <v>#REF!</v>
      </c>
      <c r="R124" s="22">
        <v>45292</v>
      </c>
      <c r="S124" s="12" t="str">
        <f t="shared" si="328"/>
        <v>#REF!</v>
      </c>
      <c r="T124" s="12" t="str">
        <f t="shared" si="329"/>
        <v>#REF!</v>
      </c>
      <c r="U124" s="12" t="str">
        <f t="shared" si="330"/>
        <v>#REF!</v>
      </c>
      <c r="V124" s="12" t="str">
        <f t="shared" si="331"/>
        <v>#REF!</v>
      </c>
      <c r="W124" s="12" t="str">
        <f t="shared" si="332"/>
        <v>#REF!</v>
      </c>
    </row>
    <row r="125" ht="15.75" customHeight="1">
      <c r="D125" s="26">
        <v>11</v>
      </c>
      <c r="E125" s="12">
        <v>397</v>
      </c>
      <c r="F125" s="12" t="str">
        <f t="shared" si="321"/>
        <v>#REF!</v>
      </c>
      <c r="G125" s="13" t="str">
        <f t="shared" si="322"/>
        <v>#REF!</v>
      </c>
      <c r="H125" s="12" t="str">
        <f t="shared" si="323"/>
        <v>#REF!</v>
      </c>
      <c r="I125" s="13" t="str">
        <f t="shared" si="324"/>
        <v/>
      </c>
      <c r="J125" s="12" t="s">
        <v>588</v>
      </c>
      <c r="K125" s="12" t="s">
        <v>594</v>
      </c>
      <c r="L125" s="13" t="s">
        <v>724</v>
      </c>
      <c r="M125" s="13" t="str">
        <f t="shared" si="325"/>
        <v>#REF!</v>
      </c>
      <c r="N125" s="13" t="s">
        <v>724</v>
      </c>
      <c r="O125" s="15" t="s">
        <v>15</v>
      </c>
      <c r="P125" s="12" t="str">
        <f t="shared" si="326"/>
        <v>#REF!</v>
      </c>
      <c r="Q125" s="12" t="str">
        <f t="shared" si="327"/>
        <v>#REF!</v>
      </c>
      <c r="R125" s="22">
        <v>45292</v>
      </c>
      <c r="S125" s="12" t="str">
        <f t="shared" si="328"/>
        <v>#REF!</v>
      </c>
      <c r="T125" s="12" t="str">
        <f t="shared" si="329"/>
        <v>#REF!</v>
      </c>
      <c r="U125" s="12" t="str">
        <f t="shared" si="330"/>
        <v>#REF!</v>
      </c>
      <c r="V125" s="12" t="str">
        <f t="shared" si="331"/>
        <v>#REF!</v>
      </c>
      <c r="W125" s="12" t="str">
        <f t="shared" si="332"/>
        <v>#REF!</v>
      </c>
    </row>
    <row r="126" ht="15.75" hidden="1" customHeight="1">
      <c r="D126" s="26">
        <v>17</v>
      </c>
      <c r="E126" s="12">
        <v>398</v>
      </c>
      <c r="F126" s="12" t="str">
        <f t="shared" si="321"/>
        <v>#REF!</v>
      </c>
      <c r="G126" s="13" t="str">
        <f t="shared" si="322"/>
        <v>#REF!</v>
      </c>
      <c r="H126" s="12" t="str">
        <f t="shared" si="323"/>
        <v>#REF!</v>
      </c>
      <c r="I126" s="13" t="str">
        <f t="shared" si="324"/>
        <v/>
      </c>
      <c r="J126" s="12" t="s">
        <v>649</v>
      </c>
      <c r="K126" s="12" t="s">
        <v>594</v>
      </c>
      <c r="L126" s="13" t="s">
        <v>725</v>
      </c>
      <c r="M126" s="13" t="str">
        <f t="shared" si="325"/>
        <v>#REF!</v>
      </c>
      <c r="N126" s="13" t="s">
        <v>725</v>
      </c>
      <c r="O126" s="15" t="s">
        <v>15</v>
      </c>
      <c r="P126" s="12" t="str">
        <f t="shared" si="326"/>
        <v>#REF!</v>
      </c>
      <c r="Q126" s="12" t="str">
        <f t="shared" si="327"/>
        <v>#REF!</v>
      </c>
      <c r="R126" s="22">
        <v>45292</v>
      </c>
      <c r="S126" s="12" t="str">
        <f t="shared" si="328"/>
        <v>#REF!</v>
      </c>
      <c r="T126" s="12" t="str">
        <f t="shared" si="329"/>
        <v>#REF!</v>
      </c>
      <c r="U126" s="12" t="str">
        <f t="shared" si="330"/>
        <v>#REF!</v>
      </c>
      <c r="V126" s="12" t="str">
        <f t="shared" si="331"/>
        <v>#REF!</v>
      </c>
      <c r="W126" s="12" t="str">
        <f t="shared" si="332"/>
        <v>#REF!</v>
      </c>
    </row>
    <row r="127" ht="15.75" hidden="1" customHeight="1">
      <c r="D127" s="26">
        <v>18</v>
      </c>
      <c r="E127" s="12">
        <v>399</v>
      </c>
      <c r="F127" s="12" t="str">
        <f t="shared" si="321"/>
        <v>#REF!</v>
      </c>
      <c r="G127" s="13" t="str">
        <f t="shared" si="322"/>
        <v>#REF!</v>
      </c>
      <c r="H127" s="12" t="str">
        <f t="shared" si="323"/>
        <v>#REF!</v>
      </c>
      <c r="I127" s="13" t="str">
        <f t="shared" si="324"/>
        <v/>
      </c>
      <c r="J127" s="12" t="s">
        <v>653</v>
      </c>
      <c r="K127" s="12" t="s">
        <v>594</v>
      </c>
      <c r="L127" s="13" t="s">
        <v>726</v>
      </c>
      <c r="M127" s="13" t="str">
        <f t="shared" si="325"/>
        <v>#REF!</v>
      </c>
      <c r="N127" s="497" t="s">
        <v>727</v>
      </c>
      <c r="O127" s="15" t="s">
        <v>15</v>
      </c>
      <c r="P127" s="12" t="str">
        <f t="shared" si="326"/>
        <v>#REF!</v>
      </c>
      <c r="Q127" s="12" t="str">
        <f t="shared" si="327"/>
        <v>#REF!</v>
      </c>
      <c r="R127" s="22">
        <v>45292</v>
      </c>
      <c r="S127" s="12" t="str">
        <f t="shared" si="328"/>
        <v>#REF!</v>
      </c>
      <c r="T127" s="12" t="str">
        <f t="shared" si="329"/>
        <v>#REF!</v>
      </c>
      <c r="U127" s="12" t="str">
        <f t="shared" si="330"/>
        <v>#REF!</v>
      </c>
      <c r="V127" s="12" t="str">
        <f t="shared" si="331"/>
        <v>#REF!</v>
      </c>
      <c r="W127" s="12" t="str">
        <f t="shared" si="332"/>
        <v>#REF!</v>
      </c>
    </row>
    <row r="128" ht="15.75" customHeight="1">
      <c r="D128" s="26">
        <v>12</v>
      </c>
      <c r="E128" s="12">
        <v>485</v>
      </c>
      <c r="F128" s="12" t="str">
        <f t="shared" si="321"/>
        <v>#REF!</v>
      </c>
      <c r="G128" s="13" t="str">
        <f t="shared" si="322"/>
        <v>#REF!</v>
      </c>
      <c r="H128" s="12" t="str">
        <f t="shared" si="323"/>
        <v>#REF!</v>
      </c>
      <c r="I128" s="13" t="str">
        <f t="shared" si="324"/>
        <v/>
      </c>
      <c r="J128" s="12" t="s">
        <v>588</v>
      </c>
      <c r="K128" s="12" t="s">
        <v>594</v>
      </c>
      <c r="L128" s="13" t="s">
        <v>728</v>
      </c>
      <c r="M128" s="13" t="str">
        <f t="shared" si="325"/>
        <v>#REF!</v>
      </c>
      <c r="N128" s="13" t="s">
        <v>728</v>
      </c>
      <c r="O128" s="15" t="s">
        <v>15</v>
      </c>
      <c r="P128" s="12" t="str">
        <f t="shared" si="326"/>
        <v>#REF!</v>
      </c>
      <c r="Q128" s="12" t="str">
        <f t="shared" si="327"/>
        <v>#REF!</v>
      </c>
      <c r="R128" s="22">
        <v>45292</v>
      </c>
      <c r="S128" s="12" t="str">
        <f t="shared" si="328"/>
        <v>#REF!</v>
      </c>
      <c r="T128" s="12" t="str">
        <f t="shared" si="329"/>
        <v>#REF!</v>
      </c>
      <c r="U128" s="12" t="str">
        <f t="shared" si="330"/>
        <v>#REF!</v>
      </c>
      <c r="V128" s="12" t="str">
        <f t="shared" si="331"/>
        <v>#REF!</v>
      </c>
      <c r="W128" s="12" t="str">
        <f t="shared" si="332"/>
        <v>#REF!</v>
      </c>
    </row>
    <row r="129" ht="15.75" customHeight="1">
      <c r="D129" s="26">
        <v>13</v>
      </c>
      <c r="E129" s="12">
        <v>529</v>
      </c>
      <c r="F129" s="12" t="str">
        <f t="shared" si="321"/>
        <v>#REF!</v>
      </c>
      <c r="G129" s="13" t="str">
        <f t="shared" si="322"/>
        <v>#REF!</v>
      </c>
      <c r="H129" s="12" t="str">
        <f t="shared" si="323"/>
        <v>#REF!</v>
      </c>
      <c r="I129" s="13" t="str">
        <f t="shared" si="324"/>
        <v/>
      </c>
      <c r="J129" s="12" t="s">
        <v>588</v>
      </c>
      <c r="K129" s="12" t="s">
        <v>594</v>
      </c>
      <c r="L129" s="13" t="s">
        <v>729</v>
      </c>
      <c r="M129" s="13" t="str">
        <f t="shared" si="325"/>
        <v>#REF!</v>
      </c>
      <c r="N129" s="13" t="s">
        <v>729</v>
      </c>
      <c r="O129" s="15" t="s">
        <v>15</v>
      </c>
      <c r="P129" s="12" t="str">
        <f t="shared" si="326"/>
        <v>#REF!</v>
      </c>
      <c r="Q129" s="12" t="str">
        <f t="shared" si="327"/>
        <v>#REF!</v>
      </c>
      <c r="R129" s="16">
        <v>45292</v>
      </c>
      <c r="S129" s="12" t="str">
        <f t="shared" si="328"/>
        <v>#REF!</v>
      </c>
      <c r="T129" s="12" t="str">
        <f t="shared" si="329"/>
        <v>#REF!</v>
      </c>
      <c r="U129" s="12" t="str">
        <f t="shared" si="330"/>
        <v>#REF!</v>
      </c>
      <c r="V129" s="12" t="str">
        <f t="shared" si="331"/>
        <v>#REF!</v>
      </c>
      <c r="W129" s="12" t="str">
        <f t="shared" si="332"/>
        <v>#REF!</v>
      </c>
    </row>
    <row r="130" ht="15.75" customHeight="1">
      <c r="D130" s="26">
        <v>14</v>
      </c>
      <c r="E130" s="12">
        <v>530</v>
      </c>
      <c r="F130" s="12" t="str">
        <f t="shared" si="321"/>
        <v>#REF!</v>
      </c>
      <c r="G130" s="13" t="str">
        <f t="shared" si="322"/>
        <v>#REF!</v>
      </c>
      <c r="H130" s="12" t="str">
        <f t="shared" si="323"/>
        <v>#REF!</v>
      </c>
      <c r="I130" s="13" t="str">
        <f t="shared" si="324"/>
        <v/>
      </c>
      <c r="J130" s="12" t="s">
        <v>588</v>
      </c>
      <c r="K130" s="12" t="s">
        <v>594</v>
      </c>
      <c r="L130" s="13" t="s">
        <v>730</v>
      </c>
      <c r="M130" s="13" t="str">
        <f t="shared" si="325"/>
        <v>#REF!</v>
      </c>
      <c r="N130" s="13" t="s">
        <v>730</v>
      </c>
      <c r="O130" s="15" t="s">
        <v>15</v>
      </c>
      <c r="P130" s="12" t="str">
        <f t="shared" si="326"/>
        <v>#REF!</v>
      </c>
      <c r="Q130" s="12" t="str">
        <f t="shared" si="327"/>
        <v>#REF!</v>
      </c>
      <c r="R130" s="16">
        <v>45292</v>
      </c>
      <c r="S130" s="12" t="str">
        <f t="shared" si="328"/>
        <v>#REF!</v>
      </c>
      <c r="T130" s="12" t="str">
        <f t="shared" si="329"/>
        <v>#REF!</v>
      </c>
      <c r="U130" s="12" t="str">
        <f t="shared" si="330"/>
        <v>#REF!</v>
      </c>
      <c r="V130" s="12" t="str">
        <f t="shared" si="331"/>
        <v>#REF!</v>
      </c>
      <c r="W130" s="12" t="str">
        <f t="shared" si="332"/>
        <v>#REF!</v>
      </c>
    </row>
    <row r="131" ht="15.75" customHeight="1">
      <c r="D131" s="26">
        <v>15</v>
      </c>
      <c r="E131" s="12">
        <v>531</v>
      </c>
      <c r="F131" s="12" t="str">
        <f t="shared" si="321"/>
        <v>#REF!</v>
      </c>
      <c r="G131" s="13" t="str">
        <f t="shared" si="322"/>
        <v>#REF!</v>
      </c>
      <c r="H131" s="12" t="str">
        <f t="shared" si="323"/>
        <v>#REF!</v>
      </c>
      <c r="I131" s="13" t="str">
        <f t="shared" si="324"/>
        <v/>
      </c>
      <c r="J131" s="12" t="s">
        <v>588</v>
      </c>
      <c r="K131" s="12" t="s">
        <v>594</v>
      </c>
      <c r="L131" s="13" t="s">
        <v>731</v>
      </c>
      <c r="M131" s="13" t="str">
        <f t="shared" si="325"/>
        <v>#REF!</v>
      </c>
      <c r="N131" s="13" t="s">
        <v>731</v>
      </c>
      <c r="O131" s="15" t="s">
        <v>15</v>
      </c>
      <c r="P131" s="12" t="str">
        <f t="shared" si="326"/>
        <v>#REF!</v>
      </c>
      <c r="Q131" s="12" t="str">
        <f t="shared" si="327"/>
        <v>#REF!</v>
      </c>
      <c r="R131" s="16">
        <v>45292</v>
      </c>
      <c r="S131" s="12" t="str">
        <f t="shared" si="328"/>
        <v>#REF!</v>
      </c>
      <c r="T131" s="12" t="str">
        <f t="shared" si="329"/>
        <v>#REF!</v>
      </c>
      <c r="U131" s="12" t="str">
        <f t="shared" si="330"/>
        <v>#REF!</v>
      </c>
      <c r="V131" s="12" t="str">
        <f t="shared" si="331"/>
        <v>#REF!</v>
      </c>
      <c r="W131" s="12" t="str">
        <f t="shared" si="332"/>
        <v>#REF!</v>
      </c>
    </row>
    <row r="132" ht="15.75" customHeight="1">
      <c r="D132" s="26">
        <v>16</v>
      </c>
      <c r="E132" s="12">
        <v>532</v>
      </c>
      <c r="F132" s="12" t="str">
        <f t="shared" si="321"/>
        <v>#REF!</v>
      </c>
      <c r="G132" s="13" t="str">
        <f t="shared" si="322"/>
        <v>#REF!</v>
      </c>
      <c r="H132" s="12" t="str">
        <f t="shared" si="323"/>
        <v>#REF!</v>
      </c>
      <c r="I132" s="13" t="str">
        <f t="shared" si="324"/>
        <v/>
      </c>
      <c r="J132" s="12" t="s">
        <v>588</v>
      </c>
      <c r="K132" s="12" t="s">
        <v>594</v>
      </c>
      <c r="L132" s="13" t="s">
        <v>732</v>
      </c>
      <c r="M132" s="13" t="str">
        <f t="shared" si="325"/>
        <v>#REF!</v>
      </c>
      <c r="N132" s="13" t="s">
        <v>732</v>
      </c>
      <c r="O132" s="15" t="s">
        <v>15</v>
      </c>
      <c r="P132" s="12" t="str">
        <f t="shared" si="326"/>
        <v>#REF!</v>
      </c>
      <c r="Q132" s="12" t="str">
        <f t="shared" si="327"/>
        <v>#REF!</v>
      </c>
      <c r="R132" s="16">
        <v>45292</v>
      </c>
      <c r="S132" s="12" t="str">
        <f t="shared" si="328"/>
        <v>#REF!</v>
      </c>
      <c r="T132" s="12" t="str">
        <f t="shared" si="329"/>
        <v>#REF!</v>
      </c>
      <c r="U132" s="12" t="str">
        <f t="shared" si="330"/>
        <v>#REF!</v>
      </c>
      <c r="V132" s="12" t="str">
        <f t="shared" si="331"/>
        <v>#REF!</v>
      </c>
      <c r="W132" s="12" t="str">
        <f t="shared" si="332"/>
        <v>#REF!</v>
      </c>
    </row>
    <row r="133" ht="15.75" customHeight="1">
      <c r="D133" s="26">
        <v>17</v>
      </c>
      <c r="E133" s="12">
        <v>533</v>
      </c>
      <c r="F133" s="12" t="str">
        <f t="shared" si="321"/>
        <v>#REF!</v>
      </c>
      <c r="G133" s="13" t="str">
        <f t="shared" si="322"/>
        <v>#REF!</v>
      </c>
      <c r="H133" s="12" t="str">
        <f t="shared" si="323"/>
        <v>#REF!</v>
      </c>
      <c r="I133" s="13" t="str">
        <f t="shared" si="324"/>
        <v/>
      </c>
      <c r="J133" s="12" t="s">
        <v>588</v>
      </c>
      <c r="K133" s="12" t="s">
        <v>594</v>
      </c>
      <c r="L133" s="13" t="s">
        <v>733</v>
      </c>
      <c r="M133" s="13" t="str">
        <f t="shared" si="325"/>
        <v>#REF!</v>
      </c>
      <c r="N133" s="14" t="s">
        <v>733</v>
      </c>
      <c r="O133" s="15" t="s">
        <v>15</v>
      </c>
      <c r="P133" s="12" t="str">
        <f t="shared" si="326"/>
        <v>#REF!</v>
      </c>
      <c r="Q133" s="12" t="str">
        <f t="shared" si="327"/>
        <v>#REF!</v>
      </c>
      <c r="R133" s="16">
        <v>45292</v>
      </c>
      <c r="S133" s="12" t="str">
        <f t="shared" si="328"/>
        <v>#REF!</v>
      </c>
      <c r="T133" s="12" t="str">
        <f t="shared" si="329"/>
        <v>#REF!</v>
      </c>
      <c r="U133" s="12" t="str">
        <f t="shared" si="330"/>
        <v>#REF!</v>
      </c>
      <c r="V133" s="12" t="str">
        <f t="shared" si="331"/>
        <v>#REF!</v>
      </c>
      <c r="W133" s="12" t="str">
        <f t="shared" si="332"/>
        <v>#REF!</v>
      </c>
    </row>
    <row r="134" ht="15.75" customHeight="1">
      <c r="D134" s="26">
        <v>18</v>
      </c>
      <c r="E134" s="12">
        <v>534</v>
      </c>
      <c r="F134" s="12" t="str">
        <f t="shared" si="321"/>
        <v>#REF!</v>
      </c>
      <c r="G134" s="13" t="str">
        <f t="shared" si="322"/>
        <v>#REF!</v>
      </c>
      <c r="H134" s="12" t="str">
        <f t="shared" si="323"/>
        <v>#REF!</v>
      </c>
      <c r="I134" s="13" t="str">
        <f t="shared" si="324"/>
        <v/>
      </c>
      <c r="J134" s="12" t="s">
        <v>588</v>
      </c>
      <c r="K134" s="12" t="s">
        <v>594</v>
      </c>
      <c r="L134" s="13" t="s">
        <v>279</v>
      </c>
      <c r="M134" s="13" t="str">
        <f t="shared" si="325"/>
        <v>#REF!</v>
      </c>
      <c r="N134" s="14" t="s">
        <v>279</v>
      </c>
      <c r="O134" s="15" t="s">
        <v>15</v>
      </c>
      <c r="P134" s="12" t="str">
        <f t="shared" si="326"/>
        <v>#REF!</v>
      </c>
      <c r="Q134" s="12" t="str">
        <f t="shared" si="327"/>
        <v>#REF!</v>
      </c>
      <c r="R134" s="16">
        <v>45292</v>
      </c>
      <c r="S134" s="12" t="str">
        <f t="shared" si="328"/>
        <v>#REF!</v>
      </c>
      <c r="T134" s="12" t="str">
        <f t="shared" si="329"/>
        <v>#REF!</v>
      </c>
      <c r="U134" s="12" t="str">
        <f t="shared" si="330"/>
        <v>#REF!</v>
      </c>
      <c r="V134" s="12" t="str">
        <f t="shared" si="331"/>
        <v>#REF!</v>
      </c>
      <c r="W134" s="12" t="str">
        <f t="shared" si="332"/>
        <v>#REF!</v>
      </c>
    </row>
    <row r="135" ht="15.75" hidden="1" customHeight="1">
      <c r="D135" s="26">
        <v>26</v>
      </c>
      <c r="E135" s="12">
        <v>535</v>
      </c>
      <c r="F135" s="12" t="str">
        <f t="shared" si="321"/>
        <v>#REF!</v>
      </c>
      <c r="G135" s="13" t="str">
        <f t="shared" si="322"/>
        <v>#REF!</v>
      </c>
      <c r="H135" s="12" t="str">
        <f t="shared" si="323"/>
        <v>#REF!</v>
      </c>
      <c r="I135" s="13" t="str">
        <f t="shared" si="324"/>
        <v/>
      </c>
      <c r="J135" s="12" t="s">
        <v>734</v>
      </c>
      <c r="K135" s="12" t="s">
        <v>594</v>
      </c>
      <c r="L135" s="13" t="s">
        <v>735</v>
      </c>
      <c r="M135" s="13" t="str">
        <f t="shared" si="325"/>
        <v>#REF!</v>
      </c>
      <c r="N135" s="14" t="s">
        <v>735</v>
      </c>
      <c r="O135" s="15" t="s">
        <v>15</v>
      </c>
      <c r="P135" s="12" t="str">
        <f t="shared" si="326"/>
        <v>#REF!</v>
      </c>
      <c r="Q135" s="12" t="str">
        <f t="shared" si="327"/>
        <v>#REF!</v>
      </c>
      <c r="R135" s="16">
        <v>45292</v>
      </c>
      <c r="S135" s="12" t="str">
        <f t="shared" si="328"/>
        <v>#REF!</v>
      </c>
      <c r="T135" s="12" t="str">
        <f t="shared" si="329"/>
        <v>#REF!</v>
      </c>
      <c r="U135" s="12" t="str">
        <f t="shared" si="330"/>
        <v>#REF!</v>
      </c>
      <c r="V135" s="12" t="str">
        <f t="shared" si="331"/>
        <v>#REF!</v>
      </c>
      <c r="W135" s="12" t="str">
        <f t="shared" si="332"/>
        <v>#REF!</v>
      </c>
    </row>
    <row r="136" ht="15.75" customHeight="1">
      <c r="D136" s="26">
        <v>19</v>
      </c>
      <c r="E136" s="12">
        <v>122</v>
      </c>
      <c r="F136" s="12" t="str">
        <f t="shared" si="321"/>
        <v>#REF!</v>
      </c>
      <c r="G136" s="13" t="str">
        <f t="shared" si="322"/>
        <v>#REF!</v>
      </c>
      <c r="H136" s="12" t="str">
        <f t="shared" si="323"/>
        <v>#REF!</v>
      </c>
      <c r="I136" s="13" t="str">
        <f t="shared" si="324"/>
        <v/>
      </c>
      <c r="J136" s="12" t="s">
        <v>588</v>
      </c>
      <c r="K136" s="12" t="s">
        <v>594</v>
      </c>
      <c r="L136" s="13" t="s">
        <v>736</v>
      </c>
      <c r="M136" s="13" t="str">
        <f t="shared" si="325"/>
        <v>#REF!</v>
      </c>
      <c r="N136" s="14" t="s">
        <v>736</v>
      </c>
      <c r="O136" s="15" t="s">
        <v>15</v>
      </c>
      <c r="P136" s="12" t="str">
        <f t="shared" si="326"/>
        <v>#REF!</v>
      </c>
      <c r="Q136" s="12" t="str">
        <f t="shared" si="327"/>
        <v>#REF!</v>
      </c>
      <c r="R136" s="16">
        <v>45323</v>
      </c>
      <c r="S136" s="12" t="str">
        <f t="shared" si="328"/>
        <v>#REF!</v>
      </c>
      <c r="T136" s="12" t="str">
        <f t="shared" si="329"/>
        <v>#REF!</v>
      </c>
      <c r="U136" s="12" t="str">
        <f t="shared" si="330"/>
        <v>#REF!</v>
      </c>
      <c r="V136" s="12" t="str">
        <f t="shared" si="331"/>
        <v>#REF!</v>
      </c>
      <c r="W136" s="12" t="str">
        <f t="shared" si="332"/>
        <v>#REF!</v>
      </c>
    </row>
    <row r="137" ht="15.75" customHeight="1">
      <c r="D137" s="26">
        <v>20</v>
      </c>
      <c r="E137" s="12">
        <v>123</v>
      </c>
      <c r="F137" s="12" t="str">
        <f t="shared" si="321"/>
        <v>#REF!</v>
      </c>
      <c r="G137" s="13" t="str">
        <f t="shared" si="322"/>
        <v>#REF!</v>
      </c>
      <c r="H137" s="12" t="str">
        <f t="shared" si="323"/>
        <v>#REF!</v>
      </c>
      <c r="I137" s="13" t="str">
        <f t="shared" si="324"/>
        <v/>
      </c>
      <c r="J137" s="12" t="s">
        <v>588</v>
      </c>
      <c r="K137" s="12" t="s">
        <v>594</v>
      </c>
      <c r="L137" s="13" t="s">
        <v>737</v>
      </c>
      <c r="M137" s="13" t="str">
        <f t="shared" si="325"/>
        <v>#REF!</v>
      </c>
      <c r="N137" s="14" t="s">
        <v>737</v>
      </c>
      <c r="O137" s="15" t="s">
        <v>15</v>
      </c>
      <c r="P137" s="12" t="str">
        <f t="shared" si="326"/>
        <v>#REF!</v>
      </c>
      <c r="Q137" s="12" t="str">
        <f t="shared" si="327"/>
        <v>#REF!</v>
      </c>
      <c r="R137" s="16">
        <v>45323</v>
      </c>
      <c r="S137" s="12" t="str">
        <f t="shared" si="328"/>
        <v>#REF!</v>
      </c>
      <c r="T137" s="12" t="str">
        <f t="shared" si="329"/>
        <v>#REF!</v>
      </c>
      <c r="U137" s="12" t="str">
        <f t="shared" si="330"/>
        <v>#REF!</v>
      </c>
      <c r="V137" s="12" t="str">
        <f t="shared" si="331"/>
        <v>#REF!</v>
      </c>
      <c r="W137" s="12" t="str">
        <f t="shared" si="332"/>
        <v>#REF!</v>
      </c>
    </row>
    <row r="138" ht="15.75" customHeight="1">
      <c r="D138" s="26">
        <v>21</v>
      </c>
      <c r="E138" s="12">
        <v>143</v>
      </c>
      <c r="F138" s="12" t="str">
        <f t="shared" si="321"/>
        <v>#REF!</v>
      </c>
      <c r="G138" s="13" t="str">
        <f t="shared" si="322"/>
        <v>#REF!</v>
      </c>
      <c r="H138" s="12" t="str">
        <f t="shared" si="323"/>
        <v>#REF!</v>
      </c>
      <c r="I138" s="13" t="str">
        <f t="shared" si="324"/>
        <v/>
      </c>
      <c r="J138" s="12" t="s">
        <v>588</v>
      </c>
      <c r="K138" s="12" t="s">
        <v>594</v>
      </c>
      <c r="L138" s="13" t="s">
        <v>738</v>
      </c>
      <c r="M138" s="13" t="str">
        <f t="shared" si="325"/>
        <v>#REF!</v>
      </c>
      <c r="N138" s="14" t="s">
        <v>738</v>
      </c>
      <c r="O138" s="15" t="s">
        <v>15</v>
      </c>
      <c r="P138" s="12" t="str">
        <f t="shared" si="326"/>
        <v>#REF!</v>
      </c>
      <c r="Q138" s="12" t="str">
        <f t="shared" si="327"/>
        <v>#REF!</v>
      </c>
      <c r="R138" s="22">
        <v>45323</v>
      </c>
      <c r="S138" s="12" t="str">
        <f t="shared" si="328"/>
        <v>#REF!</v>
      </c>
      <c r="T138" s="12" t="str">
        <f t="shared" si="329"/>
        <v>#REF!</v>
      </c>
      <c r="U138" s="12" t="str">
        <f t="shared" si="330"/>
        <v>#REF!</v>
      </c>
      <c r="V138" s="12" t="str">
        <f t="shared" si="331"/>
        <v>#REF!</v>
      </c>
      <c r="W138" s="12" t="str">
        <f t="shared" si="332"/>
        <v>#REF!</v>
      </c>
    </row>
    <row r="139" ht="15.75" customHeight="1">
      <c r="D139" s="26">
        <v>22</v>
      </c>
      <c r="E139" s="12">
        <v>144</v>
      </c>
      <c r="F139" s="12" t="str">
        <f t="shared" si="321"/>
        <v>#REF!</v>
      </c>
      <c r="G139" s="13" t="str">
        <f t="shared" si="322"/>
        <v>#REF!</v>
      </c>
      <c r="H139" s="12" t="str">
        <f t="shared" si="323"/>
        <v>#REF!</v>
      </c>
      <c r="I139" s="13" t="str">
        <f t="shared" si="324"/>
        <v/>
      </c>
      <c r="J139" s="12" t="s">
        <v>588</v>
      </c>
      <c r="K139" s="12" t="s">
        <v>594</v>
      </c>
      <c r="L139" s="13" t="s">
        <v>739</v>
      </c>
      <c r="M139" s="13" t="str">
        <f t="shared" si="325"/>
        <v>#REF!</v>
      </c>
      <c r="N139" s="14" t="s">
        <v>739</v>
      </c>
      <c r="O139" s="15" t="s">
        <v>15</v>
      </c>
      <c r="P139" s="12" t="str">
        <f t="shared" si="326"/>
        <v>#REF!</v>
      </c>
      <c r="Q139" s="12" t="str">
        <f t="shared" si="327"/>
        <v>#REF!</v>
      </c>
      <c r="R139" s="22">
        <v>45323</v>
      </c>
      <c r="S139" s="12" t="str">
        <f t="shared" si="328"/>
        <v>#REF!</v>
      </c>
      <c r="T139" s="12" t="str">
        <f t="shared" si="329"/>
        <v>#REF!</v>
      </c>
      <c r="U139" s="12" t="str">
        <f t="shared" si="330"/>
        <v>#REF!</v>
      </c>
      <c r="V139" s="12" t="str">
        <f t="shared" si="331"/>
        <v>#REF!</v>
      </c>
      <c r="W139" s="12" t="str">
        <f t="shared" si="332"/>
        <v>#REF!</v>
      </c>
    </row>
    <row r="140" ht="15.75" customHeight="1">
      <c r="D140" s="26">
        <v>23</v>
      </c>
      <c r="E140" s="12">
        <v>145</v>
      </c>
      <c r="F140" s="12" t="str">
        <f t="shared" si="321"/>
        <v>#REF!</v>
      </c>
      <c r="G140" s="13" t="str">
        <f t="shared" si="322"/>
        <v>#REF!</v>
      </c>
      <c r="H140" s="12" t="str">
        <f t="shared" si="323"/>
        <v>#REF!</v>
      </c>
      <c r="I140" s="13" t="str">
        <f t="shared" si="324"/>
        <v/>
      </c>
      <c r="J140" s="12" t="s">
        <v>588</v>
      </c>
      <c r="K140" s="12" t="s">
        <v>594</v>
      </c>
      <c r="L140" s="13" t="s">
        <v>740</v>
      </c>
      <c r="M140" s="13" t="str">
        <f t="shared" si="325"/>
        <v>#REF!</v>
      </c>
      <c r="N140" s="13" t="s">
        <v>740</v>
      </c>
      <c r="O140" s="15" t="s">
        <v>15</v>
      </c>
      <c r="P140" s="12" t="str">
        <f t="shared" si="326"/>
        <v>#REF!</v>
      </c>
      <c r="Q140" s="12" t="str">
        <f t="shared" si="327"/>
        <v>#REF!</v>
      </c>
      <c r="R140" s="22">
        <v>45323</v>
      </c>
      <c r="S140" s="12" t="str">
        <f t="shared" si="328"/>
        <v>#REF!</v>
      </c>
      <c r="T140" s="12" t="str">
        <f t="shared" si="329"/>
        <v>#REF!</v>
      </c>
      <c r="U140" s="12" t="str">
        <f t="shared" si="330"/>
        <v>#REF!</v>
      </c>
      <c r="V140" s="12" t="str">
        <f t="shared" si="331"/>
        <v>#REF!</v>
      </c>
      <c r="W140" s="12" t="str">
        <f t="shared" si="332"/>
        <v>#REF!</v>
      </c>
    </row>
    <row r="141" ht="15.75" customHeight="1">
      <c r="D141" s="26">
        <v>24</v>
      </c>
      <c r="E141" s="12">
        <v>196</v>
      </c>
      <c r="F141" s="12" t="str">
        <f t="shared" si="321"/>
        <v>#REF!</v>
      </c>
      <c r="G141" s="13" t="str">
        <f t="shared" si="322"/>
        <v>#REF!</v>
      </c>
      <c r="H141" s="12" t="str">
        <f t="shared" si="323"/>
        <v>#REF!</v>
      </c>
      <c r="I141" s="13" t="str">
        <f t="shared" si="324"/>
        <v/>
      </c>
      <c r="J141" s="12" t="s">
        <v>588</v>
      </c>
      <c r="K141" s="12" t="s">
        <v>594</v>
      </c>
      <c r="L141" s="13" t="s">
        <v>741</v>
      </c>
      <c r="M141" s="13" t="str">
        <f t="shared" si="325"/>
        <v>#REF!</v>
      </c>
      <c r="N141" s="13" t="s">
        <v>741</v>
      </c>
      <c r="O141" s="15" t="s">
        <v>15</v>
      </c>
      <c r="P141" s="12" t="str">
        <f t="shared" si="326"/>
        <v>#REF!</v>
      </c>
      <c r="Q141" s="12" t="str">
        <f t="shared" si="327"/>
        <v>#REF!</v>
      </c>
      <c r="R141" s="16">
        <v>45323</v>
      </c>
      <c r="S141" s="12" t="str">
        <f t="shared" si="328"/>
        <v>#REF!</v>
      </c>
      <c r="T141" s="12" t="str">
        <f t="shared" si="329"/>
        <v>#REF!</v>
      </c>
      <c r="U141" s="12" t="str">
        <f t="shared" si="330"/>
        <v>#REF!</v>
      </c>
      <c r="V141" s="12" t="str">
        <f t="shared" si="331"/>
        <v>#REF!</v>
      </c>
      <c r="W141" s="12" t="str">
        <f t="shared" si="332"/>
        <v>#REF!</v>
      </c>
    </row>
    <row r="142" ht="15.75" customHeight="1">
      <c r="D142" s="26">
        <v>25</v>
      </c>
      <c r="E142" s="12">
        <v>197</v>
      </c>
      <c r="F142" s="12" t="str">
        <f t="shared" si="321"/>
        <v>#REF!</v>
      </c>
      <c r="G142" s="13" t="str">
        <f t="shared" si="322"/>
        <v>#REF!</v>
      </c>
      <c r="H142" s="12" t="str">
        <f t="shared" si="323"/>
        <v>#REF!</v>
      </c>
      <c r="I142" s="13" t="str">
        <f t="shared" si="324"/>
        <v/>
      </c>
      <c r="J142" s="12" t="s">
        <v>588</v>
      </c>
      <c r="K142" s="12" t="s">
        <v>594</v>
      </c>
      <c r="L142" s="13" t="s">
        <v>742</v>
      </c>
      <c r="M142" s="13" t="str">
        <f t="shared" si="325"/>
        <v>#REF!</v>
      </c>
      <c r="N142" s="13" t="s">
        <v>742</v>
      </c>
      <c r="O142" s="15" t="s">
        <v>15</v>
      </c>
      <c r="P142" s="12" t="str">
        <f t="shared" si="326"/>
        <v>#REF!</v>
      </c>
      <c r="Q142" s="12" t="str">
        <f t="shared" si="327"/>
        <v>#REF!</v>
      </c>
      <c r="R142" s="16">
        <v>45323</v>
      </c>
      <c r="S142" s="12" t="str">
        <f t="shared" si="328"/>
        <v>#REF!</v>
      </c>
      <c r="T142" s="12" t="str">
        <f t="shared" si="329"/>
        <v>#REF!</v>
      </c>
      <c r="U142" s="12" t="str">
        <f t="shared" si="330"/>
        <v>#REF!</v>
      </c>
      <c r="V142" s="12" t="str">
        <f t="shared" si="331"/>
        <v>#REF!</v>
      </c>
      <c r="W142" s="12" t="str">
        <f t="shared" si="332"/>
        <v>#REF!</v>
      </c>
    </row>
    <row r="143" ht="15.75" hidden="1" customHeight="1">
      <c r="D143" s="26">
        <v>34</v>
      </c>
      <c r="E143" s="12">
        <v>238</v>
      </c>
      <c r="F143" s="12" t="str">
        <f t="shared" si="321"/>
        <v>#REF!</v>
      </c>
      <c r="G143" s="13" t="str">
        <f t="shared" si="322"/>
        <v>#REF!</v>
      </c>
      <c r="H143" s="12" t="str">
        <f t="shared" si="323"/>
        <v>#REF!</v>
      </c>
      <c r="I143" s="13" t="str">
        <f t="shared" si="324"/>
        <v/>
      </c>
      <c r="J143" s="12" t="s">
        <v>649</v>
      </c>
      <c r="K143" s="12" t="s">
        <v>594</v>
      </c>
      <c r="L143" s="13" t="s">
        <v>743</v>
      </c>
      <c r="M143" s="13" t="str">
        <f t="shared" si="325"/>
        <v>#REF!</v>
      </c>
      <c r="N143" s="13" t="s">
        <v>743</v>
      </c>
      <c r="O143" s="15" t="s">
        <v>15</v>
      </c>
      <c r="P143" s="12" t="str">
        <f t="shared" si="326"/>
        <v>#REF!</v>
      </c>
      <c r="Q143" s="12" t="str">
        <f t="shared" si="327"/>
        <v>#REF!</v>
      </c>
      <c r="R143" s="16">
        <v>45323</v>
      </c>
      <c r="S143" s="12" t="str">
        <f t="shared" si="328"/>
        <v>#REF!</v>
      </c>
      <c r="T143" s="12" t="str">
        <f t="shared" si="329"/>
        <v>#REF!</v>
      </c>
      <c r="U143" s="12" t="str">
        <f t="shared" si="330"/>
        <v>#REF!</v>
      </c>
      <c r="V143" s="12" t="str">
        <f t="shared" si="331"/>
        <v>#REF!</v>
      </c>
      <c r="W143" s="12" t="str">
        <f t="shared" si="332"/>
        <v>#REF!</v>
      </c>
    </row>
    <row r="144" ht="15.75" customHeight="1">
      <c r="D144" s="26">
        <v>26</v>
      </c>
      <c r="E144" s="12">
        <v>240</v>
      </c>
      <c r="F144" s="12" t="str">
        <f t="shared" si="321"/>
        <v>#REF!</v>
      </c>
      <c r="G144" s="13" t="str">
        <f t="shared" si="322"/>
        <v>#REF!</v>
      </c>
      <c r="H144" s="12" t="str">
        <f t="shared" si="323"/>
        <v>#REF!</v>
      </c>
      <c r="I144" s="13" t="str">
        <f t="shared" si="324"/>
        <v/>
      </c>
      <c r="J144" s="12" t="s">
        <v>588</v>
      </c>
      <c r="K144" s="12" t="s">
        <v>594</v>
      </c>
      <c r="L144" s="13" t="s">
        <v>744</v>
      </c>
      <c r="M144" s="13" t="str">
        <f t="shared" si="325"/>
        <v>#REF!</v>
      </c>
      <c r="N144" s="13" t="s">
        <v>744</v>
      </c>
      <c r="O144" s="15" t="s">
        <v>15</v>
      </c>
      <c r="P144" s="12" t="str">
        <f t="shared" si="326"/>
        <v>#REF!</v>
      </c>
      <c r="Q144" s="12" t="str">
        <f t="shared" si="327"/>
        <v>#REF!</v>
      </c>
      <c r="R144" s="16">
        <v>45323</v>
      </c>
      <c r="S144" s="12" t="str">
        <f t="shared" si="328"/>
        <v>#REF!</v>
      </c>
      <c r="T144" s="12" t="str">
        <f t="shared" si="329"/>
        <v>#REF!</v>
      </c>
      <c r="U144" s="12" t="str">
        <f t="shared" si="330"/>
        <v>#REF!</v>
      </c>
      <c r="V144" s="12" t="str">
        <f t="shared" si="331"/>
        <v>#REF!</v>
      </c>
      <c r="W144" s="12" t="str">
        <f t="shared" si="332"/>
        <v>#REF!</v>
      </c>
    </row>
    <row r="145" ht="15.75" customHeight="1">
      <c r="D145" s="26">
        <v>27</v>
      </c>
      <c r="E145" s="12">
        <v>241</v>
      </c>
      <c r="F145" s="12" t="str">
        <f t="shared" si="321"/>
        <v>#REF!</v>
      </c>
      <c r="G145" s="13" t="str">
        <f t="shared" si="322"/>
        <v>#REF!</v>
      </c>
      <c r="H145" s="12" t="str">
        <f t="shared" si="323"/>
        <v>#REF!</v>
      </c>
      <c r="I145" s="13" t="str">
        <f t="shared" si="324"/>
        <v/>
      </c>
      <c r="J145" s="12" t="s">
        <v>588</v>
      </c>
      <c r="K145" s="12" t="s">
        <v>594</v>
      </c>
      <c r="L145" s="13" t="s">
        <v>745</v>
      </c>
      <c r="M145" s="13" t="str">
        <f t="shared" si="325"/>
        <v>#REF!</v>
      </c>
      <c r="N145" s="13" t="s">
        <v>745</v>
      </c>
      <c r="O145" s="15" t="s">
        <v>15</v>
      </c>
      <c r="P145" s="12" t="str">
        <f t="shared" si="326"/>
        <v>#REF!</v>
      </c>
      <c r="Q145" s="12" t="str">
        <f t="shared" si="327"/>
        <v>#REF!</v>
      </c>
      <c r="R145" s="16">
        <v>45323</v>
      </c>
      <c r="S145" s="12" t="str">
        <f t="shared" si="328"/>
        <v>#REF!</v>
      </c>
      <c r="T145" s="12" t="str">
        <f t="shared" si="329"/>
        <v>#REF!</v>
      </c>
      <c r="U145" s="12" t="str">
        <f t="shared" si="330"/>
        <v>#REF!</v>
      </c>
      <c r="V145" s="12" t="str">
        <f t="shared" si="331"/>
        <v>#REF!</v>
      </c>
      <c r="W145" s="12" t="str">
        <f t="shared" si="332"/>
        <v>#REF!</v>
      </c>
    </row>
    <row r="146" ht="15.75" hidden="1" customHeight="1">
      <c r="D146" s="26">
        <v>37</v>
      </c>
      <c r="E146" s="12">
        <v>425</v>
      </c>
      <c r="F146" s="12" t="str">
        <f t="shared" si="321"/>
        <v>#REF!</v>
      </c>
      <c r="G146" s="13" t="str">
        <f t="shared" si="322"/>
        <v>#REF!</v>
      </c>
      <c r="H146" s="12" t="str">
        <f t="shared" si="323"/>
        <v>#REF!</v>
      </c>
      <c r="I146" s="13" t="str">
        <f t="shared" si="324"/>
        <v/>
      </c>
      <c r="J146" s="12" t="s">
        <v>649</v>
      </c>
      <c r="K146" s="12" t="s">
        <v>594</v>
      </c>
      <c r="L146" s="13" t="s">
        <v>746</v>
      </c>
      <c r="M146" s="13" t="str">
        <f t="shared" si="325"/>
        <v>#REF!</v>
      </c>
      <c r="N146" s="13" t="s">
        <v>746</v>
      </c>
      <c r="O146" s="15" t="s">
        <v>15</v>
      </c>
      <c r="P146" s="12" t="str">
        <f t="shared" si="326"/>
        <v>#REF!</v>
      </c>
      <c r="Q146" s="12" t="str">
        <f t="shared" si="327"/>
        <v>#REF!</v>
      </c>
      <c r="R146" s="22">
        <v>45323</v>
      </c>
      <c r="S146" s="12" t="str">
        <f t="shared" si="328"/>
        <v>#REF!</v>
      </c>
      <c r="T146" s="12" t="str">
        <f t="shared" si="329"/>
        <v>#REF!</v>
      </c>
      <c r="U146" s="12" t="str">
        <f t="shared" si="330"/>
        <v>#REF!</v>
      </c>
      <c r="V146" s="12" t="str">
        <f t="shared" si="331"/>
        <v>#REF!</v>
      </c>
      <c r="W146" s="12" t="str">
        <f t="shared" si="332"/>
        <v>#REF!</v>
      </c>
    </row>
    <row r="147" ht="15.75" hidden="1" customHeight="1">
      <c r="D147" s="26">
        <v>38</v>
      </c>
      <c r="E147" s="12">
        <v>469</v>
      </c>
      <c r="F147" s="12" t="str">
        <f t="shared" si="321"/>
        <v>#REF!</v>
      </c>
      <c r="G147" s="13" t="str">
        <f t="shared" si="322"/>
        <v>#REF!</v>
      </c>
      <c r="H147" s="12" t="str">
        <f t="shared" si="323"/>
        <v>#REF!</v>
      </c>
      <c r="I147" s="13" t="str">
        <f t="shared" si="324"/>
        <v/>
      </c>
      <c r="J147" s="12" t="s">
        <v>653</v>
      </c>
      <c r="K147" s="12" t="s">
        <v>594</v>
      </c>
      <c r="L147" s="13" t="s">
        <v>747</v>
      </c>
      <c r="M147" s="13" t="str">
        <f t="shared" si="325"/>
        <v>#REF!</v>
      </c>
      <c r="N147" s="497" t="s">
        <v>747</v>
      </c>
      <c r="O147" s="15" t="s">
        <v>15</v>
      </c>
      <c r="P147" s="12" t="str">
        <f t="shared" si="326"/>
        <v>#REF!</v>
      </c>
      <c r="Q147" s="12" t="str">
        <f t="shared" si="327"/>
        <v>#REF!</v>
      </c>
      <c r="R147" s="22">
        <v>45323</v>
      </c>
      <c r="S147" s="12" t="str">
        <f t="shared" si="328"/>
        <v>#REF!</v>
      </c>
      <c r="T147" s="12" t="str">
        <f t="shared" si="329"/>
        <v>#REF!</v>
      </c>
      <c r="U147" s="12" t="str">
        <f t="shared" si="330"/>
        <v>#REF!</v>
      </c>
      <c r="V147" s="12" t="str">
        <f t="shared" si="331"/>
        <v>#REF!</v>
      </c>
      <c r="W147" s="12" t="str">
        <f t="shared" si="332"/>
        <v>#REF!</v>
      </c>
    </row>
    <row r="148" ht="15.75" customHeight="1">
      <c r="D148" s="26">
        <v>28</v>
      </c>
      <c r="E148" s="12">
        <v>573</v>
      </c>
      <c r="F148" s="12" t="str">
        <f t="shared" si="321"/>
        <v>#REF!</v>
      </c>
      <c r="G148" s="13" t="str">
        <f t="shared" si="322"/>
        <v>#REF!</v>
      </c>
      <c r="H148" s="12" t="str">
        <f t="shared" si="323"/>
        <v>#REF!</v>
      </c>
      <c r="I148" s="13" t="str">
        <f t="shared" si="324"/>
        <v/>
      </c>
      <c r="J148" s="12" t="s">
        <v>588</v>
      </c>
      <c r="K148" s="12" t="s">
        <v>594</v>
      </c>
      <c r="L148" s="13" t="s">
        <v>748</v>
      </c>
      <c r="M148" s="13" t="str">
        <f t="shared" si="325"/>
        <v>#REF!</v>
      </c>
      <c r="N148" s="13" t="s">
        <v>748</v>
      </c>
      <c r="O148" s="15" t="s">
        <v>15</v>
      </c>
      <c r="P148" s="12" t="str">
        <f t="shared" si="326"/>
        <v>#REF!</v>
      </c>
      <c r="Q148" s="12" t="str">
        <f t="shared" si="327"/>
        <v>#REF!</v>
      </c>
      <c r="R148" s="22">
        <v>45323</v>
      </c>
      <c r="S148" s="12" t="str">
        <f t="shared" si="328"/>
        <v>#REF!</v>
      </c>
      <c r="T148" s="12" t="str">
        <f t="shared" si="329"/>
        <v>#REF!</v>
      </c>
      <c r="U148" s="12" t="str">
        <f t="shared" si="330"/>
        <v>#REF!</v>
      </c>
      <c r="V148" s="12" t="str">
        <f t="shared" si="331"/>
        <v>#REF!</v>
      </c>
      <c r="W148" s="12" t="str">
        <f t="shared" si="332"/>
        <v>#REF!</v>
      </c>
    </row>
    <row r="149" ht="15.75" hidden="1" customHeight="1">
      <c r="D149" s="26">
        <v>40</v>
      </c>
      <c r="E149" s="12">
        <v>509</v>
      </c>
      <c r="F149" s="12" t="str">
        <f t="shared" si="321"/>
        <v>#REF!</v>
      </c>
      <c r="G149" s="13" t="str">
        <f t="shared" si="322"/>
        <v>#REF!</v>
      </c>
      <c r="H149" s="12" t="str">
        <f t="shared" si="323"/>
        <v>#REF!</v>
      </c>
      <c r="I149" s="13" t="str">
        <f t="shared" si="324"/>
        <v/>
      </c>
      <c r="J149" s="12" t="s">
        <v>649</v>
      </c>
      <c r="K149" s="12" t="s">
        <v>594</v>
      </c>
      <c r="L149" s="13" t="s">
        <v>749</v>
      </c>
      <c r="M149" s="13" t="str">
        <f t="shared" si="325"/>
        <v>#REF!</v>
      </c>
      <c r="N149" s="13" t="s">
        <v>749</v>
      </c>
      <c r="O149" s="15" t="s">
        <v>15</v>
      </c>
      <c r="P149" s="12" t="str">
        <f t="shared" si="326"/>
        <v>#REF!</v>
      </c>
      <c r="Q149" s="12" t="str">
        <f t="shared" si="327"/>
        <v>#REF!</v>
      </c>
      <c r="R149" s="22">
        <v>45352</v>
      </c>
      <c r="S149" s="12" t="str">
        <f t="shared" si="328"/>
        <v>#REF!</v>
      </c>
      <c r="T149" s="12" t="str">
        <f t="shared" si="329"/>
        <v>#REF!</v>
      </c>
      <c r="U149" s="12" t="str">
        <f t="shared" si="330"/>
        <v>#REF!</v>
      </c>
      <c r="V149" s="12" t="str">
        <f t="shared" si="331"/>
        <v>#REF!</v>
      </c>
      <c r="W149" s="12" t="str">
        <f t="shared" si="332"/>
        <v>#REF!</v>
      </c>
    </row>
    <row r="150" ht="15.75" customHeight="1">
      <c r="D150" s="26">
        <v>29</v>
      </c>
      <c r="E150" s="12">
        <v>280</v>
      </c>
      <c r="F150" s="12" t="str">
        <f t="shared" si="321"/>
        <v>#REF!</v>
      </c>
      <c r="G150" s="13" t="str">
        <f t="shared" si="322"/>
        <v>#REF!</v>
      </c>
      <c r="H150" s="12" t="str">
        <f t="shared" si="323"/>
        <v>#REF!</v>
      </c>
      <c r="I150" s="13" t="str">
        <f t="shared" si="324"/>
        <v/>
      </c>
      <c r="J150" s="12" t="s">
        <v>588</v>
      </c>
      <c r="K150" s="12" t="s">
        <v>594</v>
      </c>
      <c r="L150" s="13" t="s">
        <v>750</v>
      </c>
      <c r="M150" s="13" t="str">
        <f t="shared" si="325"/>
        <v>#REF!</v>
      </c>
      <c r="N150" s="13" t="s">
        <v>750</v>
      </c>
      <c r="O150" s="15" t="s">
        <v>15</v>
      </c>
      <c r="P150" s="12" t="str">
        <f t="shared" si="326"/>
        <v>#REF!</v>
      </c>
      <c r="Q150" s="12" t="str">
        <f t="shared" si="327"/>
        <v>#REF!</v>
      </c>
      <c r="R150" s="22">
        <v>45383</v>
      </c>
      <c r="S150" s="12" t="str">
        <f t="shared" si="328"/>
        <v>#REF!</v>
      </c>
      <c r="T150" s="12" t="str">
        <f t="shared" si="329"/>
        <v>#REF!</v>
      </c>
      <c r="U150" s="12" t="str">
        <f t="shared" si="330"/>
        <v>#REF!</v>
      </c>
      <c r="V150" s="12" t="str">
        <f t="shared" si="331"/>
        <v>#REF!</v>
      </c>
      <c r="W150" s="12" t="str">
        <f t="shared" si="332"/>
        <v>#REF!</v>
      </c>
    </row>
    <row r="151" ht="15.75" customHeight="1">
      <c r="D151" s="26">
        <v>30</v>
      </c>
      <c r="E151" s="12">
        <v>281</v>
      </c>
      <c r="F151" s="12" t="str">
        <f t="shared" si="321"/>
        <v>#REF!</v>
      </c>
      <c r="G151" s="13" t="str">
        <f t="shared" si="322"/>
        <v>#REF!</v>
      </c>
      <c r="H151" s="12" t="str">
        <f t="shared" si="323"/>
        <v>#REF!</v>
      </c>
      <c r="I151" s="13" t="str">
        <f t="shared" si="324"/>
        <v/>
      </c>
      <c r="J151" s="12" t="s">
        <v>588</v>
      </c>
      <c r="K151" s="12" t="s">
        <v>594</v>
      </c>
      <c r="L151" s="13" t="s">
        <v>751</v>
      </c>
      <c r="M151" s="13" t="str">
        <f t="shared" si="325"/>
        <v>#REF!</v>
      </c>
      <c r="N151" s="13" t="s">
        <v>751</v>
      </c>
      <c r="O151" s="15" t="s">
        <v>15</v>
      </c>
      <c r="P151" s="12" t="str">
        <f t="shared" si="326"/>
        <v>#REF!</v>
      </c>
      <c r="Q151" s="12" t="str">
        <f t="shared" si="327"/>
        <v>#REF!</v>
      </c>
      <c r="R151" s="22">
        <v>45383</v>
      </c>
      <c r="S151" s="12" t="str">
        <f t="shared" si="328"/>
        <v>#REF!</v>
      </c>
      <c r="T151" s="12" t="str">
        <f t="shared" si="329"/>
        <v>#REF!</v>
      </c>
      <c r="U151" s="12" t="str">
        <f t="shared" si="330"/>
        <v>#REF!</v>
      </c>
      <c r="V151" s="12" t="str">
        <f t="shared" si="331"/>
        <v>#REF!</v>
      </c>
      <c r="W151" s="12" t="str">
        <f t="shared" si="332"/>
        <v>#REF!</v>
      </c>
    </row>
    <row r="152" ht="15.75" customHeight="1">
      <c r="D152" s="26">
        <v>31</v>
      </c>
      <c r="E152" s="12">
        <v>350</v>
      </c>
      <c r="F152" s="12" t="str">
        <f t="shared" si="321"/>
        <v>#REF!</v>
      </c>
      <c r="G152" s="13" t="str">
        <f t="shared" si="322"/>
        <v>#REF!</v>
      </c>
      <c r="H152" s="12" t="str">
        <f t="shared" si="323"/>
        <v>#REF!</v>
      </c>
      <c r="I152" s="13" t="str">
        <f t="shared" si="324"/>
        <v/>
      </c>
      <c r="J152" s="12" t="s">
        <v>588</v>
      </c>
      <c r="K152" s="12" t="s">
        <v>594</v>
      </c>
      <c r="L152" s="13" t="s">
        <v>752</v>
      </c>
      <c r="M152" s="13" t="str">
        <f t="shared" si="325"/>
        <v>#REF!</v>
      </c>
      <c r="N152" s="13" t="s">
        <v>752</v>
      </c>
      <c r="O152" s="15" t="s">
        <v>15</v>
      </c>
      <c r="P152" s="12" t="str">
        <f t="shared" si="326"/>
        <v>#REF!</v>
      </c>
      <c r="Q152" s="12" t="str">
        <f t="shared" si="327"/>
        <v>#REF!</v>
      </c>
      <c r="R152" s="16">
        <v>45383</v>
      </c>
      <c r="S152" s="12" t="str">
        <f t="shared" si="328"/>
        <v>#REF!</v>
      </c>
      <c r="T152" s="12" t="str">
        <f t="shared" si="329"/>
        <v>#REF!</v>
      </c>
      <c r="U152" s="12" t="str">
        <f t="shared" si="330"/>
        <v>#REF!</v>
      </c>
      <c r="V152" s="12" t="str">
        <f t="shared" si="331"/>
        <v>#REF!</v>
      </c>
      <c r="W152" s="12" t="str">
        <f t="shared" si="332"/>
        <v>#REF!</v>
      </c>
    </row>
    <row r="153" ht="15.75" hidden="1" customHeight="1">
      <c r="D153" s="26">
        <v>44</v>
      </c>
      <c r="E153" s="12">
        <v>358</v>
      </c>
      <c r="F153" s="12" t="str">
        <f t="shared" si="321"/>
        <v>#REF!</v>
      </c>
      <c r="G153" s="13" t="str">
        <f t="shared" si="322"/>
        <v>#REF!</v>
      </c>
      <c r="H153" s="12" t="str">
        <f t="shared" si="323"/>
        <v>#REF!</v>
      </c>
      <c r="I153" s="13" t="str">
        <f t="shared" si="324"/>
        <v/>
      </c>
      <c r="J153" s="12" t="s">
        <v>653</v>
      </c>
      <c r="K153" s="12" t="s">
        <v>594</v>
      </c>
      <c r="L153" s="13" t="s">
        <v>753</v>
      </c>
      <c r="M153" s="13" t="str">
        <f t="shared" si="325"/>
        <v>#REF!</v>
      </c>
      <c r="N153" s="13" t="s">
        <v>753</v>
      </c>
      <c r="O153" s="15" t="s">
        <v>15</v>
      </c>
      <c r="P153" s="12" t="str">
        <f t="shared" si="326"/>
        <v>#REF!</v>
      </c>
      <c r="Q153" s="12" t="str">
        <f t="shared" si="327"/>
        <v>#REF!</v>
      </c>
      <c r="R153" s="16">
        <v>45383</v>
      </c>
      <c r="S153" s="12" t="str">
        <f t="shared" si="328"/>
        <v>#REF!</v>
      </c>
      <c r="T153" s="12" t="str">
        <f t="shared" si="329"/>
        <v>#REF!</v>
      </c>
      <c r="U153" s="12" t="str">
        <f t="shared" si="330"/>
        <v>#REF!</v>
      </c>
      <c r="V153" s="12" t="str">
        <f t="shared" si="331"/>
        <v>#REF!</v>
      </c>
      <c r="W153" s="12" t="str">
        <f t="shared" si="332"/>
        <v>#REF!</v>
      </c>
    </row>
    <row r="154" ht="15.75" hidden="1" customHeight="1">
      <c r="D154" s="26">
        <v>45</v>
      </c>
      <c r="E154" s="12">
        <v>359</v>
      </c>
      <c r="F154" s="12" t="str">
        <f t="shared" si="321"/>
        <v>#REF!</v>
      </c>
      <c r="G154" s="13" t="str">
        <f t="shared" si="322"/>
        <v>#REF!</v>
      </c>
      <c r="H154" s="12" t="str">
        <f t="shared" si="323"/>
        <v>#REF!</v>
      </c>
      <c r="I154" s="13" t="str">
        <f t="shared" si="324"/>
        <v/>
      </c>
      <c r="J154" s="12" t="s">
        <v>653</v>
      </c>
      <c r="K154" s="12" t="s">
        <v>594</v>
      </c>
      <c r="L154" s="13" t="s">
        <v>754</v>
      </c>
      <c r="M154" s="13" t="str">
        <f t="shared" si="325"/>
        <v>#REF!</v>
      </c>
      <c r="N154" s="13" t="s">
        <v>754</v>
      </c>
      <c r="O154" s="15" t="s">
        <v>15</v>
      </c>
      <c r="P154" s="12" t="str">
        <f t="shared" si="326"/>
        <v>#REF!</v>
      </c>
      <c r="Q154" s="12" t="str">
        <f t="shared" si="327"/>
        <v>#REF!</v>
      </c>
      <c r="R154" s="16">
        <v>45383</v>
      </c>
      <c r="S154" s="12" t="str">
        <f t="shared" si="328"/>
        <v>#REF!</v>
      </c>
      <c r="T154" s="12" t="str">
        <f t="shared" si="329"/>
        <v>#REF!</v>
      </c>
      <c r="U154" s="12" t="str">
        <f t="shared" si="330"/>
        <v>#REF!</v>
      </c>
      <c r="V154" s="12" t="str">
        <f t="shared" si="331"/>
        <v>#REF!</v>
      </c>
      <c r="W154" s="12" t="str">
        <f t="shared" si="332"/>
        <v>#REF!</v>
      </c>
    </row>
    <row r="155" ht="15.75" customHeight="1">
      <c r="D155" s="26">
        <v>32</v>
      </c>
      <c r="E155" s="12">
        <v>670</v>
      </c>
      <c r="F155" s="12" t="str">
        <f t="shared" si="321"/>
        <v>#REF!</v>
      </c>
      <c r="G155" s="13" t="str">
        <f t="shared" si="322"/>
        <v>#REF!</v>
      </c>
      <c r="H155" s="12" t="str">
        <f t="shared" si="323"/>
        <v>#REF!</v>
      </c>
      <c r="I155" s="13" t="str">
        <f t="shared" si="324"/>
        <v/>
      </c>
      <c r="J155" s="12" t="s">
        <v>588</v>
      </c>
      <c r="K155" s="12" t="s">
        <v>594</v>
      </c>
      <c r="L155" s="13" t="s">
        <v>755</v>
      </c>
      <c r="M155" s="13" t="str">
        <f t="shared" si="325"/>
        <v>#REF!</v>
      </c>
      <c r="N155" s="13" t="s">
        <v>755</v>
      </c>
      <c r="O155" s="15" t="s">
        <v>15</v>
      </c>
      <c r="P155" s="12" t="str">
        <f t="shared" si="326"/>
        <v>#REF!</v>
      </c>
      <c r="Q155" s="12" t="str">
        <f t="shared" si="327"/>
        <v>#REF!</v>
      </c>
      <c r="R155" s="22">
        <v>45383</v>
      </c>
      <c r="S155" s="12" t="str">
        <f t="shared" si="328"/>
        <v>#REF!</v>
      </c>
      <c r="T155" s="12" t="str">
        <f t="shared" si="329"/>
        <v>#REF!</v>
      </c>
      <c r="U155" s="12" t="str">
        <f t="shared" si="330"/>
        <v>#REF!</v>
      </c>
      <c r="V155" s="12" t="str">
        <f t="shared" si="331"/>
        <v>#REF!</v>
      </c>
      <c r="W155" s="12" t="str">
        <f t="shared" si="332"/>
        <v>#REF!</v>
      </c>
    </row>
    <row r="156" ht="15.75" customHeight="1">
      <c r="D156" s="26">
        <v>33</v>
      </c>
      <c r="E156" s="12">
        <v>671</v>
      </c>
      <c r="F156" s="12" t="str">
        <f t="shared" si="321"/>
        <v>#REF!</v>
      </c>
      <c r="G156" s="13" t="str">
        <f t="shared" si="322"/>
        <v>#REF!</v>
      </c>
      <c r="H156" s="12" t="str">
        <f t="shared" si="323"/>
        <v>#REF!</v>
      </c>
      <c r="I156" s="13" t="str">
        <f t="shared" si="324"/>
        <v/>
      </c>
      <c r="J156" s="12" t="s">
        <v>588</v>
      </c>
      <c r="K156" s="12" t="s">
        <v>594</v>
      </c>
      <c r="L156" s="13" t="s">
        <v>756</v>
      </c>
      <c r="M156" s="13" t="str">
        <f t="shared" si="325"/>
        <v>#REF!</v>
      </c>
      <c r="N156" s="13" t="s">
        <v>756</v>
      </c>
      <c r="O156" s="15" t="s">
        <v>15</v>
      </c>
      <c r="P156" s="12" t="str">
        <f t="shared" si="326"/>
        <v>#REF!</v>
      </c>
      <c r="Q156" s="12" t="str">
        <f t="shared" si="327"/>
        <v>#REF!</v>
      </c>
      <c r="R156" s="22">
        <v>45383</v>
      </c>
      <c r="S156" s="12" t="str">
        <f t="shared" si="328"/>
        <v>#REF!</v>
      </c>
      <c r="T156" s="12" t="str">
        <f t="shared" si="329"/>
        <v>#REF!</v>
      </c>
      <c r="U156" s="12" t="str">
        <f t="shared" si="330"/>
        <v>#REF!</v>
      </c>
      <c r="V156" s="12" t="str">
        <f t="shared" si="331"/>
        <v>#REF!</v>
      </c>
      <c r="W156" s="12" t="str">
        <f t="shared" si="332"/>
        <v>#REF!</v>
      </c>
    </row>
    <row r="157" ht="15.75" customHeight="1">
      <c r="D157" s="26">
        <v>34</v>
      </c>
      <c r="E157" s="12">
        <v>109</v>
      </c>
      <c r="F157" s="12" t="str">
        <f t="shared" si="321"/>
        <v>#REF!</v>
      </c>
      <c r="G157" s="13" t="str">
        <f t="shared" si="322"/>
        <v>#REF!</v>
      </c>
      <c r="H157" s="12" t="str">
        <f t="shared" si="323"/>
        <v>#REF!</v>
      </c>
      <c r="I157" s="13" t="str">
        <f t="shared" si="324"/>
        <v/>
      </c>
      <c r="J157" s="12" t="s">
        <v>588</v>
      </c>
      <c r="K157" s="12" t="s">
        <v>594</v>
      </c>
      <c r="L157" s="13" t="s">
        <v>757</v>
      </c>
      <c r="M157" s="13" t="str">
        <f t="shared" si="325"/>
        <v>#REF!</v>
      </c>
      <c r="N157" s="13" t="s">
        <v>757</v>
      </c>
      <c r="O157" s="15" t="s">
        <v>15</v>
      </c>
      <c r="P157" s="12" t="str">
        <f t="shared" si="326"/>
        <v>#REF!</v>
      </c>
      <c r="Q157" s="12" t="str">
        <f t="shared" si="327"/>
        <v>#REF!</v>
      </c>
      <c r="R157" s="16">
        <v>45444</v>
      </c>
      <c r="S157" s="12" t="str">
        <f t="shared" si="328"/>
        <v>#REF!</v>
      </c>
      <c r="T157" s="12" t="str">
        <f t="shared" si="329"/>
        <v>#REF!</v>
      </c>
      <c r="U157" s="12" t="str">
        <f t="shared" si="330"/>
        <v>#REF!</v>
      </c>
      <c r="V157" s="12" t="str">
        <f t="shared" si="331"/>
        <v>#REF!</v>
      </c>
      <c r="W157" s="12" t="str">
        <f t="shared" si="332"/>
        <v>#REF!</v>
      </c>
    </row>
    <row r="158" ht="15.75" customHeight="1">
      <c r="D158" s="26">
        <v>35</v>
      </c>
      <c r="E158" s="12">
        <v>110</v>
      </c>
      <c r="F158" s="12" t="str">
        <f t="shared" si="321"/>
        <v>#REF!</v>
      </c>
      <c r="G158" s="13" t="str">
        <f t="shared" si="322"/>
        <v>#REF!</v>
      </c>
      <c r="H158" s="12" t="str">
        <f t="shared" si="323"/>
        <v>#REF!</v>
      </c>
      <c r="I158" s="13" t="str">
        <f t="shared" si="324"/>
        <v/>
      </c>
      <c r="J158" s="12" t="s">
        <v>588</v>
      </c>
      <c r="K158" s="12" t="s">
        <v>594</v>
      </c>
      <c r="L158" s="13" t="s">
        <v>758</v>
      </c>
      <c r="M158" s="13" t="str">
        <f t="shared" si="325"/>
        <v>#REF!</v>
      </c>
      <c r="N158" s="13" t="s">
        <v>758</v>
      </c>
      <c r="O158" s="15" t="s">
        <v>15</v>
      </c>
      <c r="P158" s="12" t="str">
        <f t="shared" si="326"/>
        <v>#REF!</v>
      </c>
      <c r="Q158" s="12" t="str">
        <f t="shared" si="327"/>
        <v>#REF!</v>
      </c>
      <c r="R158" s="16">
        <v>45444</v>
      </c>
      <c r="S158" s="12" t="str">
        <f t="shared" si="328"/>
        <v>#REF!</v>
      </c>
      <c r="T158" s="12" t="str">
        <f t="shared" si="329"/>
        <v>#REF!</v>
      </c>
      <c r="U158" s="12" t="str">
        <f t="shared" si="330"/>
        <v>#REF!</v>
      </c>
      <c r="V158" s="12" t="str">
        <f t="shared" si="331"/>
        <v>#REF!</v>
      </c>
      <c r="W158" s="12" t="str">
        <f t="shared" si="332"/>
        <v>#REF!</v>
      </c>
    </row>
    <row r="159" ht="15.75" customHeight="1">
      <c r="D159" s="26">
        <v>36</v>
      </c>
      <c r="E159" s="12">
        <v>111</v>
      </c>
      <c r="F159" s="12" t="str">
        <f t="shared" si="321"/>
        <v>#REF!</v>
      </c>
      <c r="G159" s="13" t="str">
        <f t="shared" si="322"/>
        <v>#REF!</v>
      </c>
      <c r="H159" s="12" t="str">
        <f t="shared" si="323"/>
        <v>#REF!</v>
      </c>
      <c r="I159" s="13" t="str">
        <f t="shared" si="324"/>
        <v/>
      </c>
      <c r="J159" s="12" t="s">
        <v>588</v>
      </c>
      <c r="K159" s="12" t="s">
        <v>594</v>
      </c>
      <c r="L159" s="13" t="s">
        <v>759</v>
      </c>
      <c r="M159" s="13" t="str">
        <f t="shared" si="325"/>
        <v>#REF!</v>
      </c>
      <c r="N159" s="13" t="s">
        <v>759</v>
      </c>
      <c r="O159" s="15" t="s">
        <v>15</v>
      </c>
      <c r="P159" s="12" t="str">
        <f t="shared" si="326"/>
        <v>#REF!</v>
      </c>
      <c r="Q159" s="12" t="str">
        <f t="shared" si="327"/>
        <v>#REF!</v>
      </c>
      <c r="R159" s="16">
        <v>45444</v>
      </c>
      <c r="S159" s="12" t="str">
        <f t="shared" si="328"/>
        <v>#REF!</v>
      </c>
      <c r="T159" s="12" t="str">
        <f t="shared" si="329"/>
        <v>#REF!</v>
      </c>
      <c r="U159" s="12" t="str">
        <f t="shared" si="330"/>
        <v>#REF!</v>
      </c>
      <c r="V159" s="12" t="str">
        <f t="shared" si="331"/>
        <v>#REF!</v>
      </c>
      <c r="W159" s="12" t="str">
        <f t="shared" si="332"/>
        <v>#REF!</v>
      </c>
    </row>
    <row r="160" ht="15.75" customHeight="1">
      <c r="D160" s="26">
        <v>37</v>
      </c>
      <c r="E160" s="12">
        <v>112</v>
      </c>
      <c r="F160" s="12" t="str">
        <f t="shared" si="321"/>
        <v>#REF!</v>
      </c>
      <c r="G160" s="13" t="str">
        <f t="shared" si="322"/>
        <v>#REF!</v>
      </c>
      <c r="H160" s="12" t="str">
        <f t="shared" si="323"/>
        <v>#REF!</v>
      </c>
      <c r="I160" s="13" t="str">
        <f t="shared" si="324"/>
        <v/>
      </c>
      <c r="J160" s="12" t="s">
        <v>588</v>
      </c>
      <c r="K160" s="12" t="s">
        <v>594</v>
      </c>
      <c r="L160" s="13" t="s">
        <v>760</v>
      </c>
      <c r="M160" s="13" t="str">
        <f t="shared" si="325"/>
        <v>#REF!</v>
      </c>
      <c r="N160" s="13" t="s">
        <v>760</v>
      </c>
      <c r="O160" s="15" t="s">
        <v>15</v>
      </c>
      <c r="P160" s="12" t="str">
        <f t="shared" si="326"/>
        <v>#REF!</v>
      </c>
      <c r="Q160" s="12" t="str">
        <f t="shared" si="327"/>
        <v>#REF!</v>
      </c>
      <c r="R160" s="16">
        <v>45444</v>
      </c>
      <c r="S160" s="12" t="str">
        <f t="shared" si="328"/>
        <v>#REF!</v>
      </c>
      <c r="T160" s="12" t="str">
        <f t="shared" si="329"/>
        <v>#REF!</v>
      </c>
      <c r="U160" s="12" t="str">
        <f t="shared" si="330"/>
        <v>#REF!</v>
      </c>
      <c r="V160" s="12" t="str">
        <f t="shared" si="331"/>
        <v>#REF!</v>
      </c>
      <c r="W160" s="12" t="str">
        <f t="shared" si="332"/>
        <v>#REF!</v>
      </c>
    </row>
    <row r="161" ht="15.75" customHeight="1">
      <c r="D161" s="26">
        <v>38</v>
      </c>
      <c r="E161" s="12">
        <v>113</v>
      </c>
      <c r="F161" s="12" t="str">
        <f t="shared" si="321"/>
        <v>#REF!</v>
      </c>
      <c r="G161" s="13" t="str">
        <f t="shared" si="322"/>
        <v>#REF!</v>
      </c>
      <c r="H161" s="12" t="str">
        <f t="shared" si="323"/>
        <v>#REF!</v>
      </c>
      <c r="I161" s="13" t="str">
        <f t="shared" si="324"/>
        <v/>
      </c>
      <c r="J161" s="12" t="s">
        <v>588</v>
      </c>
      <c r="K161" s="12" t="s">
        <v>594</v>
      </c>
      <c r="L161" s="13" t="s">
        <v>761</v>
      </c>
      <c r="M161" s="13" t="str">
        <f t="shared" si="325"/>
        <v>#REF!</v>
      </c>
      <c r="N161" s="13" t="s">
        <v>761</v>
      </c>
      <c r="O161" s="15" t="s">
        <v>15</v>
      </c>
      <c r="P161" s="12" t="str">
        <f t="shared" si="326"/>
        <v>#REF!</v>
      </c>
      <c r="Q161" s="12" t="str">
        <f t="shared" si="327"/>
        <v>#REF!</v>
      </c>
      <c r="R161" s="16">
        <v>45444</v>
      </c>
      <c r="S161" s="12" t="str">
        <f t="shared" si="328"/>
        <v>#REF!</v>
      </c>
      <c r="T161" s="12" t="str">
        <f t="shared" si="329"/>
        <v>#REF!</v>
      </c>
      <c r="U161" s="12" t="str">
        <f t="shared" si="330"/>
        <v>#REF!</v>
      </c>
      <c r="V161" s="12" t="str">
        <f t="shared" si="331"/>
        <v>#REF!</v>
      </c>
      <c r="W161" s="12" t="str">
        <f t="shared" si="332"/>
        <v>#REF!</v>
      </c>
    </row>
    <row r="162" ht="15.75" customHeight="1">
      <c r="D162" s="26">
        <v>39</v>
      </c>
      <c r="E162" s="12">
        <v>114</v>
      </c>
      <c r="F162" s="12" t="str">
        <f t="shared" si="321"/>
        <v>#REF!</v>
      </c>
      <c r="G162" s="13" t="str">
        <f t="shared" si="322"/>
        <v>#REF!</v>
      </c>
      <c r="H162" s="12" t="str">
        <f t="shared" si="323"/>
        <v>#REF!</v>
      </c>
      <c r="I162" s="13" t="str">
        <f t="shared" si="324"/>
        <v/>
      </c>
      <c r="J162" s="12" t="s">
        <v>588</v>
      </c>
      <c r="K162" s="12" t="s">
        <v>594</v>
      </c>
      <c r="L162" s="13" t="s">
        <v>762</v>
      </c>
      <c r="M162" s="13" t="str">
        <f t="shared" si="325"/>
        <v>#REF!</v>
      </c>
      <c r="N162" s="13" t="s">
        <v>762</v>
      </c>
      <c r="O162" s="15" t="s">
        <v>15</v>
      </c>
      <c r="P162" s="12" t="str">
        <f t="shared" si="326"/>
        <v>#REF!</v>
      </c>
      <c r="Q162" s="12" t="str">
        <f t="shared" si="327"/>
        <v>#REF!</v>
      </c>
      <c r="R162" s="16">
        <v>45444</v>
      </c>
      <c r="S162" s="12" t="str">
        <f t="shared" si="328"/>
        <v>#REF!</v>
      </c>
      <c r="T162" s="12" t="str">
        <f t="shared" si="329"/>
        <v>#REF!</v>
      </c>
      <c r="U162" s="12" t="str">
        <f t="shared" si="330"/>
        <v>#REF!</v>
      </c>
      <c r="V162" s="12" t="str">
        <f t="shared" si="331"/>
        <v>#REF!</v>
      </c>
      <c r="W162" s="12" t="str">
        <f t="shared" si="332"/>
        <v>#REF!</v>
      </c>
    </row>
    <row r="163" ht="15.75" customHeight="1">
      <c r="D163" s="26">
        <v>40</v>
      </c>
      <c r="E163" s="12">
        <v>426</v>
      </c>
      <c r="F163" s="12" t="str">
        <f t="shared" si="321"/>
        <v>#REF!</v>
      </c>
      <c r="G163" s="13" t="str">
        <f t="shared" si="322"/>
        <v>#REF!</v>
      </c>
      <c r="H163" s="12" t="str">
        <f t="shared" si="323"/>
        <v>#REF!</v>
      </c>
      <c r="I163" s="13" t="str">
        <f t="shared" si="324"/>
        <v/>
      </c>
      <c r="J163" s="12" t="s">
        <v>588</v>
      </c>
      <c r="K163" s="12" t="s">
        <v>594</v>
      </c>
      <c r="L163" s="13" t="s">
        <v>763</v>
      </c>
      <c r="M163" s="13" t="str">
        <f t="shared" si="325"/>
        <v>#REF!</v>
      </c>
      <c r="N163" s="13" t="s">
        <v>763</v>
      </c>
      <c r="O163" s="15" t="s">
        <v>15</v>
      </c>
      <c r="P163" s="12" t="str">
        <f t="shared" si="326"/>
        <v>#REF!</v>
      </c>
      <c r="Q163" s="12" t="str">
        <f t="shared" si="327"/>
        <v>#REF!</v>
      </c>
      <c r="R163" s="22">
        <v>45444</v>
      </c>
      <c r="S163" s="12" t="str">
        <f t="shared" si="328"/>
        <v>#REF!</v>
      </c>
      <c r="T163" s="12" t="str">
        <f t="shared" si="329"/>
        <v>#REF!</v>
      </c>
      <c r="U163" s="12" t="str">
        <f t="shared" si="330"/>
        <v>#REF!</v>
      </c>
      <c r="V163" s="12" t="str">
        <f t="shared" si="331"/>
        <v>#REF!</v>
      </c>
      <c r="W163" s="12" t="str">
        <f t="shared" si="332"/>
        <v>#REF!</v>
      </c>
    </row>
    <row r="164" ht="15.75" customHeight="1">
      <c r="D164" s="26">
        <v>41</v>
      </c>
      <c r="E164" s="12">
        <v>427</v>
      </c>
      <c r="F164" s="12" t="str">
        <f t="shared" si="321"/>
        <v>#REF!</v>
      </c>
      <c r="G164" s="13" t="str">
        <f t="shared" si="322"/>
        <v>#REF!</v>
      </c>
      <c r="H164" s="12" t="str">
        <f t="shared" si="323"/>
        <v>#REF!</v>
      </c>
      <c r="I164" s="13" t="str">
        <f t="shared" si="324"/>
        <v/>
      </c>
      <c r="J164" s="12" t="s">
        <v>588</v>
      </c>
      <c r="K164" s="12" t="s">
        <v>594</v>
      </c>
      <c r="L164" s="13" t="s">
        <v>764</v>
      </c>
      <c r="M164" s="13" t="str">
        <f t="shared" si="325"/>
        <v>#REF!</v>
      </c>
      <c r="N164" s="13" t="s">
        <v>764</v>
      </c>
      <c r="O164" s="15" t="s">
        <v>15</v>
      </c>
      <c r="P164" s="12" t="str">
        <f t="shared" si="326"/>
        <v>#REF!</v>
      </c>
      <c r="Q164" s="12" t="str">
        <f t="shared" si="327"/>
        <v>#REF!</v>
      </c>
      <c r="R164" s="22">
        <v>45444</v>
      </c>
      <c r="S164" s="12" t="str">
        <f t="shared" si="328"/>
        <v>#REF!</v>
      </c>
      <c r="T164" s="12" t="str">
        <f t="shared" si="329"/>
        <v>#REF!</v>
      </c>
      <c r="U164" s="12" t="str">
        <f t="shared" si="330"/>
        <v>#REF!</v>
      </c>
      <c r="V164" s="12" t="str">
        <f t="shared" si="331"/>
        <v>#REF!</v>
      </c>
      <c r="W164" s="12" t="str">
        <f t="shared" si="332"/>
        <v>#REF!</v>
      </c>
    </row>
    <row r="165" ht="15.75" customHeight="1">
      <c r="D165" s="26">
        <v>42</v>
      </c>
      <c r="E165" s="12">
        <v>428</v>
      </c>
      <c r="F165" s="12" t="str">
        <f t="shared" si="321"/>
        <v>#REF!</v>
      </c>
      <c r="G165" s="13" t="str">
        <f t="shared" si="322"/>
        <v>#REF!</v>
      </c>
      <c r="H165" s="12" t="str">
        <f t="shared" si="323"/>
        <v>#REF!</v>
      </c>
      <c r="I165" s="13" t="str">
        <f t="shared" si="324"/>
        <v/>
      </c>
      <c r="J165" s="12" t="s">
        <v>588</v>
      </c>
      <c r="K165" s="12" t="s">
        <v>594</v>
      </c>
      <c r="L165" s="13" t="s">
        <v>765</v>
      </c>
      <c r="M165" s="13" t="str">
        <f t="shared" si="325"/>
        <v>#REF!</v>
      </c>
      <c r="N165" s="13" t="s">
        <v>765</v>
      </c>
      <c r="O165" s="15" t="s">
        <v>15</v>
      </c>
      <c r="P165" s="12" t="str">
        <f t="shared" si="326"/>
        <v>#REF!</v>
      </c>
      <c r="Q165" s="12" t="str">
        <f t="shared" si="327"/>
        <v>#REF!</v>
      </c>
      <c r="R165" s="22">
        <v>45444</v>
      </c>
      <c r="S165" s="12" t="str">
        <f t="shared" si="328"/>
        <v>#REF!</v>
      </c>
      <c r="T165" s="12" t="str">
        <f t="shared" si="329"/>
        <v>#REF!</v>
      </c>
      <c r="U165" s="12" t="str">
        <f t="shared" si="330"/>
        <v>#REF!</v>
      </c>
      <c r="V165" s="12" t="str">
        <f t="shared" si="331"/>
        <v>#REF!</v>
      </c>
      <c r="W165" s="12" t="str">
        <f t="shared" si="332"/>
        <v>#REF!</v>
      </c>
    </row>
    <row r="166" ht="15.75" customHeight="1">
      <c r="D166" s="26">
        <v>43</v>
      </c>
      <c r="E166" s="12">
        <v>429</v>
      </c>
      <c r="F166" s="12" t="str">
        <f t="shared" si="321"/>
        <v>#REF!</v>
      </c>
      <c r="G166" s="13" t="str">
        <f t="shared" si="322"/>
        <v>#REF!</v>
      </c>
      <c r="H166" s="12" t="str">
        <f t="shared" si="323"/>
        <v>#REF!</v>
      </c>
      <c r="I166" s="13" t="str">
        <f t="shared" si="324"/>
        <v/>
      </c>
      <c r="J166" s="12" t="s">
        <v>588</v>
      </c>
      <c r="K166" s="12" t="s">
        <v>594</v>
      </c>
      <c r="L166" s="13" t="s">
        <v>766</v>
      </c>
      <c r="M166" s="13" t="str">
        <f t="shared" si="325"/>
        <v>#REF!</v>
      </c>
      <c r="N166" s="13" t="s">
        <v>766</v>
      </c>
      <c r="O166" s="15" t="s">
        <v>15</v>
      </c>
      <c r="P166" s="12" t="str">
        <f t="shared" si="326"/>
        <v>#REF!</v>
      </c>
      <c r="Q166" s="12" t="str">
        <f t="shared" si="327"/>
        <v>#REF!</v>
      </c>
      <c r="R166" s="22">
        <v>45444</v>
      </c>
      <c r="S166" s="12" t="str">
        <f t="shared" si="328"/>
        <v>#REF!</v>
      </c>
      <c r="T166" s="12" t="str">
        <f t="shared" si="329"/>
        <v>#REF!</v>
      </c>
      <c r="U166" s="12" t="str">
        <f t="shared" si="330"/>
        <v>#REF!</v>
      </c>
      <c r="V166" s="12" t="str">
        <f t="shared" si="331"/>
        <v>#REF!</v>
      </c>
      <c r="W166" s="12" t="str">
        <f t="shared" si="332"/>
        <v>#REF!</v>
      </c>
    </row>
    <row r="167" ht="15.75" customHeight="1">
      <c r="D167" s="26">
        <v>44</v>
      </c>
      <c r="E167" s="12">
        <v>430</v>
      </c>
      <c r="F167" s="12" t="str">
        <f t="shared" si="321"/>
        <v>#REF!</v>
      </c>
      <c r="G167" s="13" t="str">
        <f t="shared" si="322"/>
        <v>#REF!</v>
      </c>
      <c r="H167" s="12" t="str">
        <f t="shared" si="323"/>
        <v>#REF!</v>
      </c>
      <c r="I167" s="13" t="str">
        <f t="shared" si="324"/>
        <v/>
      </c>
      <c r="J167" s="12" t="s">
        <v>588</v>
      </c>
      <c r="K167" s="12" t="s">
        <v>594</v>
      </c>
      <c r="L167" s="13" t="s">
        <v>767</v>
      </c>
      <c r="M167" s="13" t="str">
        <f t="shared" si="325"/>
        <v>#REF!</v>
      </c>
      <c r="N167" s="13" t="s">
        <v>767</v>
      </c>
      <c r="O167" s="15" t="s">
        <v>15</v>
      </c>
      <c r="P167" s="12" t="str">
        <f t="shared" si="326"/>
        <v>#REF!</v>
      </c>
      <c r="Q167" s="12" t="str">
        <f t="shared" si="327"/>
        <v>#REF!</v>
      </c>
      <c r="R167" s="22">
        <v>45444</v>
      </c>
      <c r="S167" s="12" t="str">
        <f t="shared" si="328"/>
        <v>#REF!</v>
      </c>
      <c r="T167" s="12" t="str">
        <f t="shared" si="329"/>
        <v>#REF!</v>
      </c>
      <c r="U167" s="12" t="str">
        <f t="shared" si="330"/>
        <v>#REF!</v>
      </c>
      <c r="V167" s="12" t="str">
        <f t="shared" si="331"/>
        <v>#REF!</v>
      </c>
      <c r="W167" s="12" t="str">
        <f t="shared" si="332"/>
        <v>#REF!</v>
      </c>
    </row>
    <row r="168" ht="15.75" hidden="1" customHeight="1">
      <c r="D168" s="26">
        <v>59</v>
      </c>
      <c r="E168" s="12">
        <v>435</v>
      </c>
      <c r="F168" s="12" t="str">
        <f t="shared" si="321"/>
        <v>#REF!</v>
      </c>
      <c r="G168" s="13" t="str">
        <f t="shared" si="322"/>
        <v>#REF!</v>
      </c>
      <c r="H168" s="12" t="str">
        <f t="shared" si="323"/>
        <v>#REF!</v>
      </c>
      <c r="I168" s="13" t="str">
        <f t="shared" si="324"/>
        <v/>
      </c>
      <c r="J168" s="12" t="s">
        <v>590</v>
      </c>
      <c r="K168" s="12" t="s">
        <v>594</v>
      </c>
      <c r="L168" s="13" t="s">
        <v>768</v>
      </c>
      <c r="M168" s="13" t="str">
        <f t="shared" si="325"/>
        <v>#REF!</v>
      </c>
      <c r="N168" s="13" t="s">
        <v>768</v>
      </c>
      <c r="O168" s="15" t="s">
        <v>15</v>
      </c>
      <c r="P168" s="12" t="str">
        <f t="shared" si="326"/>
        <v>#REF!</v>
      </c>
      <c r="Q168" s="12" t="str">
        <f t="shared" si="327"/>
        <v>#REF!</v>
      </c>
      <c r="R168" s="22">
        <v>45444</v>
      </c>
      <c r="S168" s="12" t="str">
        <f t="shared" si="328"/>
        <v>#REF!</v>
      </c>
      <c r="T168" s="12" t="str">
        <f t="shared" si="329"/>
        <v>#REF!</v>
      </c>
      <c r="U168" s="12" t="str">
        <f t="shared" si="330"/>
        <v>#REF!</v>
      </c>
      <c r="V168" s="12" t="str">
        <f t="shared" si="331"/>
        <v>#REF!</v>
      </c>
      <c r="W168" s="12" t="str">
        <f t="shared" si="332"/>
        <v>#REF!</v>
      </c>
    </row>
    <row r="169" ht="15.75" hidden="1" customHeight="1">
      <c r="D169" s="26">
        <v>60</v>
      </c>
      <c r="E169" s="12">
        <v>436</v>
      </c>
      <c r="F169" s="12" t="str">
        <f t="shared" si="321"/>
        <v>#REF!</v>
      </c>
      <c r="G169" s="13" t="str">
        <f t="shared" si="322"/>
        <v>#REF!</v>
      </c>
      <c r="H169" s="12" t="str">
        <f t="shared" si="323"/>
        <v>#REF!</v>
      </c>
      <c r="I169" s="13" t="str">
        <f t="shared" si="324"/>
        <v/>
      </c>
      <c r="J169" s="12" t="s">
        <v>590</v>
      </c>
      <c r="K169" s="12" t="s">
        <v>594</v>
      </c>
      <c r="L169" s="13" t="s">
        <v>769</v>
      </c>
      <c r="M169" s="13" t="str">
        <f t="shared" si="325"/>
        <v>#REF!</v>
      </c>
      <c r="N169" s="13" t="s">
        <v>769</v>
      </c>
      <c r="O169" s="15" t="s">
        <v>15</v>
      </c>
      <c r="P169" s="12" t="str">
        <f t="shared" si="326"/>
        <v>#REF!</v>
      </c>
      <c r="Q169" s="12" t="str">
        <f t="shared" si="327"/>
        <v>#REF!</v>
      </c>
      <c r="R169" s="22">
        <v>45444</v>
      </c>
      <c r="S169" s="12" t="str">
        <f t="shared" si="328"/>
        <v>#REF!</v>
      </c>
      <c r="T169" s="12" t="str">
        <f t="shared" si="329"/>
        <v>#REF!</v>
      </c>
      <c r="U169" s="12" t="str">
        <f t="shared" si="330"/>
        <v>#REF!</v>
      </c>
      <c r="V169" s="12" t="str">
        <f t="shared" si="331"/>
        <v>#REF!</v>
      </c>
      <c r="W169" s="12" t="str">
        <f t="shared" si="332"/>
        <v>#REF!</v>
      </c>
    </row>
    <row r="170" ht="15.75" customHeight="1">
      <c r="D170" s="26">
        <v>45</v>
      </c>
      <c r="E170" s="12">
        <v>570</v>
      </c>
      <c r="F170" s="12" t="str">
        <f t="shared" si="321"/>
        <v>#REF!</v>
      </c>
      <c r="G170" s="13" t="str">
        <f t="shared" si="322"/>
        <v>#REF!</v>
      </c>
      <c r="H170" s="12" t="str">
        <f t="shared" si="323"/>
        <v>#REF!</v>
      </c>
      <c r="I170" s="13" t="str">
        <f t="shared" si="324"/>
        <v/>
      </c>
      <c r="J170" s="12" t="s">
        <v>588</v>
      </c>
      <c r="K170" s="12" t="s">
        <v>594</v>
      </c>
      <c r="L170" s="13" t="s">
        <v>770</v>
      </c>
      <c r="M170" s="13" t="str">
        <f t="shared" si="325"/>
        <v>#REF!</v>
      </c>
      <c r="N170" s="13" t="s">
        <v>770</v>
      </c>
      <c r="O170" s="15" t="s">
        <v>15</v>
      </c>
      <c r="P170" s="12" t="str">
        <f t="shared" si="326"/>
        <v>#REF!</v>
      </c>
      <c r="Q170" s="12" t="str">
        <f t="shared" si="327"/>
        <v>#REF!</v>
      </c>
      <c r="R170" s="22">
        <v>45444</v>
      </c>
      <c r="S170" s="12" t="str">
        <f t="shared" si="328"/>
        <v>#REF!</v>
      </c>
      <c r="T170" s="12" t="str">
        <f t="shared" si="329"/>
        <v>#REF!</v>
      </c>
      <c r="U170" s="12" t="str">
        <f t="shared" si="330"/>
        <v>#REF!</v>
      </c>
      <c r="V170" s="12" t="str">
        <f t="shared" si="331"/>
        <v>#REF!</v>
      </c>
      <c r="W170" s="12" t="str">
        <f t="shared" si="332"/>
        <v>#REF!</v>
      </c>
    </row>
    <row r="171" ht="15.75" customHeight="1">
      <c r="D171" s="26">
        <v>46</v>
      </c>
      <c r="E171" s="12">
        <v>190</v>
      </c>
      <c r="F171" s="12" t="str">
        <f t="shared" si="321"/>
        <v>#REF!</v>
      </c>
      <c r="G171" s="13" t="str">
        <f t="shared" si="322"/>
        <v>#REF!</v>
      </c>
      <c r="H171" s="12" t="str">
        <f t="shared" si="323"/>
        <v>#REF!</v>
      </c>
      <c r="I171" s="13" t="str">
        <f t="shared" si="324"/>
        <v/>
      </c>
      <c r="J171" s="12" t="s">
        <v>588</v>
      </c>
      <c r="K171" s="12" t="s">
        <v>594</v>
      </c>
      <c r="L171" s="13" t="s">
        <v>771</v>
      </c>
      <c r="M171" s="13" t="str">
        <f t="shared" si="325"/>
        <v>#REF!</v>
      </c>
      <c r="N171" s="13" t="s">
        <v>771</v>
      </c>
      <c r="O171" s="15" t="s">
        <v>15</v>
      </c>
      <c r="P171" s="12" t="str">
        <f t="shared" si="326"/>
        <v>#REF!</v>
      </c>
      <c r="Q171" s="12" t="str">
        <f t="shared" si="327"/>
        <v>#REF!</v>
      </c>
      <c r="R171" s="16">
        <v>45474</v>
      </c>
      <c r="S171" s="12" t="str">
        <f t="shared" si="328"/>
        <v>#REF!</v>
      </c>
      <c r="T171" s="12" t="str">
        <f t="shared" si="329"/>
        <v>#REF!</v>
      </c>
      <c r="U171" s="12" t="str">
        <f t="shared" si="330"/>
        <v>#REF!</v>
      </c>
      <c r="V171" s="12" t="str">
        <f t="shared" si="331"/>
        <v>#REF!</v>
      </c>
      <c r="W171" s="12" t="str">
        <f t="shared" si="332"/>
        <v>#REF!</v>
      </c>
    </row>
    <row r="172" ht="15.75" customHeight="1">
      <c r="D172" s="26">
        <v>47</v>
      </c>
      <c r="E172" s="12">
        <v>473</v>
      </c>
      <c r="F172" s="12" t="str">
        <f t="shared" si="321"/>
        <v>#REF!</v>
      </c>
      <c r="G172" s="13" t="str">
        <f t="shared" si="322"/>
        <v>#REF!</v>
      </c>
      <c r="H172" s="12" t="str">
        <f t="shared" si="323"/>
        <v>#REF!</v>
      </c>
      <c r="I172" s="13" t="str">
        <f t="shared" si="324"/>
        <v/>
      </c>
      <c r="J172" s="12" t="s">
        <v>588</v>
      </c>
      <c r="K172" s="12" t="s">
        <v>594</v>
      </c>
      <c r="L172" s="13" t="s">
        <v>772</v>
      </c>
      <c r="M172" s="13" t="str">
        <f t="shared" si="325"/>
        <v>#REF!</v>
      </c>
      <c r="N172" s="13" t="s">
        <v>772</v>
      </c>
      <c r="O172" s="15" t="s">
        <v>15</v>
      </c>
      <c r="P172" s="12" t="str">
        <f t="shared" si="326"/>
        <v>#REF!</v>
      </c>
      <c r="Q172" s="12" t="str">
        <f t="shared" si="327"/>
        <v>#REF!</v>
      </c>
      <c r="R172" s="22">
        <v>45474</v>
      </c>
      <c r="S172" s="12" t="str">
        <f t="shared" si="328"/>
        <v>#REF!</v>
      </c>
      <c r="T172" s="12" t="str">
        <f t="shared" si="329"/>
        <v>#REF!</v>
      </c>
      <c r="U172" s="12" t="str">
        <f t="shared" si="330"/>
        <v>#REF!</v>
      </c>
      <c r="V172" s="12" t="str">
        <f t="shared" si="331"/>
        <v>#REF!</v>
      </c>
      <c r="W172" s="12" t="str">
        <f t="shared" si="332"/>
        <v>#REF!</v>
      </c>
    </row>
    <row r="173" ht="15.75" customHeight="1">
      <c r="D173" s="26">
        <v>48</v>
      </c>
      <c r="E173" s="12">
        <v>475</v>
      </c>
      <c r="F173" s="12" t="str">
        <f t="shared" si="321"/>
        <v>#REF!</v>
      </c>
      <c r="G173" s="13" t="str">
        <f t="shared" si="322"/>
        <v>#REF!</v>
      </c>
      <c r="H173" s="12" t="str">
        <f t="shared" si="323"/>
        <v>#REF!</v>
      </c>
      <c r="I173" s="13" t="str">
        <f t="shared" si="324"/>
        <v/>
      </c>
      <c r="J173" s="12" t="s">
        <v>588</v>
      </c>
      <c r="K173" s="12" t="s">
        <v>594</v>
      </c>
      <c r="L173" s="13" t="s">
        <v>773</v>
      </c>
      <c r="M173" s="13" t="str">
        <f t="shared" si="325"/>
        <v>#REF!</v>
      </c>
      <c r="N173" s="13" t="s">
        <v>773</v>
      </c>
      <c r="O173" s="15" t="s">
        <v>15</v>
      </c>
      <c r="P173" s="12" t="str">
        <f t="shared" si="326"/>
        <v>#REF!</v>
      </c>
      <c r="Q173" s="12" t="str">
        <f t="shared" si="327"/>
        <v>#REF!</v>
      </c>
      <c r="R173" s="22">
        <v>45474</v>
      </c>
      <c r="S173" s="12" t="str">
        <f t="shared" si="328"/>
        <v>#REF!</v>
      </c>
      <c r="T173" s="12" t="str">
        <f t="shared" si="329"/>
        <v>#REF!</v>
      </c>
      <c r="U173" s="12" t="str">
        <f t="shared" si="330"/>
        <v>#REF!</v>
      </c>
      <c r="V173" s="12" t="str">
        <f t="shared" si="331"/>
        <v>#REF!</v>
      </c>
      <c r="W173" s="12" t="str">
        <f t="shared" si="332"/>
        <v>#REF!</v>
      </c>
    </row>
    <row r="174" ht="15.75" customHeight="1">
      <c r="D174" s="26">
        <v>49</v>
      </c>
      <c r="E174" s="12">
        <v>478</v>
      </c>
      <c r="F174" s="12" t="str">
        <f t="shared" ref="F174:F204" si="333">VLOOKUP($E$3:$E1063,'Импорт - текущие показатели'!$E$10:$BE1063, 2,0)</f>
        <v>#REF!</v>
      </c>
      <c r="G174" s="13" t="str">
        <f t="shared" ref="G174:G204" si="334">VLOOKUP($E$3:$E1063,'Импорт - текущие показатели'!$E$10:$BE1063, 4,0)</f>
        <v>#REF!</v>
      </c>
      <c r="H174" s="12" t="str">
        <f t="shared" ref="H174:H204" si="335">VLOOKUP($E$3:$E1063,'Импорт - текущие показатели'!$E$10:$BE1063, 3,0)</f>
        <v>#REF!</v>
      </c>
      <c r="I174" s="13" t="str">
        <f t="shared" ref="I174:I204" si="336">IFERROR(VLOOKUP($N$3:$N1063,'Импорт - распределение проектов реновации'!$H$5:$P1063,9,0),"")</f>
        <v/>
      </c>
      <c r="J174" s="12" t="s">
        <v>588</v>
      </c>
      <c r="K174" s="12" t="s">
        <v>594</v>
      </c>
      <c r="L174" s="13" t="s">
        <v>774</v>
      </c>
      <c r="M174" s="13" t="str">
        <f t="shared" ref="M174:M237" si="337">VLOOKUP(E110,'Импорт - текущие показатели'!$E$10:$I1063,5,0)</f>
        <v>#REF!</v>
      </c>
      <c r="N174" s="13" t="s">
        <v>774</v>
      </c>
      <c r="O174" s="15" t="s">
        <v>15</v>
      </c>
      <c r="P174" s="12" t="str">
        <f t="shared" ref="P174:P204" si="338">VLOOKUP($E$3:$E1063,'Импорт - текущие показатели'!$E$10:$BE1063,30,0)</f>
        <v>#REF!</v>
      </c>
      <c r="Q174" s="12" t="str">
        <f t="shared" ref="Q174:Q204" si="339">VLOOKUP($E$3:$E1063,'Импорт - текущие показатели'!$E$10:$BE1063,9,0)</f>
        <v>#REF!</v>
      </c>
      <c r="R174" s="22">
        <v>45474</v>
      </c>
      <c r="S174" s="12" t="str">
        <f t="shared" ref="S174:S204" si="340">VLOOKUP($E$3:$E1063,'Импорт - текущие показатели'!$E$10:$BE1063,11,0)</f>
        <v>#REF!</v>
      </c>
      <c r="T174" s="12" t="str">
        <f t="shared" ref="T174:T204" si="341">VLOOKUP($E$3:$E1063,'Импорт - текущие показатели'!$E$10:$BE1063,13,0)</f>
        <v>#REF!</v>
      </c>
      <c r="U174" s="12" t="str">
        <f t="shared" ref="U174:U237" si="342">DATE(YEAR(V174),MONTH(V174)-3,DAY(V174))</f>
        <v>#REF!</v>
      </c>
      <c r="V174" s="12" t="str">
        <f t="shared" ref="V174:V204" si="343">VLOOKUP($E$3:$E1063,'Импорт - текущие показатели'!$E$10:$BE1063,14,0)</f>
        <v>#REF!</v>
      </c>
      <c r="W174" s="12" t="str">
        <f t="shared" ref="W174:W204" si="344">VLOOKUP($E$3:$E1063,'Импорт - текущие показатели'!$E$10:$BE1063,15,0)</f>
        <v>#REF!</v>
      </c>
    </row>
    <row r="175" ht="15.75" customHeight="1">
      <c r="D175" s="26">
        <v>50</v>
      </c>
      <c r="E175" s="12">
        <v>715</v>
      </c>
      <c r="F175" s="12" t="str">
        <f t="shared" si="333"/>
        <v>#REF!</v>
      </c>
      <c r="G175" s="13" t="str">
        <f t="shared" si="334"/>
        <v>#REF!</v>
      </c>
      <c r="H175" s="12" t="str">
        <f t="shared" si="335"/>
        <v>#REF!</v>
      </c>
      <c r="I175" s="13" t="str">
        <f t="shared" si="336"/>
        <v/>
      </c>
      <c r="J175" s="12" t="s">
        <v>588</v>
      </c>
      <c r="K175" s="12" t="s">
        <v>594</v>
      </c>
      <c r="L175" s="13" t="s">
        <v>775</v>
      </c>
      <c r="M175" s="13" t="str">
        <f t="shared" si="337"/>
        <v>#REF!</v>
      </c>
      <c r="N175" s="13" t="s">
        <v>775</v>
      </c>
      <c r="O175" s="15" t="s">
        <v>15</v>
      </c>
      <c r="P175" s="12" t="str">
        <f t="shared" si="338"/>
        <v>#REF!</v>
      </c>
      <c r="Q175" s="12" t="str">
        <f t="shared" si="339"/>
        <v>#REF!</v>
      </c>
      <c r="R175" s="22">
        <v>45474</v>
      </c>
      <c r="S175" s="12" t="str">
        <f t="shared" si="340"/>
        <v>#REF!</v>
      </c>
      <c r="T175" s="12" t="str">
        <f t="shared" si="341"/>
        <v>#REF!</v>
      </c>
      <c r="U175" s="12" t="str">
        <f t="shared" si="342"/>
        <v>#REF!</v>
      </c>
      <c r="V175" s="12" t="str">
        <f t="shared" si="343"/>
        <v>#REF!</v>
      </c>
      <c r="W175" s="12" t="str">
        <f t="shared" si="344"/>
        <v>#REF!</v>
      </c>
    </row>
    <row r="176" ht="15.75" customHeight="1">
      <c r="D176" s="26">
        <v>51</v>
      </c>
      <c r="E176" s="12">
        <v>223</v>
      </c>
      <c r="F176" s="12" t="str">
        <f t="shared" si="333"/>
        <v>#REF!</v>
      </c>
      <c r="G176" s="13" t="str">
        <f t="shared" si="334"/>
        <v>#REF!</v>
      </c>
      <c r="H176" s="12" t="str">
        <f t="shared" si="335"/>
        <v>#REF!</v>
      </c>
      <c r="I176" s="13" t="str">
        <f t="shared" si="336"/>
        <v/>
      </c>
      <c r="J176" s="12" t="s">
        <v>588</v>
      </c>
      <c r="K176" s="12" t="s">
        <v>594</v>
      </c>
      <c r="L176" s="13" t="s">
        <v>776</v>
      </c>
      <c r="M176" s="13" t="str">
        <f t="shared" si="337"/>
        <v>#REF!</v>
      </c>
      <c r="N176" s="13" t="s">
        <v>776</v>
      </c>
      <c r="O176" s="15" t="s">
        <v>15</v>
      </c>
      <c r="P176" s="12" t="str">
        <f t="shared" si="338"/>
        <v>#REF!</v>
      </c>
      <c r="Q176" s="12" t="str">
        <f t="shared" si="339"/>
        <v>#REF!</v>
      </c>
      <c r="R176" s="22">
        <v>45505</v>
      </c>
      <c r="S176" s="12" t="str">
        <f t="shared" si="340"/>
        <v>#REF!</v>
      </c>
      <c r="T176" s="12" t="str">
        <f t="shared" si="341"/>
        <v>#REF!</v>
      </c>
      <c r="U176" s="12" t="str">
        <f t="shared" si="342"/>
        <v>#REF!</v>
      </c>
      <c r="V176" s="12" t="str">
        <f t="shared" si="343"/>
        <v>#REF!</v>
      </c>
      <c r="W176" s="12" t="str">
        <f t="shared" si="344"/>
        <v>#REF!</v>
      </c>
    </row>
    <row r="177" ht="15.75" customHeight="1">
      <c r="D177" s="26">
        <v>52</v>
      </c>
      <c r="E177" s="12">
        <v>224</v>
      </c>
      <c r="F177" s="12" t="str">
        <f t="shared" si="333"/>
        <v>#REF!</v>
      </c>
      <c r="G177" s="13" t="str">
        <f t="shared" si="334"/>
        <v>#REF!</v>
      </c>
      <c r="H177" s="12" t="str">
        <f t="shared" si="335"/>
        <v>#REF!</v>
      </c>
      <c r="I177" s="13" t="str">
        <f t="shared" si="336"/>
        <v/>
      </c>
      <c r="J177" s="12" t="s">
        <v>588</v>
      </c>
      <c r="K177" s="12" t="s">
        <v>594</v>
      </c>
      <c r="L177" s="13" t="s">
        <v>777</v>
      </c>
      <c r="M177" s="13" t="str">
        <f t="shared" si="337"/>
        <v>#REF!</v>
      </c>
      <c r="N177" s="13" t="s">
        <v>777</v>
      </c>
      <c r="O177" s="15" t="s">
        <v>15</v>
      </c>
      <c r="P177" s="12" t="str">
        <f t="shared" si="338"/>
        <v>#REF!</v>
      </c>
      <c r="Q177" s="12" t="str">
        <f t="shared" si="339"/>
        <v>#REF!</v>
      </c>
      <c r="R177" s="22">
        <v>45505</v>
      </c>
      <c r="S177" s="12" t="str">
        <f t="shared" si="340"/>
        <v>#REF!</v>
      </c>
      <c r="T177" s="12" t="str">
        <f t="shared" si="341"/>
        <v>#REF!</v>
      </c>
      <c r="U177" s="12" t="str">
        <f t="shared" si="342"/>
        <v>#REF!</v>
      </c>
      <c r="V177" s="12" t="str">
        <f t="shared" si="343"/>
        <v>#REF!</v>
      </c>
      <c r="W177" s="12" t="str">
        <f t="shared" si="344"/>
        <v>#REF!</v>
      </c>
    </row>
    <row r="178" ht="15.75" customHeight="1">
      <c r="D178" s="26">
        <v>53</v>
      </c>
      <c r="E178" s="12">
        <v>351</v>
      </c>
      <c r="F178" s="12" t="str">
        <f t="shared" si="333"/>
        <v>#REF!</v>
      </c>
      <c r="G178" s="13" t="str">
        <f t="shared" si="334"/>
        <v>#REF!</v>
      </c>
      <c r="H178" s="12" t="str">
        <f t="shared" si="335"/>
        <v>#REF!</v>
      </c>
      <c r="I178" s="13" t="str">
        <f t="shared" si="336"/>
        <v/>
      </c>
      <c r="J178" s="12" t="s">
        <v>588</v>
      </c>
      <c r="K178" s="12" t="s">
        <v>594</v>
      </c>
      <c r="L178" s="13" t="s">
        <v>778</v>
      </c>
      <c r="M178" s="13" t="str">
        <f t="shared" si="337"/>
        <v>#REF!</v>
      </c>
      <c r="N178" s="13" t="s">
        <v>778</v>
      </c>
      <c r="O178" s="15" t="s">
        <v>15</v>
      </c>
      <c r="P178" s="12" t="str">
        <f t="shared" si="338"/>
        <v>#REF!</v>
      </c>
      <c r="Q178" s="12" t="str">
        <f t="shared" si="339"/>
        <v>#REF!</v>
      </c>
      <c r="R178" s="16">
        <v>45505</v>
      </c>
      <c r="S178" s="12" t="str">
        <f t="shared" si="340"/>
        <v>#REF!</v>
      </c>
      <c r="T178" s="12" t="str">
        <f t="shared" si="341"/>
        <v>#REF!</v>
      </c>
      <c r="U178" s="12" t="str">
        <f t="shared" si="342"/>
        <v>#REF!</v>
      </c>
      <c r="V178" s="12" t="str">
        <f t="shared" si="343"/>
        <v>#REF!</v>
      </c>
      <c r="W178" s="12" t="str">
        <f t="shared" si="344"/>
        <v>#REF!</v>
      </c>
    </row>
    <row r="179" ht="15.75" customHeight="1">
      <c r="D179" s="26">
        <v>54</v>
      </c>
      <c r="E179" s="12">
        <v>355</v>
      </c>
      <c r="F179" s="12" t="str">
        <f t="shared" si="333"/>
        <v>#REF!</v>
      </c>
      <c r="G179" s="13" t="str">
        <f t="shared" si="334"/>
        <v>#REF!</v>
      </c>
      <c r="H179" s="12" t="str">
        <f t="shared" si="335"/>
        <v>#REF!</v>
      </c>
      <c r="I179" s="13" t="str">
        <f t="shared" si="336"/>
        <v/>
      </c>
      <c r="J179" s="12" t="s">
        <v>588</v>
      </c>
      <c r="K179" s="12" t="s">
        <v>594</v>
      </c>
      <c r="L179" s="13" t="s">
        <v>779</v>
      </c>
      <c r="M179" s="13" t="str">
        <f t="shared" si="337"/>
        <v>#REF!</v>
      </c>
      <c r="N179" s="13" t="s">
        <v>779</v>
      </c>
      <c r="O179" s="15" t="s">
        <v>15</v>
      </c>
      <c r="P179" s="12" t="str">
        <f t="shared" si="338"/>
        <v>#REF!</v>
      </c>
      <c r="Q179" s="12" t="str">
        <f t="shared" si="339"/>
        <v>#REF!</v>
      </c>
      <c r="R179" s="16">
        <v>45505</v>
      </c>
      <c r="S179" s="12" t="str">
        <f t="shared" si="340"/>
        <v>#REF!</v>
      </c>
      <c r="T179" s="12" t="str">
        <f t="shared" si="341"/>
        <v>#REF!</v>
      </c>
      <c r="U179" s="12" t="str">
        <f t="shared" si="342"/>
        <v>#REF!</v>
      </c>
      <c r="V179" s="12" t="str">
        <f t="shared" si="343"/>
        <v>#REF!</v>
      </c>
      <c r="W179" s="12" t="str">
        <f t="shared" si="344"/>
        <v>#REF!</v>
      </c>
    </row>
    <row r="180" ht="15.75" customHeight="1">
      <c r="D180" s="26">
        <v>55</v>
      </c>
      <c r="E180" s="12">
        <v>140</v>
      </c>
      <c r="F180" s="12" t="str">
        <f t="shared" si="333"/>
        <v>#REF!</v>
      </c>
      <c r="G180" s="13" t="str">
        <f t="shared" si="334"/>
        <v>#REF!</v>
      </c>
      <c r="H180" s="12" t="str">
        <f t="shared" si="335"/>
        <v>#REF!</v>
      </c>
      <c r="I180" s="13" t="str">
        <f t="shared" si="336"/>
        <v/>
      </c>
      <c r="J180" s="12" t="s">
        <v>588</v>
      </c>
      <c r="K180" s="12" t="s">
        <v>594</v>
      </c>
      <c r="L180" s="13" t="s">
        <v>780</v>
      </c>
      <c r="M180" s="13" t="str">
        <f t="shared" si="337"/>
        <v>#REF!</v>
      </c>
      <c r="N180" s="13" t="s">
        <v>780</v>
      </c>
      <c r="O180" s="15" t="s">
        <v>15</v>
      </c>
      <c r="P180" s="12" t="str">
        <f t="shared" si="338"/>
        <v>#REF!</v>
      </c>
      <c r="Q180" s="12" t="str">
        <f t="shared" si="339"/>
        <v>#REF!</v>
      </c>
      <c r="R180" s="22">
        <v>45536</v>
      </c>
      <c r="S180" s="12" t="str">
        <f t="shared" si="340"/>
        <v>#REF!</v>
      </c>
      <c r="T180" s="12" t="str">
        <f t="shared" si="341"/>
        <v>#REF!</v>
      </c>
      <c r="U180" s="12" t="str">
        <f t="shared" si="342"/>
        <v>#REF!</v>
      </c>
      <c r="V180" s="12" t="str">
        <f t="shared" si="343"/>
        <v>#REF!</v>
      </c>
      <c r="W180" s="12" t="str">
        <f t="shared" si="344"/>
        <v>#REF!</v>
      </c>
    </row>
    <row r="181" ht="15.75" customHeight="1">
      <c r="D181" s="26">
        <v>56</v>
      </c>
      <c r="E181" s="12">
        <v>142</v>
      </c>
      <c r="F181" s="12" t="str">
        <f t="shared" si="333"/>
        <v>#REF!</v>
      </c>
      <c r="G181" s="13" t="str">
        <f t="shared" si="334"/>
        <v>#REF!</v>
      </c>
      <c r="H181" s="12" t="str">
        <f t="shared" si="335"/>
        <v>#REF!</v>
      </c>
      <c r="I181" s="13" t="str">
        <f t="shared" si="336"/>
        <v/>
      </c>
      <c r="J181" s="12" t="s">
        <v>588</v>
      </c>
      <c r="K181" s="12" t="s">
        <v>594</v>
      </c>
      <c r="L181" s="13" t="s">
        <v>781</v>
      </c>
      <c r="M181" s="13" t="str">
        <f t="shared" si="337"/>
        <v>#REF!</v>
      </c>
      <c r="N181" s="13" t="s">
        <v>781</v>
      </c>
      <c r="O181" s="15" t="s">
        <v>15</v>
      </c>
      <c r="P181" s="12" t="str">
        <f t="shared" si="338"/>
        <v>#REF!</v>
      </c>
      <c r="Q181" s="12" t="str">
        <f t="shared" si="339"/>
        <v>#REF!</v>
      </c>
      <c r="R181" s="22">
        <v>45536</v>
      </c>
      <c r="S181" s="12" t="str">
        <f t="shared" si="340"/>
        <v>#REF!</v>
      </c>
      <c r="T181" s="12" t="str">
        <f t="shared" si="341"/>
        <v>#REF!</v>
      </c>
      <c r="U181" s="12" t="str">
        <f t="shared" si="342"/>
        <v>#REF!</v>
      </c>
      <c r="V181" s="12" t="str">
        <f t="shared" si="343"/>
        <v>#REF!</v>
      </c>
      <c r="W181" s="12" t="str">
        <f t="shared" si="344"/>
        <v>#REF!</v>
      </c>
    </row>
    <row r="182" ht="15.75" customHeight="1">
      <c r="D182" s="26">
        <v>57</v>
      </c>
      <c r="E182" s="12">
        <v>474</v>
      </c>
      <c r="F182" s="12" t="str">
        <f t="shared" si="333"/>
        <v>#REF!</v>
      </c>
      <c r="G182" s="13" t="str">
        <f t="shared" si="334"/>
        <v>#REF!</v>
      </c>
      <c r="H182" s="12" t="str">
        <f t="shared" si="335"/>
        <v>#REF!</v>
      </c>
      <c r="I182" s="13" t="str">
        <f t="shared" si="336"/>
        <v/>
      </c>
      <c r="J182" s="12" t="s">
        <v>588</v>
      </c>
      <c r="K182" s="12" t="s">
        <v>594</v>
      </c>
      <c r="L182" s="13" t="s">
        <v>782</v>
      </c>
      <c r="M182" s="13" t="str">
        <f t="shared" si="337"/>
        <v>#REF!</v>
      </c>
      <c r="N182" s="13" t="s">
        <v>782</v>
      </c>
      <c r="O182" s="15" t="s">
        <v>15</v>
      </c>
      <c r="P182" s="12" t="str">
        <f t="shared" si="338"/>
        <v>#REF!</v>
      </c>
      <c r="Q182" s="12" t="str">
        <f t="shared" si="339"/>
        <v>#REF!</v>
      </c>
      <c r="R182" s="22">
        <v>45536</v>
      </c>
      <c r="S182" s="12" t="str">
        <f t="shared" si="340"/>
        <v>#REF!</v>
      </c>
      <c r="T182" s="12" t="str">
        <f t="shared" si="341"/>
        <v>#REF!</v>
      </c>
      <c r="U182" s="12" t="str">
        <f t="shared" si="342"/>
        <v>#REF!</v>
      </c>
      <c r="V182" s="12" t="str">
        <f t="shared" si="343"/>
        <v>#REF!</v>
      </c>
      <c r="W182" s="12" t="str">
        <f t="shared" si="344"/>
        <v>#REF!</v>
      </c>
    </row>
    <row r="183" ht="15.75" customHeight="1">
      <c r="D183" s="26">
        <v>58</v>
      </c>
      <c r="E183" s="12">
        <v>118</v>
      </c>
      <c r="F183" s="12" t="str">
        <f t="shared" si="333"/>
        <v>#REF!</v>
      </c>
      <c r="G183" s="13" t="str">
        <f t="shared" si="334"/>
        <v>#REF!</v>
      </c>
      <c r="H183" s="12" t="str">
        <f t="shared" si="335"/>
        <v>#REF!</v>
      </c>
      <c r="I183" s="13" t="str">
        <f t="shared" si="336"/>
        <v/>
      </c>
      <c r="J183" s="12" t="s">
        <v>588</v>
      </c>
      <c r="K183" s="12" t="s">
        <v>594</v>
      </c>
      <c r="L183" s="13" t="s">
        <v>783</v>
      </c>
      <c r="M183" s="13" t="str">
        <f t="shared" si="337"/>
        <v>#REF!</v>
      </c>
      <c r="N183" s="13" t="s">
        <v>783</v>
      </c>
      <c r="O183" s="15" t="s">
        <v>15</v>
      </c>
      <c r="P183" s="12" t="str">
        <f t="shared" si="338"/>
        <v>#REF!</v>
      </c>
      <c r="Q183" s="12" t="str">
        <f t="shared" si="339"/>
        <v>#REF!</v>
      </c>
      <c r="R183" s="16">
        <v>45566</v>
      </c>
      <c r="S183" s="12" t="str">
        <f t="shared" si="340"/>
        <v>#REF!</v>
      </c>
      <c r="T183" s="12" t="str">
        <f t="shared" si="341"/>
        <v>#REF!</v>
      </c>
      <c r="U183" s="12" t="str">
        <f t="shared" si="342"/>
        <v>#REF!</v>
      </c>
      <c r="V183" s="12" t="str">
        <f t="shared" si="343"/>
        <v>#REF!</v>
      </c>
      <c r="W183" s="12" t="str">
        <f t="shared" si="344"/>
        <v>#REF!</v>
      </c>
    </row>
    <row r="184" ht="15.75" customHeight="1">
      <c r="D184" s="26">
        <v>59</v>
      </c>
      <c r="E184" s="12">
        <v>119</v>
      </c>
      <c r="F184" s="12" t="str">
        <f t="shared" si="333"/>
        <v>#REF!</v>
      </c>
      <c r="G184" s="13" t="str">
        <f t="shared" si="334"/>
        <v>#REF!</v>
      </c>
      <c r="H184" s="12" t="str">
        <f t="shared" si="335"/>
        <v>#REF!</v>
      </c>
      <c r="I184" s="13" t="str">
        <f t="shared" si="336"/>
        <v/>
      </c>
      <c r="J184" s="12" t="s">
        <v>588</v>
      </c>
      <c r="K184" s="12" t="s">
        <v>594</v>
      </c>
      <c r="L184" s="13" t="s">
        <v>784</v>
      </c>
      <c r="M184" s="13" t="str">
        <f t="shared" si="337"/>
        <v>#REF!</v>
      </c>
      <c r="N184" s="13" t="s">
        <v>784</v>
      </c>
      <c r="O184" s="15" t="s">
        <v>15</v>
      </c>
      <c r="P184" s="12" t="str">
        <f t="shared" si="338"/>
        <v>#REF!</v>
      </c>
      <c r="Q184" s="12" t="str">
        <f t="shared" si="339"/>
        <v>#REF!</v>
      </c>
      <c r="R184" s="16">
        <v>45566</v>
      </c>
      <c r="S184" s="12" t="str">
        <f t="shared" si="340"/>
        <v>#REF!</v>
      </c>
      <c r="T184" s="12" t="str">
        <f t="shared" si="341"/>
        <v>#REF!</v>
      </c>
      <c r="U184" s="12" t="str">
        <f t="shared" si="342"/>
        <v>#REF!</v>
      </c>
      <c r="V184" s="12" t="str">
        <f t="shared" si="343"/>
        <v>#REF!</v>
      </c>
      <c r="W184" s="12" t="str">
        <f t="shared" si="344"/>
        <v>#REF!</v>
      </c>
    </row>
    <row r="185" ht="15.75" customHeight="1">
      <c r="D185" s="26">
        <v>60</v>
      </c>
      <c r="E185" s="12">
        <v>120</v>
      </c>
      <c r="F185" s="12" t="str">
        <f t="shared" si="333"/>
        <v>#REF!</v>
      </c>
      <c r="G185" s="13" t="str">
        <f t="shared" si="334"/>
        <v>#REF!</v>
      </c>
      <c r="H185" s="12" t="str">
        <f t="shared" si="335"/>
        <v>#REF!</v>
      </c>
      <c r="I185" s="13" t="str">
        <f t="shared" si="336"/>
        <v/>
      </c>
      <c r="J185" s="12" t="s">
        <v>588</v>
      </c>
      <c r="K185" s="12" t="s">
        <v>594</v>
      </c>
      <c r="L185" s="13" t="s">
        <v>785</v>
      </c>
      <c r="M185" s="13" t="str">
        <f t="shared" si="337"/>
        <v>#REF!</v>
      </c>
      <c r="N185" s="13" t="s">
        <v>785</v>
      </c>
      <c r="O185" s="15" t="s">
        <v>15</v>
      </c>
      <c r="P185" s="12" t="str">
        <f t="shared" si="338"/>
        <v>#REF!</v>
      </c>
      <c r="Q185" s="12" t="str">
        <f t="shared" si="339"/>
        <v>#REF!</v>
      </c>
      <c r="R185" s="16">
        <v>45566</v>
      </c>
      <c r="S185" s="12" t="str">
        <f t="shared" si="340"/>
        <v>#REF!</v>
      </c>
      <c r="T185" s="12" t="str">
        <f t="shared" si="341"/>
        <v>#REF!</v>
      </c>
      <c r="U185" s="12" t="str">
        <f t="shared" si="342"/>
        <v>#REF!</v>
      </c>
      <c r="V185" s="12" t="str">
        <f t="shared" si="343"/>
        <v>#REF!</v>
      </c>
      <c r="W185" s="12" t="str">
        <f t="shared" si="344"/>
        <v>#REF!</v>
      </c>
    </row>
    <row r="186" ht="15.75" customHeight="1">
      <c r="D186" s="26">
        <v>61</v>
      </c>
      <c r="E186" s="12">
        <v>247</v>
      </c>
      <c r="F186" s="12" t="str">
        <f t="shared" si="333"/>
        <v>#REF!</v>
      </c>
      <c r="G186" s="13" t="str">
        <f t="shared" si="334"/>
        <v>#REF!</v>
      </c>
      <c r="H186" s="12" t="str">
        <f t="shared" si="335"/>
        <v>#REF!</v>
      </c>
      <c r="I186" s="13" t="str">
        <f t="shared" si="336"/>
        <v/>
      </c>
      <c r="J186" s="12" t="s">
        <v>588</v>
      </c>
      <c r="K186" s="12" t="s">
        <v>594</v>
      </c>
      <c r="L186" s="13" t="s">
        <v>786</v>
      </c>
      <c r="M186" s="13" t="str">
        <f t="shared" si="337"/>
        <v>#REF!</v>
      </c>
      <c r="N186" s="13" t="s">
        <v>786</v>
      </c>
      <c r="O186" s="15" t="s">
        <v>15</v>
      </c>
      <c r="P186" s="12" t="str">
        <f t="shared" si="338"/>
        <v>#REF!</v>
      </c>
      <c r="Q186" s="12" t="str">
        <f t="shared" si="339"/>
        <v>#REF!</v>
      </c>
      <c r="R186" s="16">
        <v>45566</v>
      </c>
      <c r="S186" s="12" t="str">
        <f t="shared" si="340"/>
        <v>#REF!</v>
      </c>
      <c r="T186" s="12" t="str">
        <f t="shared" si="341"/>
        <v>#REF!</v>
      </c>
      <c r="U186" s="12" t="str">
        <f t="shared" si="342"/>
        <v>#REF!</v>
      </c>
      <c r="V186" s="12" t="str">
        <f t="shared" si="343"/>
        <v>#REF!</v>
      </c>
      <c r="W186" s="12" t="str">
        <f t="shared" si="344"/>
        <v>#REF!</v>
      </c>
    </row>
    <row r="187" ht="15.75" customHeight="1">
      <c r="D187" s="26">
        <v>62</v>
      </c>
      <c r="E187" s="12">
        <v>632</v>
      </c>
      <c r="F187" s="12" t="str">
        <f t="shared" si="333"/>
        <v>#REF!</v>
      </c>
      <c r="G187" s="13" t="str">
        <f t="shared" si="334"/>
        <v>#REF!</v>
      </c>
      <c r="H187" s="12" t="str">
        <f t="shared" si="335"/>
        <v>#REF!</v>
      </c>
      <c r="I187" s="13" t="str">
        <f t="shared" si="336"/>
        <v/>
      </c>
      <c r="J187" s="12" t="s">
        <v>588</v>
      </c>
      <c r="K187" s="12" t="s">
        <v>594</v>
      </c>
      <c r="L187" s="13" t="s">
        <v>787</v>
      </c>
      <c r="M187" s="13" t="str">
        <f t="shared" si="337"/>
        <v>#REF!</v>
      </c>
      <c r="N187" s="13" t="s">
        <v>787</v>
      </c>
      <c r="O187" s="15" t="s">
        <v>15</v>
      </c>
      <c r="P187" s="12" t="str">
        <f t="shared" si="338"/>
        <v>#REF!</v>
      </c>
      <c r="Q187" s="12" t="str">
        <f t="shared" si="339"/>
        <v>#REF!</v>
      </c>
      <c r="R187" s="22">
        <v>45566</v>
      </c>
      <c r="S187" s="12" t="str">
        <f t="shared" si="340"/>
        <v>#REF!</v>
      </c>
      <c r="T187" s="12" t="str">
        <f t="shared" si="341"/>
        <v>#REF!</v>
      </c>
      <c r="U187" s="12" t="str">
        <f t="shared" si="342"/>
        <v>#REF!</v>
      </c>
      <c r="V187" s="12" t="str">
        <f t="shared" si="343"/>
        <v>#REF!</v>
      </c>
      <c r="W187" s="12" t="str">
        <f t="shared" si="344"/>
        <v>#REF!</v>
      </c>
    </row>
    <row r="188" ht="15.75" customHeight="1">
      <c r="D188" s="26">
        <v>63</v>
      </c>
      <c r="E188" s="12">
        <v>633</v>
      </c>
      <c r="F188" s="12" t="str">
        <f t="shared" si="333"/>
        <v>#REF!</v>
      </c>
      <c r="G188" s="13" t="str">
        <f t="shared" si="334"/>
        <v>#REF!</v>
      </c>
      <c r="H188" s="12" t="str">
        <f t="shared" si="335"/>
        <v>#REF!</v>
      </c>
      <c r="I188" s="13" t="str">
        <f t="shared" si="336"/>
        <v/>
      </c>
      <c r="J188" s="12" t="s">
        <v>588</v>
      </c>
      <c r="K188" s="12" t="s">
        <v>594</v>
      </c>
      <c r="L188" s="13" t="s">
        <v>788</v>
      </c>
      <c r="M188" s="13" t="str">
        <f t="shared" si="337"/>
        <v>#REF!</v>
      </c>
      <c r="N188" s="13" t="s">
        <v>788</v>
      </c>
      <c r="O188" s="15" t="s">
        <v>15</v>
      </c>
      <c r="P188" s="12" t="str">
        <f t="shared" si="338"/>
        <v>#REF!</v>
      </c>
      <c r="Q188" s="12" t="str">
        <f t="shared" si="339"/>
        <v>#REF!</v>
      </c>
      <c r="R188" s="22">
        <v>45566</v>
      </c>
      <c r="S188" s="12" t="str">
        <f t="shared" si="340"/>
        <v>#REF!</v>
      </c>
      <c r="T188" s="12" t="str">
        <f t="shared" si="341"/>
        <v>#REF!</v>
      </c>
      <c r="U188" s="12" t="str">
        <f t="shared" si="342"/>
        <v>#REF!</v>
      </c>
      <c r="V188" s="12" t="str">
        <f t="shared" si="343"/>
        <v>#REF!</v>
      </c>
      <c r="W188" s="12" t="str">
        <f t="shared" si="344"/>
        <v>#REF!</v>
      </c>
    </row>
    <row r="189" ht="15.75" customHeight="1">
      <c r="D189" s="26">
        <v>64</v>
      </c>
      <c r="E189" s="12">
        <v>634</v>
      </c>
      <c r="F189" s="12" t="str">
        <f t="shared" si="333"/>
        <v>#REF!</v>
      </c>
      <c r="G189" s="13" t="str">
        <f t="shared" si="334"/>
        <v>#REF!</v>
      </c>
      <c r="H189" s="12" t="str">
        <f t="shared" si="335"/>
        <v>#REF!</v>
      </c>
      <c r="I189" s="13" t="str">
        <f t="shared" si="336"/>
        <v/>
      </c>
      <c r="J189" s="12" t="s">
        <v>588</v>
      </c>
      <c r="K189" s="12" t="s">
        <v>594</v>
      </c>
      <c r="L189" s="13" t="s">
        <v>789</v>
      </c>
      <c r="M189" s="13" t="str">
        <f t="shared" si="337"/>
        <v>#REF!</v>
      </c>
      <c r="N189" s="13" t="s">
        <v>789</v>
      </c>
      <c r="O189" s="15" t="s">
        <v>15</v>
      </c>
      <c r="P189" s="12" t="str">
        <f t="shared" si="338"/>
        <v>#REF!</v>
      </c>
      <c r="Q189" s="12" t="str">
        <f t="shared" si="339"/>
        <v>#REF!</v>
      </c>
      <c r="R189" s="22">
        <v>45566</v>
      </c>
      <c r="S189" s="12" t="str">
        <f t="shared" si="340"/>
        <v>#REF!</v>
      </c>
      <c r="T189" s="12" t="str">
        <f t="shared" si="341"/>
        <v>#REF!</v>
      </c>
      <c r="U189" s="12" t="str">
        <f t="shared" si="342"/>
        <v>#REF!</v>
      </c>
      <c r="V189" s="12" t="str">
        <f t="shared" si="343"/>
        <v>#REF!</v>
      </c>
      <c r="W189" s="12" t="str">
        <f t="shared" si="344"/>
        <v>#REF!</v>
      </c>
    </row>
    <row r="190" ht="15.75" hidden="1" customHeight="1">
      <c r="D190" s="26">
        <v>81</v>
      </c>
      <c r="E190" s="12">
        <v>635</v>
      </c>
      <c r="F190" s="12" t="str">
        <f t="shared" si="333"/>
        <v>#REF!</v>
      </c>
      <c r="G190" s="13" t="str">
        <f t="shared" si="334"/>
        <v>#REF!</v>
      </c>
      <c r="H190" s="12" t="str">
        <f t="shared" si="335"/>
        <v>#REF!</v>
      </c>
      <c r="I190" s="13" t="str">
        <f t="shared" si="336"/>
        <v/>
      </c>
      <c r="J190" s="12" t="s">
        <v>649</v>
      </c>
      <c r="K190" s="12" t="s">
        <v>594</v>
      </c>
      <c r="L190" s="13" t="s">
        <v>790</v>
      </c>
      <c r="M190" s="13" t="str">
        <f t="shared" si="337"/>
        <v>#REF!</v>
      </c>
      <c r="N190" s="13" t="s">
        <v>790</v>
      </c>
      <c r="O190" s="15" t="s">
        <v>15</v>
      </c>
      <c r="P190" s="12" t="str">
        <f t="shared" si="338"/>
        <v>#REF!</v>
      </c>
      <c r="Q190" s="12" t="str">
        <f t="shared" si="339"/>
        <v>#REF!</v>
      </c>
      <c r="R190" s="22">
        <v>45566</v>
      </c>
      <c r="S190" s="12" t="str">
        <f t="shared" si="340"/>
        <v>#REF!</v>
      </c>
      <c r="T190" s="12" t="str">
        <f t="shared" si="341"/>
        <v>#REF!</v>
      </c>
      <c r="U190" s="12" t="str">
        <f t="shared" si="342"/>
        <v>#REF!</v>
      </c>
      <c r="V190" s="12" t="str">
        <f t="shared" si="343"/>
        <v>#REF!</v>
      </c>
      <c r="W190" s="12" t="str">
        <f t="shared" si="344"/>
        <v>#REF!</v>
      </c>
    </row>
    <row r="191" ht="15.75" customHeight="1">
      <c r="D191" s="26">
        <v>65</v>
      </c>
      <c r="E191" s="12">
        <v>636</v>
      </c>
      <c r="F191" s="12" t="str">
        <f t="shared" si="333"/>
        <v>#REF!</v>
      </c>
      <c r="G191" s="13" t="str">
        <f t="shared" si="334"/>
        <v>#REF!</v>
      </c>
      <c r="H191" s="12" t="str">
        <f t="shared" si="335"/>
        <v>#REF!</v>
      </c>
      <c r="I191" s="13" t="str">
        <f t="shared" si="336"/>
        <v/>
      </c>
      <c r="J191" s="12" t="s">
        <v>588</v>
      </c>
      <c r="K191" s="12" t="s">
        <v>594</v>
      </c>
      <c r="L191" s="13" t="s">
        <v>791</v>
      </c>
      <c r="M191" s="13" t="str">
        <f t="shared" si="337"/>
        <v>#REF!</v>
      </c>
      <c r="N191" s="13" t="s">
        <v>791</v>
      </c>
      <c r="O191" s="15" t="s">
        <v>15</v>
      </c>
      <c r="P191" s="12" t="str">
        <f t="shared" si="338"/>
        <v>#REF!</v>
      </c>
      <c r="Q191" s="12" t="str">
        <f t="shared" si="339"/>
        <v>#REF!</v>
      </c>
      <c r="R191" s="22">
        <v>45566</v>
      </c>
      <c r="S191" s="12" t="str">
        <f t="shared" si="340"/>
        <v>#REF!</v>
      </c>
      <c r="T191" s="12" t="str">
        <f t="shared" si="341"/>
        <v>#REF!</v>
      </c>
      <c r="U191" s="12" t="str">
        <f t="shared" si="342"/>
        <v>#REF!</v>
      </c>
      <c r="V191" s="12" t="str">
        <f t="shared" si="343"/>
        <v>#REF!</v>
      </c>
      <c r="W191" s="12" t="str">
        <f t="shared" si="344"/>
        <v>#REF!</v>
      </c>
    </row>
    <row r="192" ht="15.75" customHeight="1">
      <c r="D192" s="26">
        <v>66</v>
      </c>
      <c r="E192" s="12">
        <v>637</v>
      </c>
      <c r="F192" s="12" t="str">
        <f t="shared" si="333"/>
        <v>#REF!</v>
      </c>
      <c r="G192" s="13" t="str">
        <f t="shared" si="334"/>
        <v>#REF!</v>
      </c>
      <c r="H192" s="12" t="str">
        <f t="shared" si="335"/>
        <v>#REF!</v>
      </c>
      <c r="I192" s="13" t="str">
        <f t="shared" si="336"/>
        <v/>
      </c>
      <c r="J192" s="12" t="s">
        <v>588</v>
      </c>
      <c r="K192" s="12" t="s">
        <v>594</v>
      </c>
      <c r="L192" s="13" t="s">
        <v>792</v>
      </c>
      <c r="M192" s="13" t="str">
        <f t="shared" si="337"/>
        <v>#REF!</v>
      </c>
      <c r="N192" s="13" t="s">
        <v>792</v>
      </c>
      <c r="O192" s="15" t="s">
        <v>15</v>
      </c>
      <c r="P192" s="12" t="str">
        <f t="shared" si="338"/>
        <v>#REF!</v>
      </c>
      <c r="Q192" s="12" t="str">
        <f t="shared" si="339"/>
        <v>#REF!</v>
      </c>
      <c r="R192" s="22">
        <v>45566</v>
      </c>
      <c r="S192" s="12" t="str">
        <f t="shared" si="340"/>
        <v>#REF!</v>
      </c>
      <c r="T192" s="12" t="str">
        <f t="shared" si="341"/>
        <v>#REF!</v>
      </c>
      <c r="U192" s="12" t="str">
        <f t="shared" si="342"/>
        <v>#REF!</v>
      </c>
      <c r="V192" s="12" t="str">
        <f t="shared" si="343"/>
        <v>#REF!</v>
      </c>
      <c r="W192" s="12" t="str">
        <f t="shared" si="344"/>
        <v>#REF!</v>
      </c>
    </row>
    <row r="193" ht="15.75" hidden="1" customHeight="1">
      <c r="D193" s="26">
        <v>84</v>
      </c>
      <c r="E193" s="12">
        <v>638</v>
      </c>
      <c r="F193" s="12" t="str">
        <f t="shared" si="333"/>
        <v>#REF!</v>
      </c>
      <c r="G193" s="13" t="str">
        <f t="shared" si="334"/>
        <v>#REF!</v>
      </c>
      <c r="H193" s="12" t="str">
        <f t="shared" si="335"/>
        <v>#REF!</v>
      </c>
      <c r="I193" s="13" t="str">
        <f t="shared" si="336"/>
        <v/>
      </c>
      <c r="J193" s="12" t="s">
        <v>590</v>
      </c>
      <c r="K193" s="12" t="s">
        <v>594</v>
      </c>
      <c r="L193" s="13" t="s">
        <v>793</v>
      </c>
      <c r="M193" s="13" t="str">
        <f t="shared" si="337"/>
        <v>#REF!</v>
      </c>
      <c r="N193" s="13" t="s">
        <v>793</v>
      </c>
      <c r="O193" s="15" t="s">
        <v>15</v>
      </c>
      <c r="P193" s="12" t="str">
        <f t="shared" si="338"/>
        <v>#REF!</v>
      </c>
      <c r="Q193" s="12" t="str">
        <f t="shared" si="339"/>
        <v>#REF!</v>
      </c>
      <c r="R193" s="22">
        <v>45597</v>
      </c>
      <c r="S193" s="12" t="str">
        <f t="shared" si="340"/>
        <v>#REF!</v>
      </c>
      <c r="T193" s="12" t="str">
        <f t="shared" si="341"/>
        <v>#REF!</v>
      </c>
      <c r="U193" s="12" t="str">
        <f t="shared" si="342"/>
        <v>#REF!</v>
      </c>
      <c r="V193" s="12" t="str">
        <f t="shared" si="343"/>
        <v>#REF!</v>
      </c>
      <c r="W193" s="12" t="str">
        <f t="shared" si="344"/>
        <v>#REF!</v>
      </c>
    </row>
    <row r="194" ht="15.75" hidden="1" customHeight="1">
      <c r="D194" s="26">
        <v>85</v>
      </c>
      <c r="E194" s="12">
        <v>639</v>
      </c>
      <c r="F194" s="12" t="str">
        <f t="shared" si="333"/>
        <v>#REF!</v>
      </c>
      <c r="G194" s="13" t="str">
        <f t="shared" si="334"/>
        <v>#REF!</v>
      </c>
      <c r="H194" s="12" t="str">
        <f t="shared" si="335"/>
        <v>#REF!</v>
      </c>
      <c r="I194" s="13" t="str">
        <f t="shared" si="336"/>
        <v/>
      </c>
      <c r="J194" s="12" t="s">
        <v>590</v>
      </c>
      <c r="K194" s="12" t="s">
        <v>594</v>
      </c>
      <c r="L194" s="13" t="s">
        <v>794</v>
      </c>
      <c r="M194" s="13" t="str">
        <f t="shared" si="337"/>
        <v>#REF!</v>
      </c>
      <c r="N194" s="13" t="s">
        <v>794</v>
      </c>
      <c r="O194" s="15" t="s">
        <v>15</v>
      </c>
      <c r="P194" s="12" t="str">
        <f t="shared" si="338"/>
        <v>#REF!</v>
      </c>
      <c r="Q194" s="12" t="str">
        <f t="shared" si="339"/>
        <v>#REF!</v>
      </c>
      <c r="R194" s="22">
        <v>45597</v>
      </c>
      <c r="S194" s="12" t="str">
        <f t="shared" si="340"/>
        <v>#REF!</v>
      </c>
      <c r="T194" s="12" t="str">
        <f t="shared" si="341"/>
        <v>#REF!</v>
      </c>
      <c r="U194" s="12" t="str">
        <f t="shared" si="342"/>
        <v>#REF!</v>
      </c>
      <c r="V194" s="12" t="str">
        <f t="shared" si="343"/>
        <v>#REF!</v>
      </c>
      <c r="W194" s="12" t="str">
        <f t="shared" si="344"/>
        <v>#REF!</v>
      </c>
    </row>
    <row r="195" ht="15.75" hidden="1" customHeight="1">
      <c r="D195" s="26">
        <v>86</v>
      </c>
      <c r="E195" s="12">
        <v>640</v>
      </c>
      <c r="F195" s="12" t="str">
        <f t="shared" si="333"/>
        <v>#REF!</v>
      </c>
      <c r="G195" s="13" t="str">
        <f t="shared" si="334"/>
        <v>#REF!</v>
      </c>
      <c r="H195" s="12" t="str">
        <f t="shared" si="335"/>
        <v>#REF!</v>
      </c>
      <c r="I195" s="13" t="str">
        <f t="shared" si="336"/>
        <v/>
      </c>
      <c r="J195" s="12" t="s">
        <v>590</v>
      </c>
      <c r="K195" s="12" t="s">
        <v>594</v>
      </c>
      <c r="L195" s="13" t="s">
        <v>795</v>
      </c>
      <c r="M195" s="13" t="str">
        <f t="shared" si="337"/>
        <v>#REF!</v>
      </c>
      <c r="N195" s="13" t="s">
        <v>795</v>
      </c>
      <c r="O195" s="15" t="s">
        <v>15</v>
      </c>
      <c r="P195" s="12" t="str">
        <f t="shared" si="338"/>
        <v>#REF!</v>
      </c>
      <c r="Q195" s="12" t="str">
        <f t="shared" si="339"/>
        <v>#REF!</v>
      </c>
      <c r="R195" s="22">
        <v>45597</v>
      </c>
      <c r="S195" s="12" t="str">
        <f t="shared" si="340"/>
        <v>#REF!</v>
      </c>
      <c r="T195" s="12" t="str">
        <f t="shared" si="341"/>
        <v>#REF!</v>
      </c>
      <c r="U195" s="12" t="str">
        <f t="shared" si="342"/>
        <v>#REF!</v>
      </c>
      <c r="V195" s="12" t="str">
        <f t="shared" si="343"/>
        <v>#REF!</v>
      </c>
      <c r="W195" s="12" t="str">
        <f t="shared" si="344"/>
        <v>#REF!</v>
      </c>
    </row>
    <row r="196" ht="15.75" hidden="1" customHeight="1">
      <c r="D196" s="26">
        <v>87</v>
      </c>
      <c r="E196" s="12">
        <v>641</v>
      </c>
      <c r="F196" s="12" t="str">
        <f t="shared" si="333"/>
        <v>#REF!</v>
      </c>
      <c r="G196" s="13" t="str">
        <f t="shared" si="334"/>
        <v>#REF!</v>
      </c>
      <c r="H196" s="12" t="str">
        <f t="shared" si="335"/>
        <v>#REF!</v>
      </c>
      <c r="I196" s="13" t="str">
        <f t="shared" si="336"/>
        <v/>
      </c>
      <c r="J196" s="12" t="s">
        <v>590</v>
      </c>
      <c r="K196" s="12" t="s">
        <v>594</v>
      </c>
      <c r="L196" s="13" t="s">
        <v>796</v>
      </c>
      <c r="M196" s="13" t="str">
        <f t="shared" si="337"/>
        <v>#REF!</v>
      </c>
      <c r="N196" s="13" t="s">
        <v>796</v>
      </c>
      <c r="O196" s="15" t="s">
        <v>15</v>
      </c>
      <c r="P196" s="12" t="str">
        <f t="shared" si="338"/>
        <v>#REF!</v>
      </c>
      <c r="Q196" s="12" t="str">
        <f t="shared" si="339"/>
        <v>#REF!</v>
      </c>
      <c r="R196" s="22">
        <v>45597</v>
      </c>
      <c r="S196" s="12" t="str">
        <f t="shared" si="340"/>
        <v>#REF!</v>
      </c>
      <c r="T196" s="12" t="str">
        <f t="shared" si="341"/>
        <v>#REF!</v>
      </c>
      <c r="U196" s="12" t="str">
        <f t="shared" si="342"/>
        <v>#REF!</v>
      </c>
      <c r="V196" s="12" t="str">
        <f t="shared" si="343"/>
        <v>#REF!</v>
      </c>
      <c r="W196" s="12" t="str">
        <f t="shared" si="344"/>
        <v>#REF!</v>
      </c>
    </row>
    <row r="197" ht="15.75" hidden="1" customHeight="1">
      <c r="D197" s="26">
        <v>88</v>
      </c>
      <c r="E197" s="12">
        <v>642</v>
      </c>
      <c r="F197" s="12" t="str">
        <f t="shared" si="333"/>
        <v>#REF!</v>
      </c>
      <c r="G197" s="13" t="str">
        <f t="shared" si="334"/>
        <v>#REF!</v>
      </c>
      <c r="H197" s="12" t="str">
        <f t="shared" si="335"/>
        <v>#REF!</v>
      </c>
      <c r="I197" s="13" t="str">
        <f t="shared" si="336"/>
        <v/>
      </c>
      <c r="J197" s="12" t="s">
        <v>590</v>
      </c>
      <c r="K197" s="12" t="s">
        <v>594</v>
      </c>
      <c r="L197" s="13" t="s">
        <v>797</v>
      </c>
      <c r="M197" s="13" t="str">
        <f t="shared" si="337"/>
        <v>#REF!</v>
      </c>
      <c r="N197" s="13" t="s">
        <v>797</v>
      </c>
      <c r="O197" s="15" t="s">
        <v>15</v>
      </c>
      <c r="P197" s="12" t="str">
        <f t="shared" si="338"/>
        <v>#REF!</v>
      </c>
      <c r="Q197" s="12" t="str">
        <f t="shared" si="339"/>
        <v>#REF!</v>
      </c>
      <c r="R197" s="22">
        <v>45597</v>
      </c>
      <c r="S197" s="12" t="str">
        <f t="shared" si="340"/>
        <v>#REF!</v>
      </c>
      <c r="T197" s="12" t="str">
        <f t="shared" si="341"/>
        <v>#REF!</v>
      </c>
      <c r="U197" s="12" t="str">
        <f t="shared" si="342"/>
        <v>#REF!</v>
      </c>
      <c r="V197" s="12" t="str">
        <f t="shared" si="343"/>
        <v>#REF!</v>
      </c>
      <c r="W197" s="12" t="str">
        <f t="shared" si="344"/>
        <v>#REF!</v>
      </c>
    </row>
    <row r="198" ht="15.75" hidden="1" customHeight="1">
      <c r="D198" s="26">
        <v>89</v>
      </c>
      <c r="E198" s="12">
        <v>652</v>
      </c>
      <c r="F198" s="12" t="str">
        <f t="shared" si="333"/>
        <v>#REF!</v>
      </c>
      <c r="G198" s="13" t="str">
        <f t="shared" si="334"/>
        <v>#REF!</v>
      </c>
      <c r="H198" s="12" t="str">
        <f t="shared" si="335"/>
        <v>#REF!</v>
      </c>
      <c r="I198" s="13" t="str">
        <f t="shared" si="336"/>
        <v/>
      </c>
      <c r="J198" s="12" t="s">
        <v>590</v>
      </c>
      <c r="K198" s="12" t="s">
        <v>594</v>
      </c>
      <c r="L198" s="13" t="s">
        <v>798</v>
      </c>
      <c r="M198" s="13" t="str">
        <f t="shared" si="337"/>
        <v>#REF!</v>
      </c>
      <c r="N198" s="13" t="s">
        <v>798</v>
      </c>
      <c r="O198" s="15" t="s">
        <v>15</v>
      </c>
      <c r="P198" s="12" t="str">
        <f t="shared" si="338"/>
        <v>#REF!</v>
      </c>
      <c r="Q198" s="12" t="str">
        <f t="shared" si="339"/>
        <v>#REF!</v>
      </c>
      <c r="R198" s="22">
        <v>45597</v>
      </c>
      <c r="S198" s="12" t="str">
        <f t="shared" si="340"/>
        <v>#REF!</v>
      </c>
      <c r="T198" s="12" t="str">
        <f t="shared" si="341"/>
        <v>#REF!</v>
      </c>
      <c r="U198" s="12" t="str">
        <f t="shared" si="342"/>
        <v>#REF!</v>
      </c>
      <c r="V198" s="12" t="str">
        <f t="shared" si="343"/>
        <v>#REF!</v>
      </c>
      <c r="W198" s="12" t="str">
        <f t="shared" si="344"/>
        <v>#REF!</v>
      </c>
    </row>
    <row r="199" ht="15.75" customHeight="1">
      <c r="D199" s="26">
        <v>67</v>
      </c>
      <c r="E199" s="12">
        <v>347</v>
      </c>
      <c r="F199" s="12" t="str">
        <f t="shared" si="333"/>
        <v>#REF!</v>
      </c>
      <c r="G199" s="13" t="str">
        <f t="shared" si="334"/>
        <v>#REF!</v>
      </c>
      <c r="H199" s="12" t="str">
        <f t="shared" si="335"/>
        <v>#REF!</v>
      </c>
      <c r="I199" s="13" t="str">
        <f t="shared" si="336"/>
        <v/>
      </c>
      <c r="J199" s="12" t="s">
        <v>588</v>
      </c>
      <c r="K199" s="12" t="s">
        <v>594</v>
      </c>
      <c r="L199" s="13" t="s">
        <v>799</v>
      </c>
      <c r="M199" s="13" t="str">
        <f t="shared" si="337"/>
        <v>#REF!</v>
      </c>
      <c r="N199" s="13" t="s">
        <v>799</v>
      </c>
      <c r="O199" s="15" t="s">
        <v>15</v>
      </c>
      <c r="P199" s="12" t="str">
        <f t="shared" si="338"/>
        <v>#REF!</v>
      </c>
      <c r="Q199" s="12" t="str">
        <f t="shared" si="339"/>
        <v>#REF!</v>
      </c>
      <c r="R199" s="16">
        <v>45627</v>
      </c>
      <c r="S199" s="12" t="str">
        <f t="shared" si="340"/>
        <v>#REF!</v>
      </c>
      <c r="T199" s="12" t="str">
        <f t="shared" si="341"/>
        <v>#REF!</v>
      </c>
      <c r="U199" s="12" t="str">
        <f t="shared" si="342"/>
        <v>#REF!</v>
      </c>
      <c r="V199" s="12" t="str">
        <f t="shared" si="343"/>
        <v>#REF!</v>
      </c>
      <c r="W199" s="12" t="str">
        <f t="shared" si="344"/>
        <v>#REF!</v>
      </c>
    </row>
    <row r="200" ht="15.75" customHeight="1">
      <c r="D200" s="26">
        <v>68</v>
      </c>
      <c r="E200" s="12">
        <v>348</v>
      </c>
      <c r="F200" s="12" t="str">
        <f t="shared" si="333"/>
        <v>#REF!</v>
      </c>
      <c r="G200" s="13" t="str">
        <f t="shared" si="334"/>
        <v>#REF!</v>
      </c>
      <c r="H200" s="12" t="str">
        <f t="shared" si="335"/>
        <v>#REF!</v>
      </c>
      <c r="I200" s="13" t="str">
        <f t="shared" si="336"/>
        <v/>
      </c>
      <c r="J200" s="12" t="s">
        <v>588</v>
      </c>
      <c r="K200" s="12" t="s">
        <v>594</v>
      </c>
      <c r="L200" s="13" t="s">
        <v>800</v>
      </c>
      <c r="M200" s="13" t="str">
        <f t="shared" si="337"/>
        <v>#REF!</v>
      </c>
      <c r="N200" s="13" t="s">
        <v>800</v>
      </c>
      <c r="O200" s="15" t="s">
        <v>15</v>
      </c>
      <c r="P200" s="12" t="str">
        <f t="shared" si="338"/>
        <v>#REF!</v>
      </c>
      <c r="Q200" s="12" t="str">
        <f t="shared" si="339"/>
        <v>#REF!</v>
      </c>
      <c r="R200" s="16">
        <v>45627</v>
      </c>
      <c r="S200" s="12" t="str">
        <f t="shared" si="340"/>
        <v>#REF!</v>
      </c>
      <c r="T200" s="12" t="str">
        <f t="shared" si="341"/>
        <v>#REF!</v>
      </c>
      <c r="U200" s="12" t="str">
        <f t="shared" si="342"/>
        <v>#REF!</v>
      </c>
      <c r="V200" s="12" t="str">
        <f t="shared" si="343"/>
        <v>#REF!</v>
      </c>
      <c r="W200" s="12" t="str">
        <f t="shared" si="344"/>
        <v>#REF!</v>
      </c>
    </row>
    <row r="201" ht="15.75" customHeight="1">
      <c r="D201" s="26">
        <v>69</v>
      </c>
      <c r="E201" s="12">
        <v>349</v>
      </c>
      <c r="F201" s="12" t="str">
        <f t="shared" si="333"/>
        <v>#REF!</v>
      </c>
      <c r="G201" s="13" t="str">
        <f t="shared" si="334"/>
        <v>#REF!</v>
      </c>
      <c r="H201" s="12" t="str">
        <f t="shared" si="335"/>
        <v>#REF!</v>
      </c>
      <c r="I201" s="13" t="str">
        <f t="shared" si="336"/>
        <v/>
      </c>
      <c r="J201" s="12" t="s">
        <v>588</v>
      </c>
      <c r="K201" s="12" t="s">
        <v>594</v>
      </c>
      <c r="L201" s="13" t="s">
        <v>801</v>
      </c>
      <c r="M201" s="13" t="str">
        <f t="shared" si="337"/>
        <v>#REF!</v>
      </c>
      <c r="N201" s="13" t="s">
        <v>801</v>
      </c>
      <c r="O201" s="15" t="s">
        <v>15</v>
      </c>
      <c r="P201" s="12" t="str">
        <f t="shared" si="338"/>
        <v>#REF!</v>
      </c>
      <c r="Q201" s="12" t="str">
        <f t="shared" si="339"/>
        <v>#REF!</v>
      </c>
      <c r="R201" s="16">
        <v>45627</v>
      </c>
      <c r="S201" s="12" t="str">
        <f t="shared" si="340"/>
        <v>#REF!</v>
      </c>
      <c r="T201" s="12" t="str">
        <f t="shared" si="341"/>
        <v>#REF!</v>
      </c>
      <c r="U201" s="12" t="str">
        <f t="shared" si="342"/>
        <v>#REF!</v>
      </c>
      <c r="V201" s="12" t="str">
        <f t="shared" si="343"/>
        <v>#REF!</v>
      </c>
      <c r="W201" s="12" t="str">
        <f t="shared" si="344"/>
        <v>#REF!</v>
      </c>
    </row>
    <row r="202" ht="15.75" customHeight="1">
      <c r="D202" s="26">
        <v>70</v>
      </c>
      <c r="E202" s="12">
        <v>352</v>
      </c>
      <c r="F202" s="12" t="str">
        <f t="shared" si="333"/>
        <v>#REF!</v>
      </c>
      <c r="G202" s="13" t="str">
        <f t="shared" si="334"/>
        <v>#REF!</v>
      </c>
      <c r="H202" s="12" t="str">
        <f t="shared" si="335"/>
        <v>#REF!</v>
      </c>
      <c r="I202" s="13" t="str">
        <f t="shared" si="336"/>
        <v/>
      </c>
      <c r="J202" s="12" t="s">
        <v>588</v>
      </c>
      <c r="K202" s="12" t="s">
        <v>594</v>
      </c>
      <c r="L202" s="13" t="s">
        <v>802</v>
      </c>
      <c r="M202" s="13" t="str">
        <f t="shared" si="337"/>
        <v>#REF!</v>
      </c>
      <c r="N202" s="13" t="s">
        <v>802</v>
      </c>
      <c r="O202" s="15" t="s">
        <v>15</v>
      </c>
      <c r="P202" s="12" t="str">
        <f t="shared" si="338"/>
        <v>#REF!</v>
      </c>
      <c r="Q202" s="12" t="str">
        <f t="shared" si="339"/>
        <v>#REF!</v>
      </c>
      <c r="R202" s="16">
        <v>45627</v>
      </c>
      <c r="S202" s="12" t="str">
        <f t="shared" si="340"/>
        <v>#REF!</v>
      </c>
      <c r="T202" s="12" t="str">
        <f t="shared" si="341"/>
        <v>#REF!</v>
      </c>
      <c r="U202" s="12" t="str">
        <f t="shared" si="342"/>
        <v>#REF!</v>
      </c>
      <c r="V202" s="12" t="str">
        <f t="shared" si="343"/>
        <v>#REF!</v>
      </c>
      <c r="W202" s="12" t="str">
        <f t="shared" si="344"/>
        <v>#REF!</v>
      </c>
    </row>
    <row r="203" ht="15.75" customHeight="1">
      <c r="D203" s="26">
        <v>71</v>
      </c>
      <c r="E203" s="12">
        <v>483</v>
      </c>
      <c r="F203" s="12" t="str">
        <f t="shared" si="333"/>
        <v>#REF!</v>
      </c>
      <c r="G203" s="13" t="str">
        <f t="shared" si="334"/>
        <v>#REF!</v>
      </c>
      <c r="H203" s="12" t="str">
        <f t="shared" si="335"/>
        <v>#REF!</v>
      </c>
      <c r="I203" s="13" t="str">
        <f t="shared" si="336"/>
        <v/>
      </c>
      <c r="J203" s="12" t="s">
        <v>588</v>
      </c>
      <c r="K203" s="12" t="s">
        <v>594</v>
      </c>
      <c r="L203" s="13" t="s">
        <v>803</v>
      </c>
      <c r="M203" s="13" t="str">
        <f t="shared" si="337"/>
        <v>#REF!</v>
      </c>
      <c r="N203" s="13" t="s">
        <v>803</v>
      </c>
      <c r="O203" s="15" t="s">
        <v>15</v>
      </c>
      <c r="P203" s="12" t="str">
        <f t="shared" si="338"/>
        <v>#REF!</v>
      </c>
      <c r="Q203" s="12" t="str">
        <f t="shared" si="339"/>
        <v>#REF!</v>
      </c>
      <c r="R203" s="22">
        <v>45627</v>
      </c>
      <c r="S203" s="12" t="str">
        <f t="shared" si="340"/>
        <v>#REF!</v>
      </c>
      <c r="T203" s="12" t="str">
        <f t="shared" si="341"/>
        <v>#REF!</v>
      </c>
      <c r="U203" s="12" t="str">
        <f t="shared" si="342"/>
        <v>#REF!</v>
      </c>
      <c r="V203" s="12" t="str">
        <f t="shared" si="343"/>
        <v>#REF!</v>
      </c>
      <c r="W203" s="12" t="str">
        <f t="shared" si="344"/>
        <v>#REF!</v>
      </c>
    </row>
    <row r="204" ht="15.75" customHeight="1">
      <c r="D204" s="26">
        <v>72</v>
      </c>
      <c r="E204" s="12">
        <v>794</v>
      </c>
      <c r="F204" s="12" t="str">
        <f t="shared" si="333"/>
        <v>#REF!</v>
      </c>
      <c r="G204" s="13" t="str">
        <f t="shared" si="334"/>
        <v>#REF!</v>
      </c>
      <c r="H204" s="12" t="str">
        <f t="shared" si="335"/>
        <v>#REF!</v>
      </c>
      <c r="I204" s="13" t="str">
        <f t="shared" si="336"/>
        <v/>
      </c>
      <c r="J204" s="12" t="s">
        <v>588</v>
      </c>
      <c r="K204" s="12" t="s">
        <v>594</v>
      </c>
      <c r="L204" s="13" t="s">
        <v>804</v>
      </c>
      <c r="M204" s="13" t="str">
        <f t="shared" si="337"/>
        <v>#REF!</v>
      </c>
      <c r="N204" s="13" t="s">
        <v>804</v>
      </c>
      <c r="O204" s="15" t="s">
        <v>15</v>
      </c>
      <c r="P204" s="12" t="str">
        <f t="shared" si="338"/>
        <v>#REF!</v>
      </c>
      <c r="Q204" s="12" t="str">
        <f t="shared" si="339"/>
        <v>#REF!</v>
      </c>
      <c r="R204" s="22">
        <v>45627</v>
      </c>
      <c r="S204" s="12" t="str">
        <f t="shared" si="340"/>
        <v>#REF!</v>
      </c>
      <c r="T204" s="12" t="str">
        <f t="shared" si="341"/>
        <v>#REF!</v>
      </c>
      <c r="U204" s="12" t="str">
        <f t="shared" si="342"/>
        <v>#REF!</v>
      </c>
      <c r="V204" s="12" t="str">
        <f t="shared" si="343"/>
        <v>#REF!</v>
      </c>
      <c r="W204" s="12" t="str">
        <f t="shared" si="344"/>
        <v>#REF!</v>
      </c>
    </row>
    <row r="205" ht="15.75" customHeight="1">
      <c r="D205" s="42"/>
      <c r="E205" s="58"/>
      <c r="F205" s="59"/>
      <c r="G205" s="59"/>
      <c r="H205" s="58"/>
      <c r="I205" s="59"/>
      <c r="J205" s="58"/>
      <c r="K205" s="58"/>
      <c r="L205" s="59"/>
      <c r="M205" s="59"/>
      <c r="N205" s="190"/>
      <c r="O205" s="49"/>
      <c r="P205" s="44"/>
      <c r="Q205" s="58"/>
      <c r="R205" s="50"/>
      <c r="S205" s="58"/>
      <c r="T205" s="58"/>
      <c r="U205" s="58"/>
      <c r="V205" s="58"/>
      <c r="W205" s="58"/>
    </row>
    <row r="206" ht="15.75" customHeight="1">
      <c r="D206" s="42"/>
      <c r="E206" s="58"/>
      <c r="F206" s="59"/>
      <c r="G206" s="467"/>
      <c r="H206" s="512"/>
      <c r="I206" s="59"/>
      <c r="J206" s="58"/>
      <c r="K206" s="58"/>
      <c r="L206" s="59"/>
      <c r="M206" s="59"/>
      <c r="N206" s="190"/>
      <c r="O206" s="49"/>
      <c r="P206" s="514" t="s">
        <v>687</v>
      </c>
      <c r="Q206" s="58"/>
      <c r="R206" s="515"/>
      <c r="S206" s="58"/>
      <c r="T206" s="58"/>
      <c r="U206" s="58"/>
      <c r="V206" s="58"/>
      <c r="W206" s="58"/>
    </row>
    <row r="207" ht="15.75" customHeight="1">
      <c r="D207" s="42"/>
      <c r="E207" s="58"/>
      <c r="F207" s="59"/>
      <c r="G207" s="467"/>
      <c r="H207" s="467" t="s">
        <v>364</v>
      </c>
      <c r="I207" s="59"/>
      <c r="J207" s="58"/>
      <c r="K207" s="58"/>
      <c r="L207" s="59"/>
      <c r="M207" s="59"/>
      <c r="N207" s="190"/>
      <c r="O207" s="49"/>
      <c r="P207" s="517" t="str">
        <f>SUMIF(J110:J204,"=Д",P110:P204)</f>
        <v>#REF!</v>
      </c>
      <c r="Q207" s="58"/>
      <c r="R207" s="515"/>
      <c r="S207" s="58"/>
      <c r="T207" s="58"/>
      <c r="U207" s="58"/>
      <c r="V207" s="58"/>
      <c r="W207" s="58"/>
    </row>
    <row r="208" ht="15.75" customHeight="1">
      <c r="D208" s="42"/>
      <c r="E208" s="58"/>
      <c r="F208" s="59"/>
      <c r="G208" s="467"/>
      <c r="H208" s="518"/>
      <c r="I208" s="59"/>
      <c r="J208" s="58"/>
      <c r="K208" s="58"/>
      <c r="L208" s="59"/>
      <c r="M208" s="59"/>
      <c r="N208" s="190"/>
      <c r="O208" s="49"/>
      <c r="P208" s="42"/>
      <c r="Q208" s="58"/>
      <c r="R208" s="515"/>
      <c r="S208" s="58"/>
      <c r="T208" s="58"/>
      <c r="U208" s="58"/>
      <c r="V208" s="58"/>
      <c r="W208" s="58"/>
    </row>
    <row r="209" ht="15.75" customHeight="1">
      <c r="D209" s="42"/>
      <c r="E209" s="58"/>
      <c r="F209" s="59"/>
      <c r="G209" s="467"/>
      <c r="H209" s="467" t="s">
        <v>365</v>
      </c>
      <c r="I209" s="59"/>
      <c r="J209" s="58"/>
      <c r="K209" s="58"/>
      <c r="L209" s="59"/>
      <c r="M209" s="59"/>
      <c r="N209" s="190"/>
      <c r="O209" s="49"/>
      <c r="P209" s="42"/>
      <c r="Q209" s="58"/>
      <c r="R209" s="515"/>
      <c r="S209" s="58"/>
      <c r="T209" s="58"/>
      <c r="U209" s="58"/>
      <c r="V209" s="58"/>
      <c r="W209" s="58"/>
    </row>
    <row r="210" ht="15.75" customHeight="1">
      <c r="D210" s="42"/>
      <c r="E210" s="58"/>
      <c r="F210" s="59"/>
      <c r="G210" s="467"/>
      <c r="H210" s="519"/>
      <c r="I210" s="59"/>
      <c r="J210" s="58"/>
      <c r="K210" s="58"/>
      <c r="L210" s="59"/>
      <c r="M210" s="59"/>
      <c r="N210" s="190"/>
      <c r="O210" s="49"/>
      <c r="P210" s="42"/>
      <c r="Q210" s="58"/>
      <c r="R210" s="515"/>
      <c r="S210" s="58"/>
      <c r="T210" s="58"/>
      <c r="U210" s="58"/>
      <c r="V210" s="58"/>
      <c r="W210" s="58"/>
    </row>
    <row r="211" ht="15.75" customHeight="1">
      <c r="D211" s="42"/>
      <c r="E211" s="58"/>
      <c r="F211" s="59"/>
      <c r="G211" s="467"/>
      <c r="H211" s="467" t="s">
        <v>366</v>
      </c>
      <c r="I211" s="59"/>
      <c r="J211" s="58"/>
      <c r="K211" s="58"/>
      <c r="L211" s="59"/>
      <c r="M211" s="59"/>
      <c r="N211" s="190"/>
      <c r="O211" s="49"/>
      <c r="P211" s="42"/>
      <c r="Q211" s="58"/>
      <c r="R211" s="515"/>
      <c r="S211" s="58"/>
      <c r="T211" s="58"/>
      <c r="U211" s="58"/>
      <c r="V211" s="58"/>
      <c r="W211" s="58"/>
    </row>
    <row r="212" ht="15.75" customHeight="1">
      <c r="D212" s="42"/>
      <c r="E212" s="58"/>
      <c r="F212" s="59"/>
      <c r="G212" s="467"/>
      <c r="H212" s="207"/>
      <c r="I212" s="59"/>
      <c r="J212" s="58"/>
      <c r="K212" s="58"/>
      <c r="L212" s="59"/>
      <c r="M212" s="59"/>
      <c r="N212" s="190"/>
      <c r="O212" s="49"/>
      <c r="P212" s="42"/>
      <c r="Q212" s="58"/>
      <c r="R212" s="515"/>
      <c r="S212" s="58"/>
      <c r="T212" s="58"/>
      <c r="U212" s="58"/>
      <c r="V212" s="58"/>
      <c r="W212" s="58"/>
    </row>
    <row r="213" ht="15.75" customHeight="1">
      <c r="D213" s="42"/>
      <c r="E213" s="58"/>
      <c r="F213" s="59"/>
      <c r="G213" s="467"/>
      <c r="H213" s="207"/>
      <c r="I213" s="59"/>
      <c r="J213" s="58"/>
      <c r="K213" s="58"/>
      <c r="L213" s="59"/>
      <c r="M213" s="59"/>
      <c r="N213" s="190"/>
      <c r="O213" s="49"/>
      <c r="P213" s="42"/>
      <c r="Q213" s="58"/>
      <c r="R213" s="515"/>
      <c r="S213" s="58"/>
      <c r="T213" s="58"/>
      <c r="U213" s="58"/>
      <c r="V213" s="58"/>
      <c r="W213" s="58"/>
    </row>
    <row r="214" ht="15.75" customHeight="1">
      <c r="D214" s="42"/>
      <c r="E214" s="58"/>
      <c r="F214" s="59"/>
      <c r="G214" s="467"/>
      <c r="H214" s="207"/>
      <c r="I214" s="59"/>
      <c r="J214" s="58"/>
      <c r="K214" s="58"/>
      <c r="L214" s="59"/>
      <c r="M214" s="59"/>
      <c r="N214" s="190"/>
      <c r="O214" s="49"/>
      <c r="P214" s="42"/>
      <c r="Q214" s="58"/>
      <c r="R214" s="515"/>
      <c r="S214" s="58"/>
      <c r="T214" s="58"/>
      <c r="U214" s="58"/>
      <c r="V214" s="58"/>
      <c r="W214" s="58"/>
    </row>
    <row r="215" ht="15.75" customHeight="1">
      <c r="D215" s="42"/>
      <c r="E215" s="58"/>
      <c r="F215" s="59"/>
      <c r="G215" s="467"/>
      <c r="H215" s="207"/>
      <c r="I215" s="59"/>
      <c r="J215" s="58"/>
      <c r="K215" s="58"/>
      <c r="L215" s="59"/>
      <c r="M215" s="59"/>
      <c r="N215" s="190"/>
      <c r="O215" s="49"/>
      <c r="P215" s="42"/>
      <c r="Q215" s="58"/>
      <c r="R215" s="515"/>
      <c r="S215" s="58"/>
      <c r="T215" s="58"/>
      <c r="U215" s="58"/>
      <c r="V215" s="58"/>
      <c r="W215" s="58"/>
    </row>
    <row r="216" ht="15.75" customHeight="1">
      <c r="D216" s="42"/>
      <c r="E216" s="58"/>
      <c r="F216" s="59"/>
      <c r="G216" s="59"/>
      <c r="H216" s="58"/>
      <c r="I216" s="59"/>
      <c r="J216" s="58"/>
      <c r="K216" s="58"/>
      <c r="L216" s="59"/>
      <c r="M216" s="59"/>
      <c r="N216" s="190"/>
      <c r="O216" s="49"/>
      <c r="P216" s="42"/>
      <c r="Q216" s="58"/>
      <c r="R216" s="50"/>
      <c r="S216" s="58"/>
      <c r="T216" s="58"/>
      <c r="U216" s="58"/>
      <c r="V216" s="58"/>
      <c r="W216" s="58"/>
    </row>
    <row r="217" ht="15.75" customHeight="1">
      <c r="D217" s="42"/>
      <c r="E217" s="58"/>
      <c r="F217" s="58"/>
      <c r="G217" s="59"/>
      <c r="H217" s="58"/>
      <c r="I217" s="59"/>
      <c r="J217" s="58"/>
      <c r="K217" s="58"/>
      <c r="L217" s="59"/>
      <c r="M217" s="59"/>
      <c r="N217" s="190"/>
      <c r="O217" s="49"/>
      <c r="P217" s="42"/>
      <c r="Q217" s="58"/>
      <c r="R217" s="50"/>
      <c r="S217" s="58"/>
      <c r="T217" s="58"/>
      <c r="U217" s="58"/>
      <c r="V217" s="58"/>
      <c r="W217" s="58"/>
    </row>
    <row r="218" ht="15.75" customHeight="1">
      <c r="D218" s="42"/>
      <c r="E218" s="58"/>
      <c r="F218" s="58"/>
      <c r="G218" s="59"/>
      <c r="H218" s="58"/>
      <c r="I218" s="59"/>
      <c r="J218" s="58"/>
      <c r="K218" s="58"/>
      <c r="L218" s="59"/>
      <c r="M218" s="59"/>
      <c r="N218" s="190"/>
      <c r="O218" s="49"/>
      <c r="P218" s="42"/>
      <c r="Q218" s="58"/>
      <c r="R218" s="50"/>
      <c r="S218" s="58"/>
      <c r="T218" s="58"/>
      <c r="U218" s="58"/>
      <c r="V218" s="58"/>
      <c r="W218" s="58"/>
    </row>
    <row r="219" ht="15.75" customHeight="1">
      <c r="D219" s="496" t="s">
        <v>805</v>
      </c>
      <c r="F219" s="58"/>
      <c r="G219" s="59"/>
      <c r="H219" s="58"/>
      <c r="I219" s="59"/>
      <c r="J219" s="58"/>
      <c r="K219" s="58"/>
      <c r="L219" s="59"/>
      <c r="M219" s="59"/>
      <c r="N219" s="190"/>
      <c r="O219" s="49"/>
      <c r="P219" s="42"/>
      <c r="Q219" s="58"/>
      <c r="R219" s="50"/>
      <c r="S219" s="58"/>
      <c r="T219" s="58"/>
      <c r="U219" s="58"/>
      <c r="V219" s="58"/>
      <c r="W219" s="58"/>
    </row>
    <row r="220" ht="15.75" customHeight="1">
      <c r="D220" s="9" t="s">
        <v>1</v>
      </c>
      <c r="E220" s="9" t="s">
        <v>1</v>
      </c>
      <c r="F220" s="9" t="s">
        <v>2</v>
      </c>
      <c r="G220" s="9" t="s">
        <v>3</v>
      </c>
      <c r="H220" s="9" t="s">
        <v>4</v>
      </c>
      <c r="I220" s="9" t="s">
        <v>5</v>
      </c>
      <c r="J220" s="192" t="s">
        <v>324</v>
      </c>
      <c r="K220" s="192" t="s">
        <v>343</v>
      </c>
      <c r="L220" s="9" t="s">
        <v>645</v>
      </c>
      <c r="M220" s="9" t="s">
        <v>6</v>
      </c>
      <c r="N220" s="9" t="s">
        <v>583</v>
      </c>
      <c r="O220" s="9" t="s">
        <v>7</v>
      </c>
      <c r="P220" s="145" t="s">
        <v>344</v>
      </c>
      <c r="Q220" s="9" t="s">
        <v>345</v>
      </c>
      <c r="R220" s="9" t="s">
        <v>8</v>
      </c>
      <c r="S220" s="9" t="s">
        <v>9</v>
      </c>
      <c r="T220" s="9" t="s">
        <v>347</v>
      </c>
      <c r="U220" s="9" t="s">
        <v>348</v>
      </c>
      <c r="V220" s="9" t="s">
        <v>349</v>
      </c>
      <c r="W220" s="9" t="s">
        <v>350</v>
      </c>
    </row>
    <row r="221" ht="15.75" hidden="1" customHeight="1">
      <c r="D221" s="26">
        <v>1</v>
      </c>
      <c r="E221" s="12">
        <v>571</v>
      </c>
      <c r="F221" s="12" t="str">
        <f t="shared" ref="F221:F264" si="345">VLOOKUP($E$3:$E1063,'Импорт - текущие показатели'!$E$10:$BE1063, 2,0)</f>
        <v>#REF!</v>
      </c>
      <c r="G221" s="13" t="str">
        <f t="shared" ref="G221:G264" si="346">VLOOKUP($E$3:$E1063,'Импорт - текущие показатели'!$E$10:$BE1063, 4,0)</f>
        <v>#REF!</v>
      </c>
      <c r="H221" s="12" t="str">
        <f t="shared" ref="H221:H264" si="347">VLOOKUP($E$3:$E1063,'Импорт - текущие показатели'!$E$10:$BE1063, 3,0)</f>
        <v>#REF!</v>
      </c>
      <c r="I221" s="13" t="str">
        <f t="shared" ref="I221:I264" si="348">IFERROR(VLOOKUP($N$3:$N1063,'Импорт - распределение проектов реновации'!$H$5:$P1063,9,0),"")</f>
        <v/>
      </c>
      <c r="J221" s="12" t="s">
        <v>649</v>
      </c>
      <c r="K221" s="12" t="s">
        <v>594</v>
      </c>
      <c r="L221" s="13" t="s">
        <v>806</v>
      </c>
      <c r="M221" s="13" t="str">
        <f t="shared" si="337"/>
        <v>#REF!</v>
      </c>
      <c r="N221" s="13" t="s">
        <v>806</v>
      </c>
      <c r="O221" s="15" t="s">
        <v>15</v>
      </c>
      <c r="P221" s="12" t="str">
        <f t="shared" ref="P221:P264" si="349">VLOOKUP($E$3:$E1063,'Импорт - текущие показатели'!$E$10:$BE1063,30,0)</f>
        <v>#REF!</v>
      </c>
      <c r="Q221" s="12" t="str">
        <f t="shared" ref="Q221:Q264" si="350">VLOOKUP($E$3:$E1063,'Импорт - текущие показатели'!$E$10:$BE1063,9,0)</f>
        <v>#REF!</v>
      </c>
      <c r="R221" s="22">
        <v>45658</v>
      </c>
      <c r="S221" s="12" t="str">
        <f t="shared" ref="S221:S264" si="351">VLOOKUP($E$3:$E1063,'Импорт - текущие показатели'!$E$10:$BE1063,11,0)</f>
        <v>#REF!</v>
      </c>
      <c r="T221" s="12" t="str">
        <f t="shared" ref="T221:T264" si="352">VLOOKUP($E$3:$E1063,'Импорт - текущие показатели'!$E$10:$BE1063,13,0)</f>
        <v>#REF!</v>
      </c>
      <c r="U221" s="12" t="str">
        <f t="shared" si="342"/>
        <v>#REF!</v>
      </c>
      <c r="V221" s="12" t="str">
        <f t="shared" ref="V221:V264" si="353">VLOOKUP($E$3:$E1063,'Импорт - текущие показатели'!$E$10:$BE1063,14,0)</f>
        <v>#REF!</v>
      </c>
      <c r="W221" s="12" t="str">
        <f t="shared" ref="W221:W264" si="354">VLOOKUP($E$3:$E1063,'Импорт - текущие показатели'!$E$10:$BE1063,15,0)</f>
        <v>#REF!</v>
      </c>
    </row>
    <row r="222" ht="15.75" customHeight="1">
      <c r="D222" s="26">
        <v>1</v>
      </c>
      <c r="E222" s="12">
        <v>574</v>
      </c>
      <c r="F222" s="12" t="str">
        <f t="shared" si="345"/>
        <v>#REF!</v>
      </c>
      <c r="G222" s="13" t="str">
        <f t="shared" si="346"/>
        <v>#REF!</v>
      </c>
      <c r="H222" s="12" t="str">
        <f t="shared" si="347"/>
        <v>#REF!</v>
      </c>
      <c r="I222" s="13" t="str">
        <f t="shared" si="348"/>
        <v/>
      </c>
      <c r="J222" s="12" t="s">
        <v>588</v>
      </c>
      <c r="K222" s="12" t="s">
        <v>594</v>
      </c>
      <c r="L222" s="13" t="s">
        <v>255</v>
      </c>
      <c r="M222" s="13" t="str">
        <f t="shared" si="337"/>
        <v>#REF!</v>
      </c>
      <c r="N222" s="13" t="s">
        <v>255</v>
      </c>
      <c r="O222" s="15" t="s">
        <v>15</v>
      </c>
      <c r="P222" s="12" t="str">
        <f t="shared" si="349"/>
        <v>#REF!</v>
      </c>
      <c r="Q222" s="12" t="str">
        <f t="shared" si="350"/>
        <v>#REF!</v>
      </c>
      <c r="R222" s="22">
        <v>45658</v>
      </c>
      <c r="S222" s="12" t="str">
        <f t="shared" si="351"/>
        <v>#REF!</v>
      </c>
      <c r="T222" s="12" t="str">
        <f t="shared" si="352"/>
        <v>#REF!</v>
      </c>
      <c r="U222" s="12" t="str">
        <f t="shared" si="342"/>
        <v>#REF!</v>
      </c>
      <c r="V222" s="12" t="str">
        <f t="shared" si="353"/>
        <v>#REF!</v>
      </c>
      <c r="W222" s="12" t="str">
        <f t="shared" si="354"/>
        <v>#REF!</v>
      </c>
    </row>
    <row r="223" ht="15.75" customHeight="1">
      <c r="D223" s="26">
        <v>2</v>
      </c>
      <c r="E223" s="12">
        <v>575</v>
      </c>
      <c r="F223" s="12" t="str">
        <f t="shared" si="345"/>
        <v>#REF!</v>
      </c>
      <c r="G223" s="13" t="str">
        <f t="shared" si="346"/>
        <v>#REF!</v>
      </c>
      <c r="H223" s="12" t="str">
        <f t="shared" si="347"/>
        <v>#REF!</v>
      </c>
      <c r="I223" s="13" t="str">
        <f t="shared" si="348"/>
        <v/>
      </c>
      <c r="J223" s="12" t="s">
        <v>588</v>
      </c>
      <c r="K223" s="12" t="s">
        <v>594</v>
      </c>
      <c r="L223" s="13" t="s">
        <v>807</v>
      </c>
      <c r="M223" s="13" t="str">
        <f t="shared" si="337"/>
        <v>#REF!</v>
      </c>
      <c r="N223" s="13" t="s">
        <v>807</v>
      </c>
      <c r="O223" s="15" t="s">
        <v>15</v>
      </c>
      <c r="P223" s="12" t="str">
        <f t="shared" si="349"/>
        <v>#REF!</v>
      </c>
      <c r="Q223" s="12" t="str">
        <f t="shared" si="350"/>
        <v>#REF!</v>
      </c>
      <c r="R223" s="22">
        <v>45658</v>
      </c>
      <c r="S223" s="12" t="str">
        <f t="shared" si="351"/>
        <v>#REF!</v>
      </c>
      <c r="T223" s="12" t="str">
        <f t="shared" si="352"/>
        <v>#REF!</v>
      </c>
      <c r="U223" s="12" t="str">
        <f t="shared" si="342"/>
        <v>#REF!</v>
      </c>
      <c r="V223" s="12" t="str">
        <f t="shared" si="353"/>
        <v>#REF!</v>
      </c>
      <c r="W223" s="12" t="str">
        <f t="shared" si="354"/>
        <v>#REF!</v>
      </c>
    </row>
    <row r="224" ht="15.75" customHeight="1">
      <c r="D224" s="26">
        <v>3</v>
      </c>
      <c r="E224" s="12">
        <v>576</v>
      </c>
      <c r="F224" s="12" t="str">
        <f t="shared" si="345"/>
        <v>#REF!</v>
      </c>
      <c r="G224" s="13" t="str">
        <f t="shared" si="346"/>
        <v>#REF!</v>
      </c>
      <c r="H224" s="12" t="str">
        <f t="shared" si="347"/>
        <v>#REF!</v>
      </c>
      <c r="I224" s="13" t="str">
        <f t="shared" si="348"/>
        <v/>
      </c>
      <c r="J224" s="12" t="s">
        <v>588</v>
      </c>
      <c r="K224" s="12" t="s">
        <v>594</v>
      </c>
      <c r="L224" s="13" t="s">
        <v>808</v>
      </c>
      <c r="M224" s="13" t="str">
        <f t="shared" si="337"/>
        <v>#REF!</v>
      </c>
      <c r="N224" s="13" t="s">
        <v>808</v>
      </c>
      <c r="O224" s="15" t="s">
        <v>15</v>
      </c>
      <c r="P224" s="12" t="str">
        <f t="shared" si="349"/>
        <v>#REF!</v>
      </c>
      <c r="Q224" s="12" t="str">
        <f t="shared" si="350"/>
        <v>#REF!</v>
      </c>
      <c r="R224" s="22">
        <v>45658</v>
      </c>
      <c r="S224" s="12" t="str">
        <f t="shared" si="351"/>
        <v>#REF!</v>
      </c>
      <c r="T224" s="12" t="str">
        <f t="shared" si="352"/>
        <v>#REF!</v>
      </c>
      <c r="U224" s="12" t="str">
        <f t="shared" si="342"/>
        <v>#REF!</v>
      </c>
      <c r="V224" s="12" t="str">
        <f t="shared" si="353"/>
        <v>#REF!</v>
      </c>
      <c r="W224" s="12" t="str">
        <f t="shared" si="354"/>
        <v>#REF!</v>
      </c>
    </row>
    <row r="225" ht="15.75" customHeight="1">
      <c r="D225" s="26">
        <v>4</v>
      </c>
      <c r="E225" s="12">
        <v>577</v>
      </c>
      <c r="F225" s="12" t="str">
        <f t="shared" si="345"/>
        <v>#REF!</v>
      </c>
      <c r="G225" s="13" t="str">
        <f t="shared" si="346"/>
        <v>#REF!</v>
      </c>
      <c r="H225" s="12" t="str">
        <f t="shared" si="347"/>
        <v>#REF!</v>
      </c>
      <c r="I225" s="13" t="str">
        <f t="shared" si="348"/>
        <v/>
      </c>
      <c r="J225" s="12" t="s">
        <v>588</v>
      </c>
      <c r="K225" s="12" t="s">
        <v>594</v>
      </c>
      <c r="L225" s="13" t="s">
        <v>809</v>
      </c>
      <c r="M225" s="13" t="str">
        <f t="shared" si="337"/>
        <v>#REF!</v>
      </c>
      <c r="N225" s="13" t="s">
        <v>809</v>
      </c>
      <c r="O225" s="15" t="s">
        <v>15</v>
      </c>
      <c r="P225" s="12" t="str">
        <f t="shared" si="349"/>
        <v>#REF!</v>
      </c>
      <c r="Q225" s="12" t="str">
        <f t="shared" si="350"/>
        <v>#REF!</v>
      </c>
      <c r="R225" s="22">
        <v>45658</v>
      </c>
      <c r="S225" s="12" t="str">
        <f t="shared" si="351"/>
        <v>#REF!</v>
      </c>
      <c r="T225" s="12" t="str">
        <f t="shared" si="352"/>
        <v>#REF!</v>
      </c>
      <c r="U225" s="12" t="str">
        <f t="shared" si="342"/>
        <v>#REF!</v>
      </c>
      <c r="V225" s="12" t="str">
        <f t="shared" si="353"/>
        <v>#REF!</v>
      </c>
      <c r="W225" s="12" t="str">
        <f t="shared" si="354"/>
        <v>#REF!</v>
      </c>
    </row>
    <row r="226" ht="15.75" customHeight="1">
      <c r="D226" s="26">
        <v>5</v>
      </c>
      <c r="E226" s="12">
        <v>643</v>
      </c>
      <c r="F226" s="12" t="str">
        <f t="shared" si="345"/>
        <v>#REF!</v>
      </c>
      <c r="G226" s="13" t="str">
        <f t="shared" si="346"/>
        <v>#REF!</v>
      </c>
      <c r="H226" s="12" t="str">
        <f t="shared" si="347"/>
        <v>#REF!</v>
      </c>
      <c r="I226" s="13" t="str">
        <f t="shared" si="348"/>
        <v/>
      </c>
      <c r="J226" s="12" t="s">
        <v>588</v>
      </c>
      <c r="K226" s="12" t="s">
        <v>594</v>
      </c>
      <c r="L226" s="13" t="s">
        <v>810</v>
      </c>
      <c r="M226" s="13" t="str">
        <f t="shared" si="337"/>
        <v>#REF!</v>
      </c>
      <c r="N226" s="13" t="s">
        <v>810</v>
      </c>
      <c r="O226" s="15" t="s">
        <v>15</v>
      </c>
      <c r="P226" s="12" t="str">
        <f t="shared" si="349"/>
        <v>#REF!</v>
      </c>
      <c r="Q226" s="12" t="str">
        <f t="shared" si="350"/>
        <v>#REF!</v>
      </c>
      <c r="R226" s="22">
        <v>45658</v>
      </c>
      <c r="S226" s="12" t="str">
        <f t="shared" si="351"/>
        <v>#REF!</v>
      </c>
      <c r="T226" s="12" t="str">
        <f t="shared" si="352"/>
        <v>#REF!</v>
      </c>
      <c r="U226" s="12" t="str">
        <f t="shared" si="342"/>
        <v>#REF!</v>
      </c>
      <c r="V226" s="12" t="str">
        <f t="shared" si="353"/>
        <v>#REF!</v>
      </c>
      <c r="W226" s="12" t="str">
        <f t="shared" si="354"/>
        <v>#REF!</v>
      </c>
    </row>
    <row r="227" ht="15.75" customHeight="1">
      <c r="D227" s="26">
        <v>6</v>
      </c>
      <c r="E227" s="12">
        <v>644</v>
      </c>
      <c r="F227" s="12" t="str">
        <f t="shared" si="345"/>
        <v>#REF!</v>
      </c>
      <c r="G227" s="13" t="str">
        <f t="shared" si="346"/>
        <v>#REF!</v>
      </c>
      <c r="H227" s="12" t="str">
        <f t="shared" si="347"/>
        <v>#REF!</v>
      </c>
      <c r="I227" s="13" t="str">
        <f t="shared" si="348"/>
        <v/>
      </c>
      <c r="J227" s="12" t="s">
        <v>588</v>
      </c>
      <c r="K227" s="12" t="s">
        <v>594</v>
      </c>
      <c r="L227" s="13" t="s">
        <v>238</v>
      </c>
      <c r="M227" s="13" t="str">
        <f t="shared" si="337"/>
        <v>#REF!</v>
      </c>
      <c r="N227" s="13" t="s">
        <v>238</v>
      </c>
      <c r="O227" s="15" t="s">
        <v>15</v>
      </c>
      <c r="P227" s="12" t="str">
        <f t="shared" si="349"/>
        <v>#REF!</v>
      </c>
      <c r="Q227" s="12" t="str">
        <f t="shared" si="350"/>
        <v>#REF!</v>
      </c>
      <c r="R227" s="22">
        <v>45658</v>
      </c>
      <c r="S227" s="12" t="str">
        <f t="shared" si="351"/>
        <v>#REF!</v>
      </c>
      <c r="T227" s="12" t="str">
        <f t="shared" si="352"/>
        <v>#REF!</v>
      </c>
      <c r="U227" s="12" t="str">
        <f t="shared" si="342"/>
        <v>#REF!</v>
      </c>
      <c r="V227" s="12" t="str">
        <f t="shared" si="353"/>
        <v>#REF!</v>
      </c>
      <c r="W227" s="12" t="str">
        <f t="shared" si="354"/>
        <v>#REF!</v>
      </c>
    </row>
    <row r="228" ht="15.75" customHeight="1">
      <c r="D228" s="26">
        <v>7</v>
      </c>
      <c r="E228" s="12">
        <v>645</v>
      </c>
      <c r="F228" s="12" t="str">
        <f t="shared" si="345"/>
        <v>#REF!</v>
      </c>
      <c r="G228" s="13" t="str">
        <f t="shared" si="346"/>
        <v>#REF!</v>
      </c>
      <c r="H228" s="12" t="str">
        <f t="shared" si="347"/>
        <v>#REF!</v>
      </c>
      <c r="I228" s="13" t="str">
        <f t="shared" si="348"/>
        <v/>
      </c>
      <c r="J228" s="12" t="s">
        <v>588</v>
      </c>
      <c r="K228" s="12" t="s">
        <v>594</v>
      </c>
      <c r="L228" s="13" t="s">
        <v>242</v>
      </c>
      <c r="M228" s="13" t="str">
        <f t="shared" si="337"/>
        <v>#REF!</v>
      </c>
      <c r="N228" s="13" t="s">
        <v>242</v>
      </c>
      <c r="O228" s="15" t="s">
        <v>15</v>
      </c>
      <c r="P228" s="12" t="str">
        <f t="shared" si="349"/>
        <v>#REF!</v>
      </c>
      <c r="Q228" s="12" t="str">
        <f t="shared" si="350"/>
        <v>#REF!</v>
      </c>
      <c r="R228" s="22">
        <v>45658</v>
      </c>
      <c r="S228" s="12" t="str">
        <f t="shared" si="351"/>
        <v>#REF!</v>
      </c>
      <c r="T228" s="12" t="str">
        <f t="shared" si="352"/>
        <v>#REF!</v>
      </c>
      <c r="U228" s="12" t="str">
        <f t="shared" si="342"/>
        <v>#REF!</v>
      </c>
      <c r="V228" s="12" t="str">
        <f t="shared" si="353"/>
        <v>#REF!</v>
      </c>
      <c r="W228" s="12" t="str">
        <f t="shared" si="354"/>
        <v>#REF!</v>
      </c>
    </row>
    <row r="229" ht="15.75" customHeight="1">
      <c r="D229" s="26">
        <v>8</v>
      </c>
      <c r="E229" s="12">
        <v>646</v>
      </c>
      <c r="F229" s="12" t="str">
        <f t="shared" si="345"/>
        <v>#REF!</v>
      </c>
      <c r="G229" s="13" t="str">
        <f t="shared" si="346"/>
        <v>#REF!</v>
      </c>
      <c r="H229" s="12" t="str">
        <f t="shared" si="347"/>
        <v>#REF!</v>
      </c>
      <c r="I229" s="13" t="str">
        <f t="shared" si="348"/>
        <v/>
      </c>
      <c r="J229" s="12" t="s">
        <v>588</v>
      </c>
      <c r="K229" s="12" t="s">
        <v>594</v>
      </c>
      <c r="L229" s="13" t="s">
        <v>245</v>
      </c>
      <c r="M229" s="13" t="str">
        <f t="shared" si="337"/>
        <v>#REF!</v>
      </c>
      <c r="N229" s="13" t="s">
        <v>245</v>
      </c>
      <c r="O229" s="15" t="s">
        <v>15</v>
      </c>
      <c r="P229" s="12" t="str">
        <f t="shared" si="349"/>
        <v>#REF!</v>
      </c>
      <c r="Q229" s="12" t="str">
        <f t="shared" si="350"/>
        <v>#REF!</v>
      </c>
      <c r="R229" s="22">
        <v>45658</v>
      </c>
      <c r="S229" s="12" t="str">
        <f t="shared" si="351"/>
        <v>#REF!</v>
      </c>
      <c r="T229" s="12" t="str">
        <f t="shared" si="352"/>
        <v>#REF!</v>
      </c>
      <c r="U229" s="12" t="str">
        <f t="shared" si="342"/>
        <v>#REF!</v>
      </c>
      <c r="V229" s="12" t="str">
        <f t="shared" si="353"/>
        <v>#REF!</v>
      </c>
      <c r="W229" s="12" t="str">
        <f t="shared" si="354"/>
        <v>#REF!</v>
      </c>
    </row>
    <row r="230" ht="15.75" customHeight="1">
      <c r="D230" s="26">
        <v>9</v>
      </c>
      <c r="E230" s="12">
        <v>647</v>
      </c>
      <c r="F230" s="12" t="str">
        <f t="shared" si="345"/>
        <v>#REF!</v>
      </c>
      <c r="G230" s="13" t="str">
        <f t="shared" si="346"/>
        <v>#REF!</v>
      </c>
      <c r="H230" s="12" t="str">
        <f t="shared" si="347"/>
        <v>#REF!</v>
      </c>
      <c r="I230" s="13" t="str">
        <f t="shared" si="348"/>
        <v/>
      </c>
      <c r="J230" s="12" t="s">
        <v>588</v>
      </c>
      <c r="K230" s="12" t="s">
        <v>594</v>
      </c>
      <c r="L230" s="13" t="s">
        <v>249</v>
      </c>
      <c r="M230" s="13" t="str">
        <f t="shared" si="337"/>
        <v>#REF!</v>
      </c>
      <c r="N230" s="13" t="s">
        <v>249</v>
      </c>
      <c r="O230" s="15" t="s">
        <v>15</v>
      </c>
      <c r="P230" s="12" t="str">
        <f t="shared" si="349"/>
        <v>#REF!</v>
      </c>
      <c r="Q230" s="12" t="str">
        <f t="shared" si="350"/>
        <v>#REF!</v>
      </c>
      <c r="R230" s="22">
        <v>45658</v>
      </c>
      <c r="S230" s="12" t="str">
        <f t="shared" si="351"/>
        <v>#REF!</v>
      </c>
      <c r="T230" s="12" t="str">
        <f t="shared" si="352"/>
        <v>#REF!</v>
      </c>
      <c r="U230" s="12" t="str">
        <f t="shared" si="342"/>
        <v>#REF!</v>
      </c>
      <c r="V230" s="12" t="str">
        <f t="shared" si="353"/>
        <v>#REF!</v>
      </c>
      <c r="W230" s="12" t="str">
        <f t="shared" si="354"/>
        <v>#REF!</v>
      </c>
    </row>
    <row r="231" ht="15.75" customHeight="1">
      <c r="D231" s="26">
        <v>10</v>
      </c>
      <c r="E231" s="12">
        <v>648</v>
      </c>
      <c r="F231" s="12" t="str">
        <f t="shared" si="345"/>
        <v>#REF!</v>
      </c>
      <c r="G231" s="13" t="str">
        <f t="shared" si="346"/>
        <v>#REF!</v>
      </c>
      <c r="H231" s="12" t="str">
        <f t="shared" si="347"/>
        <v>#REF!</v>
      </c>
      <c r="I231" s="13" t="str">
        <f t="shared" si="348"/>
        <v/>
      </c>
      <c r="J231" s="12" t="s">
        <v>588</v>
      </c>
      <c r="K231" s="12" t="s">
        <v>594</v>
      </c>
      <c r="L231" s="13" t="s">
        <v>251</v>
      </c>
      <c r="M231" s="13" t="str">
        <f t="shared" si="337"/>
        <v>#REF!</v>
      </c>
      <c r="N231" s="13" t="s">
        <v>251</v>
      </c>
      <c r="O231" s="15" t="s">
        <v>15</v>
      </c>
      <c r="P231" s="12" t="str">
        <f t="shared" si="349"/>
        <v>#REF!</v>
      </c>
      <c r="Q231" s="12" t="str">
        <f t="shared" si="350"/>
        <v>#REF!</v>
      </c>
      <c r="R231" s="22">
        <v>45658</v>
      </c>
      <c r="S231" s="12" t="str">
        <f t="shared" si="351"/>
        <v>#REF!</v>
      </c>
      <c r="T231" s="12" t="str">
        <f t="shared" si="352"/>
        <v>#REF!</v>
      </c>
      <c r="U231" s="12" t="str">
        <f t="shared" si="342"/>
        <v>#REF!</v>
      </c>
      <c r="V231" s="12" t="str">
        <f t="shared" si="353"/>
        <v>#REF!</v>
      </c>
      <c r="W231" s="12" t="str">
        <f t="shared" si="354"/>
        <v>#REF!</v>
      </c>
    </row>
    <row r="232" ht="15.75" hidden="1" customHeight="1">
      <c r="D232" s="26">
        <v>12</v>
      </c>
      <c r="E232" s="12">
        <v>649</v>
      </c>
      <c r="F232" s="12" t="str">
        <f t="shared" si="345"/>
        <v>#REF!</v>
      </c>
      <c r="G232" s="13" t="str">
        <f t="shared" si="346"/>
        <v>#REF!</v>
      </c>
      <c r="H232" s="12" t="str">
        <f t="shared" si="347"/>
        <v>#REF!</v>
      </c>
      <c r="I232" s="13" t="str">
        <f t="shared" si="348"/>
        <v/>
      </c>
      <c r="J232" s="12" t="s">
        <v>649</v>
      </c>
      <c r="K232" s="12" t="s">
        <v>594</v>
      </c>
      <c r="L232" s="13" t="s">
        <v>811</v>
      </c>
      <c r="M232" s="13" t="str">
        <f t="shared" si="337"/>
        <v>#REF!</v>
      </c>
      <c r="N232" s="13" t="s">
        <v>811</v>
      </c>
      <c r="O232" s="15" t="s">
        <v>15</v>
      </c>
      <c r="P232" s="12" t="str">
        <f t="shared" si="349"/>
        <v>#REF!</v>
      </c>
      <c r="Q232" s="12" t="str">
        <f t="shared" si="350"/>
        <v>#REF!</v>
      </c>
      <c r="R232" s="22">
        <v>45658</v>
      </c>
      <c r="S232" s="12" t="str">
        <f t="shared" si="351"/>
        <v>#REF!</v>
      </c>
      <c r="T232" s="12" t="str">
        <f t="shared" si="352"/>
        <v>#REF!</v>
      </c>
      <c r="U232" s="12" t="str">
        <f t="shared" si="342"/>
        <v>#REF!</v>
      </c>
      <c r="V232" s="12" t="str">
        <f t="shared" si="353"/>
        <v>#REF!</v>
      </c>
      <c r="W232" s="12" t="str">
        <f t="shared" si="354"/>
        <v>#REF!</v>
      </c>
    </row>
    <row r="233" ht="15.75" hidden="1" customHeight="1">
      <c r="D233" s="26">
        <v>13</v>
      </c>
      <c r="E233" s="12">
        <v>650</v>
      </c>
      <c r="F233" s="12" t="str">
        <f t="shared" si="345"/>
        <v>#REF!</v>
      </c>
      <c r="G233" s="13" t="str">
        <f t="shared" si="346"/>
        <v>#REF!</v>
      </c>
      <c r="H233" s="12" t="str">
        <f t="shared" si="347"/>
        <v>#REF!</v>
      </c>
      <c r="I233" s="13" t="str">
        <f t="shared" si="348"/>
        <v/>
      </c>
      <c r="J233" s="12" t="s">
        <v>649</v>
      </c>
      <c r="K233" s="12" t="s">
        <v>594</v>
      </c>
      <c r="L233" s="13" t="s">
        <v>812</v>
      </c>
      <c r="M233" s="13" t="str">
        <f t="shared" si="337"/>
        <v>#REF!</v>
      </c>
      <c r="N233" s="13" t="s">
        <v>812</v>
      </c>
      <c r="O233" s="15" t="s">
        <v>15</v>
      </c>
      <c r="P233" s="12" t="str">
        <f t="shared" si="349"/>
        <v>#REF!</v>
      </c>
      <c r="Q233" s="12" t="str">
        <f t="shared" si="350"/>
        <v>#REF!</v>
      </c>
      <c r="R233" s="22">
        <v>45658</v>
      </c>
      <c r="S233" s="12" t="str">
        <f t="shared" si="351"/>
        <v>#REF!</v>
      </c>
      <c r="T233" s="12" t="str">
        <f t="shared" si="352"/>
        <v>#REF!</v>
      </c>
      <c r="U233" s="12" t="str">
        <f t="shared" si="342"/>
        <v>#REF!</v>
      </c>
      <c r="V233" s="12" t="str">
        <f t="shared" si="353"/>
        <v>#REF!</v>
      </c>
      <c r="W233" s="12" t="str">
        <f t="shared" si="354"/>
        <v>#REF!</v>
      </c>
    </row>
    <row r="234" ht="15.75" customHeight="1">
      <c r="D234" s="26">
        <v>11</v>
      </c>
      <c r="E234" s="12">
        <v>651</v>
      </c>
      <c r="F234" s="12" t="str">
        <f t="shared" si="345"/>
        <v>#REF!</v>
      </c>
      <c r="G234" s="13" t="str">
        <f t="shared" si="346"/>
        <v>#REF!</v>
      </c>
      <c r="H234" s="12" t="str">
        <f t="shared" si="347"/>
        <v>#REF!</v>
      </c>
      <c r="I234" s="13" t="str">
        <f t="shared" si="348"/>
        <v/>
      </c>
      <c r="J234" s="12" t="s">
        <v>588</v>
      </c>
      <c r="K234" s="12" t="s">
        <v>594</v>
      </c>
      <c r="L234" s="13" t="s">
        <v>253</v>
      </c>
      <c r="M234" s="13" t="str">
        <f t="shared" si="337"/>
        <v>#REF!</v>
      </c>
      <c r="N234" s="13" t="s">
        <v>253</v>
      </c>
      <c r="O234" s="15" t="s">
        <v>15</v>
      </c>
      <c r="P234" s="12" t="str">
        <f t="shared" si="349"/>
        <v>#REF!</v>
      </c>
      <c r="Q234" s="12" t="str">
        <f t="shared" si="350"/>
        <v>#REF!</v>
      </c>
      <c r="R234" s="22">
        <v>45658</v>
      </c>
      <c r="S234" s="12" t="str">
        <f t="shared" si="351"/>
        <v>#REF!</v>
      </c>
      <c r="T234" s="12" t="str">
        <f t="shared" si="352"/>
        <v>#REF!</v>
      </c>
      <c r="U234" s="12" t="str">
        <f t="shared" si="342"/>
        <v>#REF!</v>
      </c>
      <c r="V234" s="12" t="str">
        <f t="shared" si="353"/>
        <v>#REF!</v>
      </c>
      <c r="W234" s="12" t="str">
        <f t="shared" si="354"/>
        <v>#REF!</v>
      </c>
    </row>
    <row r="235" ht="15.75" hidden="1" customHeight="1">
      <c r="D235" s="26">
        <v>15</v>
      </c>
      <c r="E235" s="12">
        <v>655</v>
      </c>
      <c r="F235" s="12" t="str">
        <f t="shared" si="345"/>
        <v>#REF!</v>
      </c>
      <c r="G235" s="13" t="str">
        <f t="shared" si="346"/>
        <v>#REF!</v>
      </c>
      <c r="H235" s="12" t="str">
        <f t="shared" si="347"/>
        <v>#REF!</v>
      </c>
      <c r="I235" s="13" t="str">
        <f t="shared" si="348"/>
        <v/>
      </c>
      <c r="J235" s="12" t="s">
        <v>649</v>
      </c>
      <c r="K235" s="12" t="s">
        <v>594</v>
      </c>
      <c r="L235" s="13" t="s">
        <v>813</v>
      </c>
      <c r="M235" s="13" t="str">
        <f t="shared" si="337"/>
        <v>#REF!</v>
      </c>
      <c r="N235" s="13" t="s">
        <v>813</v>
      </c>
      <c r="O235" s="15" t="s">
        <v>15</v>
      </c>
      <c r="P235" s="12" t="str">
        <f t="shared" si="349"/>
        <v>#REF!</v>
      </c>
      <c r="Q235" s="12" t="str">
        <f t="shared" si="350"/>
        <v>#REF!</v>
      </c>
      <c r="R235" s="22">
        <v>45658</v>
      </c>
      <c r="S235" s="12" t="str">
        <f t="shared" si="351"/>
        <v>#REF!</v>
      </c>
      <c r="T235" s="12" t="str">
        <f t="shared" si="352"/>
        <v>#REF!</v>
      </c>
      <c r="U235" s="12" t="str">
        <f t="shared" si="342"/>
        <v>#REF!</v>
      </c>
      <c r="V235" s="12" t="str">
        <f t="shared" si="353"/>
        <v>#REF!</v>
      </c>
      <c r="W235" s="12" t="str">
        <f t="shared" si="354"/>
        <v>#REF!</v>
      </c>
    </row>
    <row r="236" ht="15.75" customHeight="1">
      <c r="D236" s="26">
        <v>12</v>
      </c>
      <c r="E236" s="12">
        <v>723</v>
      </c>
      <c r="F236" s="12" t="str">
        <f t="shared" si="345"/>
        <v>#REF!</v>
      </c>
      <c r="G236" s="13" t="str">
        <f t="shared" si="346"/>
        <v>#REF!</v>
      </c>
      <c r="H236" s="12" t="str">
        <f t="shared" si="347"/>
        <v>#REF!</v>
      </c>
      <c r="I236" s="13" t="str">
        <f t="shared" si="348"/>
        <v/>
      </c>
      <c r="J236" s="12" t="s">
        <v>588</v>
      </c>
      <c r="K236" s="12" t="s">
        <v>594</v>
      </c>
      <c r="L236" s="13" t="s">
        <v>257</v>
      </c>
      <c r="M236" s="13" t="str">
        <f t="shared" si="337"/>
        <v>#REF!</v>
      </c>
      <c r="N236" s="13" t="s">
        <v>257</v>
      </c>
      <c r="O236" s="15" t="s">
        <v>15</v>
      </c>
      <c r="P236" s="12" t="str">
        <f t="shared" si="349"/>
        <v>#REF!</v>
      </c>
      <c r="Q236" s="12" t="str">
        <f t="shared" si="350"/>
        <v>#REF!</v>
      </c>
      <c r="R236" s="22">
        <v>45689</v>
      </c>
      <c r="S236" s="12" t="str">
        <f t="shared" si="351"/>
        <v>#REF!</v>
      </c>
      <c r="T236" s="12" t="str">
        <f t="shared" si="352"/>
        <v>#REF!</v>
      </c>
      <c r="U236" s="12" t="str">
        <f t="shared" si="342"/>
        <v>#REF!</v>
      </c>
      <c r="V236" s="12" t="str">
        <f t="shared" si="353"/>
        <v>#REF!</v>
      </c>
      <c r="W236" s="12" t="str">
        <f t="shared" si="354"/>
        <v>#REF!</v>
      </c>
    </row>
    <row r="237" ht="15.75" customHeight="1">
      <c r="D237" s="26">
        <v>13</v>
      </c>
      <c r="E237" s="12">
        <v>724</v>
      </c>
      <c r="F237" s="12" t="str">
        <f t="shared" si="345"/>
        <v>#REF!</v>
      </c>
      <c r="G237" s="13" t="str">
        <f t="shared" si="346"/>
        <v>#REF!</v>
      </c>
      <c r="H237" s="12" t="str">
        <f t="shared" si="347"/>
        <v>#REF!</v>
      </c>
      <c r="I237" s="13" t="str">
        <f t="shared" si="348"/>
        <v/>
      </c>
      <c r="J237" s="12" t="s">
        <v>588</v>
      </c>
      <c r="K237" s="12" t="s">
        <v>594</v>
      </c>
      <c r="L237" s="13" t="s">
        <v>260</v>
      </c>
      <c r="M237" s="13" t="str">
        <f t="shared" si="337"/>
        <v>#REF!</v>
      </c>
      <c r="N237" s="13" t="s">
        <v>260</v>
      </c>
      <c r="O237" s="15" t="s">
        <v>15</v>
      </c>
      <c r="P237" s="12" t="str">
        <f t="shared" si="349"/>
        <v>#REF!</v>
      </c>
      <c r="Q237" s="12" t="str">
        <f t="shared" si="350"/>
        <v>#REF!</v>
      </c>
      <c r="R237" s="22">
        <v>45689</v>
      </c>
      <c r="S237" s="12" t="str">
        <f t="shared" si="351"/>
        <v>#REF!</v>
      </c>
      <c r="T237" s="12" t="str">
        <f t="shared" si="352"/>
        <v>#REF!</v>
      </c>
      <c r="U237" s="12" t="str">
        <f t="shared" si="342"/>
        <v>#REF!</v>
      </c>
      <c r="V237" s="12" t="str">
        <f t="shared" si="353"/>
        <v>#REF!</v>
      </c>
      <c r="W237" s="12" t="str">
        <f t="shared" si="354"/>
        <v>#REF!</v>
      </c>
    </row>
    <row r="238" ht="15.75" hidden="1" customHeight="1">
      <c r="D238" s="26">
        <v>18</v>
      </c>
      <c r="E238" s="12">
        <v>148</v>
      </c>
      <c r="F238" s="12" t="str">
        <f t="shared" si="345"/>
        <v>#REF!</v>
      </c>
      <c r="G238" s="13" t="str">
        <f t="shared" si="346"/>
        <v>#REF!</v>
      </c>
      <c r="H238" s="12" t="str">
        <f t="shared" si="347"/>
        <v>#REF!</v>
      </c>
      <c r="I238" s="13" t="str">
        <f t="shared" si="348"/>
        <v/>
      </c>
      <c r="J238" s="12" t="s">
        <v>653</v>
      </c>
      <c r="K238" s="12" t="s">
        <v>594</v>
      </c>
      <c r="L238" s="13" t="s">
        <v>814</v>
      </c>
      <c r="M238" s="13" t="str">
        <f t="shared" ref="M238:M301" si="355">VLOOKUP(E110,'Импорт - текущие показатели'!$E$10:$I1063,5,0)</f>
        <v>#REF!</v>
      </c>
      <c r="N238" s="13" t="s">
        <v>814</v>
      </c>
      <c r="O238" s="15" t="s">
        <v>15</v>
      </c>
      <c r="P238" s="12" t="str">
        <f t="shared" si="349"/>
        <v>#REF!</v>
      </c>
      <c r="Q238" s="12" t="str">
        <f t="shared" si="350"/>
        <v>#REF!</v>
      </c>
      <c r="R238" s="22">
        <v>45717</v>
      </c>
      <c r="S238" s="12" t="str">
        <f t="shared" si="351"/>
        <v>#REF!</v>
      </c>
      <c r="T238" s="12" t="str">
        <f t="shared" si="352"/>
        <v>#REF!</v>
      </c>
      <c r="U238" s="12" t="str">
        <f t="shared" ref="U238:U301" si="356">DATE(YEAR(V238),MONTH(V238)-3,DAY(V238))</f>
        <v>#REF!</v>
      </c>
      <c r="V238" s="12" t="str">
        <f t="shared" si="353"/>
        <v>#REF!</v>
      </c>
      <c r="W238" s="12" t="str">
        <f t="shared" si="354"/>
        <v>#REF!</v>
      </c>
    </row>
    <row r="239" ht="15.75" customHeight="1">
      <c r="D239" s="26">
        <v>14</v>
      </c>
      <c r="E239" s="12">
        <v>353</v>
      </c>
      <c r="F239" s="12" t="str">
        <f t="shared" si="345"/>
        <v>#REF!</v>
      </c>
      <c r="G239" s="13" t="str">
        <f t="shared" si="346"/>
        <v>#REF!</v>
      </c>
      <c r="H239" s="12" t="str">
        <f t="shared" si="347"/>
        <v>#REF!</v>
      </c>
      <c r="I239" s="13" t="str">
        <f t="shared" si="348"/>
        <v/>
      </c>
      <c r="J239" s="12" t="s">
        <v>588</v>
      </c>
      <c r="K239" s="12" t="s">
        <v>594</v>
      </c>
      <c r="L239" s="13" t="s">
        <v>815</v>
      </c>
      <c r="M239" s="13" t="str">
        <f t="shared" si="355"/>
        <v>#REF!</v>
      </c>
      <c r="N239" s="13" t="s">
        <v>815</v>
      </c>
      <c r="O239" s="15" t="s">
        <v>15</v>
      </c>
      <c r="P239" s="12" t="str">
        <f t="shared" si="349"/>
        <v>#REF!</v>
      </c>
      <c r="Q239" s="12" t="str">
        <f t="shared" si="350"/>
        <v>#REF!</v>
      </c>
      <c r="R239" s="16">
        <v>45748</v>
      </c>
      <c r="S239" s="12" t="str">
        <f t="shared" si="351"/>
        <v>#REF!</v>
      </c>
      <c r="T239" s="12" t="str">
        <f t="shared" si="352"/>
        <v>#REF!</v>
      </c>
      <c r="U239" s="12" t="str">
        <f t="shared" si="356"/>
        <v>#REF!</v>
      </c>
      <c r="V239" s="12" t="str">
        <f t="shared" si="353"/>
        <v>#REF!</v>
      </c>
      <c r="W239" s="12" t="str">
        <f t="shared" si="354"/>
        <v>#REF!</v>
      </c>
    </row>
    <row r="240" ht="15.75" customHeight="1">
      <c r="D240" s="26">
        <v>15</v>
      </c>
      <c r="E240" s="12">
        <v>753</v>
      </c>
      <c r="F240" s="12" t="str">
        <f t="shared" si="345"/>
        <v>#REF!</v>
      </c>
      <c r="G240" s="13" t="str">
        <f t="shared" si="346"/>
        <v>#REF!</v>
      </c>
      <c r="H240" s="12" t="str">
        <f t="shared" si="347"/>
        <v>#REF!</v>
      </c>
      <c r="I240" s="13" t="str">
        <f t="shared" si="348"/>
        <v/>
      </c>
      <c r="J240" s="12" t="s">
        <v>588</v>
      </c>
      <c r="K240" s="12" t="s">
        <v>594</v>
      </c>
      <c r="L240" s="13" t="s">
        <v>264</v>
      </c>
      <c r="M240" s="13" t="str">
        <f t="shared" si="355"/>
        <v>#REF!</v>
      </c>
      <c r="N240" s="13" t="s">
        <v>264</v>
      </c>
      <c r="O240" s="15" t="s">
        <v>15</v>
      </c>
      <c r="P240" s="12" t="str">
        <f t="shared" si="349"/>
        <v>#REF!</v>
      </c>
      <c r="Q240" s="12" t="str">
        <f t="shared" si="350"/>
        <v>#REF!</v>
      </c>
      <c r="R240" s="22">
        <v>45748</v>
      </c>
      <c r="S240" s="12" t="str">
        <f t="shared" si="351"/>
        <v>#REF!</v>
      </c>
      <c r="T240" s="12" t="str">
        <f t="shared" si="352"/>
        <v>#REF!</v>
      </c>
      <c r="U240" s="12" t="str">
        <f t="shared" si="356"/>
        <v>#REF!</v>
      </c>
      <c r="V240" s="12" t="str">
        <f t="shared" si="353"/>
        <v>#REF!</v>
      </c>
      <c r="W240" s="12" t="str">
        <f t="shared" si="354"/>
        <v>#REF!</v>
      </c>
    </row>
    <row r="241" ht="15.75" customHeight="1">
      <c r="D241" s="26">
        <v>16</v>
      </c>
      <c r="E241" s="12">
        <v>754</v>
      </c>
      <c r="F241" s="12" t="str">
        <f t="shared" si="345"/>
        <v>#REF!</v>
      </c>
      <c r="G241" s="13" t="str">
        <f t="shared" si="346"/>
        <v>#REF!</v>
      </c>
      <c r="H241" s="12" t="str">
        <f t="shared" si="347"/>
        <v>#REF!</v>
      </c>
      <c r="I241" s="13" t="str">
        <f t="shared" si="348"/>
        <v/>
      </c>
      <c r="J241" s="12" t="s">
        <v>588</v>
      </c>
      <c r="K241" s="12" t="s">
        <v>594</v>
      </c>
      <c r="L241" s="13" t="s">
        <v>266</v>
      </c>
      <c r="M241" s="13" t="str">
        <f t="shared" si="355"/>
        <v>#REF!</v>
      </c>
      <c r="N241" s="13" t="s">
        <v>266</v>
      </c>
      <c r="O241" s="15" t="s">
        <v>15</v>
      </c>
      <c r="P241" s="12" t="str">
        <f t="shared" si="349"/>
        <v>#REF!</v>
      </c>
      <c r="Q241" s="12" t="str">
        <f t="shared" si="350"/>
        <v>#REF!</v>
      </c>
      <c r="R241" s="22">
        <v>45748</v>
      </c>
      <c r="S241" s="12" t="str">
        <f t="shared" si="351"/>
        <v>#REF!</v>
      </c>
      <c r="T241" s="12" t="str">
        <f t="shared" si="352"/>
        <v>#REF!</v>
      </c>
      <c r="U241" s="12" t="str">
        <f t="shared" si="356"/>
        <v>#REF!</v>
      </c>
      <c r="V241" s="12" t="str">
        <f t="shared" si="353"/>
        <v>#REF!</v>
      </c>
      <c r="W241" s="12" t="str">
        <f t="shared" si="354"/>
        <v>#REF!</v>
      </c>
    </row>
    <row r="242" ht="15.75" hidden="1" customHeight="1">
      <c r="D242" s="26">
        <v>22</v>
      </c>
      <c r="E242" s="12">
        <v>755</v>
      </c>
      <c r="F242" s="12" t="str">
        <f t="shared" si="345"/>
        <v>#REF!</v>
      </c>
      <c r="G242" s="13" t="str">
        <f t="shared" si="346"/>
        <v>#REF!</v>
      </c>
      <c r="H242" s="12" t="str">
        <f t="shared" si="347"/>
        <v>#REF!</v>
      </c>
      <c r="I242" s="13" t="str">
        <f t="shared" si="348"/>
        <v/>
      </c>
      <c r="J242" s="12" t="s">
        <v>590</v>
      </c>
      <c r="K242" s="12" t="s">
        <v>594</v>
      </c>
      <c r="L242" s="13" t="s">
        <v>816</v>
      </c>
      <c r="M242" s="13" t="str">
        <f t="shared" si="355"/>
        <v>#REF!</v>
      </c>
      <c r="N242" s="13" t="s">
        <v>816</v>
      </c>
      <c r="O242" s="15" t="s">
        <v>15</v>
      </c>
      <c r="P242" s="12" t="str">
        <f t="shared" si="349"/>
        <v>#REF!</v>
      </c>
      <c r="Q242" s="12" t="str">
        <f t="shared" si="350"/>
        <v>#REF!</v>
      </c>
      <c r="R242" s="22">
        <v>45748</v>
      </c>
      <c r="S242" s="12" t="str">
        <f t="shared" si="351"/>
        <v>#REF!</v>
      </c>
      <c r="T242" s="12" t="str">
        <f t="shared" si="352"/>
        <v>#REF!</v>
      </c>
      <c r="U242" s="12" t="str">
        <f t="shared" si="356"/>
        <v>#REF!</v>
      </c>
      <c r="V242" s="12" t="str">
        <f t="shared" si="353"/>
        <v>#REF!</v>
      </c>
      <c r="W242" s="12" t="str">
        <f t="shared" si="354"/>
        <v>#REF!</v>
      </c>
    </row>
    <row r="243" ht="15.75" customHeight="1">
      <c r="D243" s="26">
        <v>17</v>
      </c>
      <c r="E243" s="12">
        <v>756</v>
      </c>
      <c r="F243" s="12" t="str">
        <f t="shared" si="345"/>
        <v>#REF!</v>
      </c>
      <c r="G243" s="13" t="str">
        <f t="shared" si="346"/>
        <v>#REF!</v>
      </c>
      <c r="H243" s="12" t="str">
        <f t="shared" si="347"/>
        <v>#REF!</v>
      </c>
      <c r="I243" s="13" t="str">
        <f t="shared" si="348"/>
        <v/>
      </c>
      <c r="J243" s="12" t="s">
        <v>588</v>
      </c>
      <c r="K243" s="12" t="s">
        <v>594</v>
      </c>
      <c r="L243" s="13" t="s">
        <v>269</v>
      </c>
      <c r="M243" s="13" t="str">
        <f t="shared" si="355"/>
        <v>#REF!</v>
      </c>
      <c r="N243" s="13" t="s">
        <v>269</v>
      </c>
      <c r="O243" s="15" t="s">
        <v>15</v>
      </c>
      <c r="P243" s="12" t="str">
        <f t="shared" si="349"/>
        <v>#REF!</v>
      </c>
      <c r="Q243" s="12" t="str">
        <f t="shared" si="350"/>
        <v>#REF!</v>
      </c>
      <c r="R243" s="22">
        <v>45748</v>
      </c>
      <c r="S243" s="12" t="str">
        <f t="shared" si="351"/>
        <v>#REF!</v>
      </c>
      <c r="T243" s="12" t="str">
        <f t="shared" si="352"/>
        <v>#REF!</v>
      </c>
      <c r="U243" s="12" t="str">
        <f t="shared" si="356"/>
        <v>#REF!</v>
      </c>
      <c r="V243" s="12" t="str">
        <f t="shared" si="353"/>
        <v>#REF!</v>
      </c>
      <c r="W243" s="12" t="str">
        <f t="shared" si="354"/>
        <v>#REF!</v>
      </c>
    </row>
    <row r="244" ht="15.75" customHeight="1">
      <c r="D244" s="26">
        <v>18</v>
      </c>
      <c r="E244" s="12">
        <v>757</v>
      </c>
      <c r="F244" s="12" t="str">
        <f t="shared" si="345"/>
        <v>#REF!</v>
      </c>
      <c r="G244" s="13" t="str">
        <f t="shared" si="346"/>
        <v>#REF!</v>
      </c>
      <c r="H244" s="12" t="str">
        <f t="shared" si="347"/>
        <v>#REF!</v>
      </c>
      <c r="I244" s="13" t="str">
        <f t="shared" si="348"/>
        <v/>
      </c>
      <c r="J244" s="12" t="s">
        <v>588</v>
      </c>
      <c r="K244" s="12" t="s">
        <v>594</v>
      </c>
      <c r="L244" s="13" t="s">
        <v>271</v>
      </c>
      <c r="M244" s="13" t="str">
        <f t="shared" si="355"/>
        <v>#REF!</v>
      </c>
      <c r="N244" s="13" t="s">
        <v>271</v>
      </c>
      <c r="O244" s="15" t="s">
        <v>15</v>
      </c>
      <c r="P244" s="12" t="str">
        <f t="shared" si="349"/>
        <v>#REF!</v>
      </c>
      <c r="Q244" s="12" t="str">
        <f t="shared" si="350"/>
        <v>#REF!</v>
      </c>
      <c r="R244" s="22">
        <v>45748</v>
      </c>
      <c r="S244" s="12" t="str">
        <f t="shared" si="351"/>
        <v>#REF!</v>
      </c>
      <c r="T244" s="12" t="str">
        <f t="shared" si="352"/>
        <v>#REF!</v>
      </c>
      <c r="U244" s="12" t="str">
        <f t="shared" si="356"/>
        <v>#REF!</v>
      </c>
      <c r="V244" s="12" t="str">
        <f t="shared" si="353"/>
        <v>#REF!</v>
      </c>
      <c r="W244" s="12" t="str">
        <f t="shared" si="354"/>
        <v>#REF!</v>
      </c>
    </row>
    <row r="245" ht="15.75" hidden="1" customHeight="1">
      <c r="D245" s="26">
        <v>25</v>
      </c>
      <c r="E245" s="12">
        <v>401</v>
      </c>
      <c r="F245" s="12" t="str">
        <f t="shared" si="345"/>
        <v>#REF!</v>
      </c>
      <c r="G245" s="13" t="str">
        <f t="shared" si="346"/>
        <v>#REF!</v>
      </c>
      <c r="H245" s="12" t="str">
        <f t="shared" si="347"/>
        <v>#REF!</v>
      </c>
      <c r="I245" s="13" t="str">
        <f t="shared" si="348"/>
        <v/>
      </c>
      <c r="J245" s="12" t="s">
        <v>590</v>
      </c>
      <c r="K245" s="12" t="s">
        <v>594</v>
      </c>
      <c r="L245" s="13" t="s">
        <v>817</v>
      </c>
      <c r="M245" s="13" t="str">
        <f t="shared" si="355"/>
        <v>#REF!</v>
      </c>
      <c r="N245" s="13" t="s">
        <v>817</v>
      </c>
      <c r="O245" s="15" t="s">
        <v>15</v>
      </c>
      <c r="P245" s="12" t="str">
        <f t="shared" si="349"/>
        <v>#REF!</v>
      </c>
      <c r="Q245" s="12" t="str">
        <f t="shared" si="350"/>
        <v>#REF!</v>
      </c>
      <c r="R245" s="22">
        <v>45778</v>
      </c>
      <c r="S245" s="12" t="str">
        <f t="shared" si="351"/>
        <v>#REF!</v>
      </c>
      <c r="T245" s="12" t="str">
        <f t="shared" si="352"/>
        <v>#REF!</v>
      </c>
      <c r="U245" s="12" t="str">
        <f t="shared" si="356"/>
        <v>#REF!</v>
      </c>
      <c r="V245" s="12" t="str">
        <f t="shared" si="353"/>
        <v>#REF!</v>
      </c>
      <c r="W245" s="12" t="str">
        <f t="shared" si="354"/>
        <v>#REF!</v>
      </c>
    </row>
    <row r="246" ht="15.75" hidden="1" customHeight="1">
      <c r="D246" s="26">
        <v>26</v>
      </c>
      <c r="E246" s="12">
        <v>402</v>
      </c>
      <c r="F246" s="12" t="str">
        <f t="shared" si="345"/>
        <v>#REF!</v>
      </c>
      <c r="G246" s="13" t="str">
        <f t="shared" si="346"/>
        <v>#REF!</v>
      </c>
      <c r="H246" s="12" t="str">
        <f t="shared" si="347"/>
        <v>#REF!</v>
      </c>
      <c r="I246" s="13" t="str">
        <f t="shared" si="348"/>
        <v/>
      </c>
      <c r="J246" s="12" t="s">
        <v>590</v>
      </c>
      <c r="K246" s="12" t="s">
        <v>594</v>
      </c>
      <c r="L246" s="13" t="s">
        <v>818</v>
      </c>
      <c r="M246" s="13" t="str">
        <f t="shared" si="355"/>
        <v>#REF!</v>
      </c>
      <c r="N246" s="13" t="s">
        <v>818</v>
      </c>
      <c r="O246" s="15" t="s">
        <v>15</v>
      </c>
      <c r="P246" s="12" t="str">
        <f t="shared" si="349"/>
        <v>#REF!</v>
      </c>
      <c r="Q246" s="12" t="str">
        <f t="shared" si="350"/>
        <v>#REF!</v>
      </c>
      <c r="R246" s="22">
        <v>45778</v>
      </c>
      <c r="S246" s="12" t="str">
        <f t="shared" si="351"/>
        <v>#REF!</v>
      </c>
      <c r="T246" s="12" t="str">
        <f t="shared" si="352"/>
        <v>#REF!</v>
      </c>
      <c r="U246" s="12" t="str">
        <f t="shared" si="356"/>
        <v>#REF!</v>
      </c>
      <c r="V246" s="12" t="str">
        <f t="shared" si="353"/>
        <v>#REF!</v>
      </c>
      <c r="W246" s="12" t="str">
        <f t="shared" si="354"/>
        <v>#REF!</v>
      </c>
    </row>
    <row r="247" ht="15.75" customHeight="1">
      <c r="D247" s="26">
        <v>19</v>
      </c>
      <c r="E247" s="12">
        <v>388</v>
      </c>
      <c r="F247" s="12" t="str">
        <f t="shared" si="345"/>
        <v>#REF!</v>
      </c>
      <c r="G247" s="13" t="str">
        <f t="shared" si="346"/>
        <v>#REF!</v>
      </c>
      <c r="H247" s="12" t="str">
        <f t="shared" si="347"/>
        <v>#REF!</v>
      </c>
      <c r="I247" s="13" t="str">
        <f t="shared" si="348"/>
        <v/>
      </c>
      <c r="J247" s="12" t="s">
        <v>588</v>
      </c>
      <c r="K247" s="12" t="s">
        <v>594</v>
      </c>
      <c r="L247" s="13" t="s">
        <v>231</v>
      </c>
      <c r="M247" s="13" t="str">
        <f t="shared" si="355"/>
        <v>#REF!</v>
      </c>
      <c r="N247" s="13" t="s">
        <v>231</v>
      </c>
      <c r="O247" s="15" t="s">
        <v>15</v>
      </c>
      <c r="P247" s="12" t="str">
        <f t="shared" si="349"/>
        <v>#REF!</v>
      </c>
      <c r="Q247" s="12" t="str">
        <f t="shared" si="350"/>
        <v>#REF!</v>
      </c>
      <c r="R247" s="22">
        <v>45809</v>
      </c>
      <c r="S247" s="12" t="str">
        <f t="shared" si="351"/>
        <v>#REF!</v>
      </c>
      <c r="T247" s="12" t="str">
        <f t="shared" si="352"/>
        <v>#REF!</v>
      </c>
      <c r="U247" s="12" t="str">
        <f t="shared" si="356"/>
        <v>#REF!</v>
      </c>
      <c r="V247" s="12" t="str">
        <f t="shared" si="353"/>
        <v>#REF!</v>
      </c>
      <c r="W247" s="12" t="str">
        <f t="shared" si="354"/>
        <v>#REF!</v>
      </c>
    </row>
    <row r="248" ht="15.75" customHeight="1">
      <c r="D248" s="26">
        <v>20</v>
      </c>
      <c r="E248" s="12">
        <v>389</v>
      </c>
      <c r="F248" s="12" t="str">
        <f t="shared" si="345"/>
        <v>#REF!</v>
      </c>
      <c r="G248" s="13" t="str">
        <f t="shared" si="346"/>
        <v>#REF!</v>
      </c>
      <c r="H248" s="12" t="str">
        <f t="shared" si="347"/>
        <v>#REF!</v>
      </c>
      <c r="I248" s="13" t="str">
        <f t="shared" si="348"/>
        <v/>
      </c>
      <c r="J248" s="12" t="s">
        <v>588</v>
      </c>
      <c r="K248" s="12" t="s">
        <v>594</v>
      </c>
      <c r="L248" s="13" t="s">
        <v>234</v>
      </c>
      <c r="M248" s="13" t="str">
        <f t="shared" si="355"/>
        <v>#REF!</v>
      </c>
      <c r="N248" s="13" t="s">
        <v>234</v>
      </c>
      <c r="O248" s="15" t="s">
        <v>15</v>
      </c>
      <c r="P248" s="12" t="str">
        <f t="shared" si="349"/>
        <v>#REF!</v>
      </c>
      <c r="Q248" s="12" t="str">
        <f t="shared" si="350"/>
        <v>#REF!</v>
      </c>
      <c r="R248" s="22">
        <v>45809</v>
      </c>
      <c r="S248" s="12" t="str">
        <f t="shared" si="351"/>
        <v>#REF!</v>
      </c>
      <c r="T248" s="12" t="str">
        <f t="shared" si="352"/>
        <v>#REF!</v>
      </c>
      <c r="U248" s="12" t="str">
        <f t="shared" si="356"/>
        <v>#REF!</v>
      </c>
      <c r="V248" s="12" t="str">
        <f t="shared" si="353"/>
        <v>#REF!</v>
      </c>
      <c r="W248" s="12" t="str">
        <f t="shared" si="354"/>
        <v>#REF!</v>
      </c>
    </row>
    <row r="249" ht="15.75" customHeight="1">
      <c r="D249" s="26">
        <v>21</v>
      </c>
      <c r="E249" s="12">
        <v>390</v>
      </c>
      <c r="F249" s="12" t="str">
        <f t="shared" si="345"/>
        <v>#REF!</v>
      </c>
      <c r="G249" s="13" t="str">
        <f t="shared" si="346"/>
        <v>#REF!</v>
      </c>
      <c r="H249" s="12" t="str">
        <f t="shared" si="347"/>
        <v>#REF!</v>
      </c>
      <c r="I249" s="13" t="str">
        <f t="shared" si="348"/>
        <v/>
      </c>
      <c r="J249" s="12" t="s">
        <v>588</v>
      </c>
      <c r="K249" s="12" t="s">
        <v>594</v>
      </c>
      <c r="L249" s="13" t="s">
        <v>236</v>
      </c>
      <c r="M249" s="13" t="str">
        <f t="shared" si="355"/>
        <v>#REF!</v>
      </c>
      <c r="N249" s="13" t="s">
        <v>236</v>
      </c>
      <c r="O249" s="15" t="s">
        <v>15</v>
      </c>
      <c r="P249" s="12" t="str">
        <f t="shared" si="349"/>
        <v>#REF!</v>
      </c>
      <c r="Q249" s="12" t="str">
        <f t="shared" si="350"/>
        <v>#REF!</v>
      </c>
      <c r="R249" s="22">
        <v>45809</v>
      </c>
      <c r="S249" s="12" t="str">
        <f t="shared" si="351"/>
        <v>#REF!</v>
      </c>
      <c r="T249" s="12" t="str">
        <f t="shared" si="352"/>
        <v>#REF!</v>
      </c>
      <c r="U249" s="12" t="str">
        <f t="shared" si="356"/>
        <v>#REF!</v>
      </c>
      <c r="V249" s="12" t="str">
        <f t="shared" si="353"/>
        <v>#REF!</v>
      </c>
      <c r="W249" s="12" t="str">
        <f t="shared" si="354"/>
        <v>#REF!</v>
      </c>
    </row>
    <row r="250" ht="15.75" hidden="1" customHeight="1">
      <c r="D250" s="26">
        <v>30</v>
      </c>
      <c r="E250" s="12">
        <v>476</v>
      </c>
      <c r="F250" s="12" t="str">
        <f t="shared" si="345"/>
        <v>#REF!</v>
      </c>
      <c r="G250" s="13" t="str">
        <f t="shared" si="346"/>
        <v>#REF!</v>
      </c>
      <c r="H250" s="12" t="str">
        <f t="shared" si="347"/>
        <v>#REF!</v>
      </c>
      <c r="I250" s="13" t="str">
        <f t="shared" si="348"/>
        <v/>
      </c>
      <c r="J250" s="12" t="s">
        <v>649</v>
      </c>
      <c r="K250" s="12" t="s">
        <v>594</v>
      </c>
      <c r="L250" s="13" t="s">
        <v>819</v>
      </c>
      <c r="M250" s="13" t="str">
        <f t="shared" si="355"/>
        <v>#REF!</v>
      </c>
      <c r="N250" s="13" t="s">
        <v>819</v>
      </c>
      <c r="O250" s="15" t="s">
        <v>15</v>
      </c>
      <c r="P250" s="12" t="str">
        <f t="shared" si="349"/>
        <v>#REF!</v>
      </c>
      <c r="Q250" s="12" t="str">
        <f t="shared" si="350"/>
        <v>#REF!</v>
      </c>
      <c r="R250" s="22">
        <v>45839</v>
      </c>
      <c r="S250" s="12" t="str">
        <f t="shared" si="351"/>
        <v>#REF!</v>
      </c>
      <c r="T250" s="12" t="str">
        <f t="shared" si="352"/>
        <v>#REF!</v>
      </c>
      <c r="U250" s="12" t="str">
        <f t="shared" si="356"/>
        <v>#REF!</v>
      </c>
      <c r="V250" s="12" t="str">
        <f t="shared" si="353"/>
        <v>#REF!</v>
      </c>
      <c r="W250" s="12" t="str">
        <f t="shared" si="354"/>
        <v>#REF!</v>
      </c>
    </row>
    <row r="251" ht="15.75" customHeight="1">
      <c r="D251" s="26">
        <v>22</v>
      </c>
      <c r="E251" s="12">
        <v>479</v>
      </c>
      <c r="F251" s="12" t="str">
        <f t="shared" si="345"/>
        <v>#REF!</v>
      </c>
      <c r="G251" s="13" t="str">
        <f t="shared" si="346"/>
        <v>#REF!</v>
      </c>
      <c r="H251" s="12" t="str">
        <f t="shared" si="347"/>
        <v>#REF!</v>
      </c>
      <c r="I251" s="13" t="str">
        <f t="shared" si="348"/>
        <v/>
      </c>
      <c r="J251" s="12" t="s">
        <v>588</v>
      </c>
      <c r="K251" s="12" t="s">
        <v>594</v>
      </c>
      <c r="L251" s="13" t="s">
        <v>820</v>
      </c>
      <c r="M251" s="13" t="str">
        <f t="shared" si="355"/>
        <v>#REF!</v>
      </c>
      <c r="N251" s="13" t="s">
        <v>820</v>
      </c>
      <c r="O251" s="15" t="s">
        <v>15</v>
      </c>
      <c r="P251" s="12" t="str">
        <f t="shared" si="349"/>
        <v>#REF!</v>
      </c>
      <c r="Q251" s="12" t="str">
        <f t="shared" si="350"/>
        <v>#REF!</v>
      </c>
      <c r="R251" s="22">
        <v>45839</v>
      </c>
      <c r="S251" s="12" t="str">
        <f t="shared" si="351"/>
        <v>#REF!</v>
      </c>
      <c r="T251" s="12" t="str">
        <f t="shared" si="352"/>
        <v>#REF!</v>
      </c>
      <c r="U251" s="12" t="str">
        <f t="shared" si="356"/>
        <v>#REF!</v>
      </c>
      <c r="V251" s="12" t="str">
        <f t="shared" si="353"/>
        <v>#REF!</v>
      </c>
      <c r="W251" s="12" t="str">
        <f t="shared" si="354"/>
        <v>#REF!</v>
      </c>
    </row>
    <row r="252" ht="15.75" customHeight="1">
      <c r="D252" s="26">
        <v>23</v>
      </c>
      <c r="E252" s="12">
        <v>480</v>
      </c>
      <c r="F252" s="12" t="str">
        <f t="shared" si="345"/>
        <v>#REF!</v>
      </c>
      <c r="G252" s="13" t="str">
        <f t="shared" si="346"/>
        <v>#REF!</v>
      </c>
      <c r="H252" s="12" t="str">
        <f t="shared" si="347"/>
        <v>#REF!</v>
      </c>
      <c r="I252" s="13" t="str">
        <f t="shared" si="348"/>
        <v/>
      </c>
      <c r="J252" s="12" t="s">
        <v>588</v>
      </c>
      <c r="K252" s="12" t="s">
        <v>594</v>
      </c>
      <c r="L252" s="13" t="s">
        <v>821</v>
      </c>
      <c r="M252" s="13" t="str">
        <f t="shared" si="355"/>
        <v>#REF!</v>
      </c>
      <c r="N252" s="13" t="s">
        <v>821</v>
      </c>
      <c r="O252" s="15" t="s">
        <v>15</v>
      </c>
      <c r="P252" s="12" t="str">
        <f t="shared" si="349"/>
        <v>#REF!</v>
      </c>
      <c r="Q252" s="12" t="str">
        <f t="shared" si="350"/>
        <v>#REF!</v>
      </c>
      <c r="R252" s="22">
        <v>45839</v>
      </c>
      <c r="S252" s="12" t="str">
        <f t="shared" si="351"/>
        <v>#REF!</v>
      </c>
      <c r="T252" s="12" t="str">
        <f t="shared" si="352"/>
        <v>#REF!</v>
      </c>
      <c r="U252" s="12" t="str">
        <f t="shared" si="356"/>
        <v>#REF!</v>
      </c>
      <c r="V252" s="12" t="str">
        <f t="shared" si="353"/>
        <v>#REF!</v>
      </c>
      <c r="W252" s="12" t="str">
        <f t="shared" si="354"/>
        <v>#REF!</v>
      </c>
    </row>
    <row r="253" ht="15.75" hidden="1" customHeight="1">
      <c r="D253" s="26">
        <v>33</v>
      </c>
      <c r="E253" s="12">
        <v>488</v>
      </c>
      <c r="F253" s="12" t="str">
        <f t="shared" si="345"/>
        <v>#REF!</v>
      </c>
      <c r="G253" s="13" t="str">
        <f t="shared" si="346"/>
        <v>#REF!</v>
      </c>
      <c r="H253" s="12" t="str">
        <f t="shared" si="347"/>
        <v>#REF!</v>
      </c>
      <c r="I253" s="13" t="str">
        <f t="shared" si="348"/>
        <v/>
      </c>
      <c r="J253" s="12" t="s">
        <v>649</v>
      </c>
      <c r="K253" s="12" t="s">
        <v>594</v>
      </c>
      <c r="L253" s="13" t="s">
        <v>822</v>
      </c>
      <c r="M253" s="13" t="str">
        <f t="shared" si="355"/>
        <v>#REF!</v>
      </c>
      <c r="N253" s="13" t="s">
        <v>822</v>
      </c>
      <c r="O253" s="15" t="s">
        <v>15</v>
      </c>
      <c r="P253" s="12" t="str">
        <f t="shared" si="349"/>
        <v>#REF!</v>
      </c>
      <c r="Q253" s="12" t="str">
        <f t="shared" si="350"/>
        <v>#REF!</v>
      </c>
      <c r="R253" s="22">
        <v>45839</v>
      </c>
      <c r="S253" s="12" t="str">
        <f t="shared" si="351"/>
        <v>#REF!</v>
      </c>
      <c r="T253" s="12" t="str">
        <f t="shared" si="352"/>
        <v>#REF!</v>
      </c>
      <c r="U253" s="12" t="str">
        <f t="shared" si="356"/>
        <v>#REF!</v>
      </c>
      <c r="V253" s="12" t="str">
        <f t="shared" si="353"/>
        <v>#REF!</v>
      </c>
      <c r="W253" s="12" t="str">
        <f t="shared" si="354"/>
        <v>#REF!</v>
      </c>
    </row>
    <row r="254" ht="15.75" hidden="1" customHeight="1">
      <c r="D254" s="26">
        <v>34</v>
      </c>
      <c r="E254" s="12">
        <v>490</v>
      </c>
      <c r="F254" s="12" t="str">
        <f t="shared" si="345"/>
        <v>#REF!</v>
      </c>
      <c r="G254" s="13" t="str">
        <f t="shared" si="346"/>
        <v>#REF!</v>
      </c>
      <c r="H254" s="12" t="str">
        <f t="shared" si="347"/>
        <v>#REF!</v>
      </c>
      <c r="I254" s="13" t="str">
        <f t="shared" si="348"/>
        <v/>
      </c>
      <c r="J254" s="12" t="s">
        <v>649</v>
      </c>
      <c r="K254" s="12" t="s">
        <v>594</v>
      </c>
      <c r="L254" s="13" t="s">
        <v>823</v>
      </c>
      <c r="M254" s="13" t="str">
        <f t="shared" si="355"/>
        <v>#REF!</v>
      </c>
      <c r="N254" s="13" t="s">
        <v>823</v>
      </c>
      <c r="O254" s="15" t="s">
        <v>15</v>
      </c>
      <c r="P254" s="12" t="str">
        <f t="shared" si="349"/>
        <v>#REF!</v>
      </c>
      <c r="Q254" s="12" t="str">
        <f t="shared" si="350"/>
        <v>#REF!</v>
      </c>
      <c r="R254" s="22">
        <v>45839</v>
      </c>
      <c r="S254" s="12" t="str">
        <f t="shared" si="351"/>
        <v>#REF!</v>
      </c>
      <c r="T254" s="12" t="str">
        <f t="shared" si="352"/>
        <v>#REF!</v>
      </c>
      <c r="U254" s="12" t="str">
        <f t="shared" si="356"/>
        <v>#REF!</v>
      </c>
      <c r="V254" s="12" t="str">
        <f t="shared" si="353"/>
        <v>#REF!</v>
      </c>
      <c r="W254" s="12" t="str">
        <f t="shared" si="354"/>
        <v>#REF!</v>
      </c>
    </row>
    <row r="255" ht="15.75" hidden="1" customHeight="1">
      <c r="D255" s="26">
        <v>35</v>
      </c>
      <c r="E255" s="12">
        <v>191</v>
      </c>
      <c r="F255" s="12" t="str">
        <f t="shared" si="345"/>
        <v>#REF!</v>
      </c>
      <c r="G255" s="13" t="str">
        <f t="shared" si="346"/>
        <v>#REF!</v>
      </c>
      <c r="H255" s="12" t="str">
        <f t="shared" si="347"/>
        <v>#REF!</v>
      </c>
      <c r="I255" s="13" t="str">
        <f t="shared" si="348"/>
        <v/>
      </c>
      <c r="J255" s="12" t="s">
        <v>653</v>
      </c>
      <c r="K255" s="12" t="s">
        <v>594</v>
      </c>
      <c r="L255" s="13" t="s">
        <v>824</v>
      </c>
      <c r="M255" s="13" t="str">
        <f t="shared" si="355"/>
        <v>#REF!</v>
      </c>
      <c r="N255" s="13" t="s">
        <v>824</v>
      </c>
      <c r="O255" s="15" t="s">
        <v>15</v>
      </c>
      <c r="P255" s="12" t="str">
        <f t="shared" si="349"/>
        <v>#REF!</v>
      </c>
      <c r="Q255" s="12" t="str">
        <f t="shared" si="350"/>
        <v>#REF!</v>
      </c>
      <c r="R255" s="16">
        <v>45870</v>
      </c>
      <c r="S255" s="12" t="str">
        <f t="shared" si="351"/>
        <v>#REF!</v>
      </c>
      <c r="T255" s="12" t="str">
        <f t="shared" si="352"/>
        <v>#REF!</v>
      </c>
      <c r="U255" s="12" t="str">
        <f t="shared" si="356"/>
        <v>#REF!</v>
      </c>
      <c r="V255" s="12" t="str">
        <f t="shared" si="353"/>
        <v>#REF!</v>
      </c>
      <c r="W255" s="12" t="str">
        <f t="shared" si="354"/>
        <v>#REF!</v>
      </c>
    </row>
    <row r="256" ht="15.75" customHeight="1">
      <c r="D256" s="26">
        <v>24</v>
      </c>
      <c r="E256" s="12">
        <v>354</v>
      </c>
      <c r="F256" s="12" t="str">
        <f t="shared" si="345"/>
        <v>#REF!</v>
      </c>
      <c r="G256" s="13" t="str">
        <f t="shared" si="346"/>
        <v>#REF!</v>
      </c>
      <c r="H256" s="12" t="str">
        <f t="shared" si="347"/>
        <v>#REF!</v>
      </c>
      <c r="I256" s="13" t="str">
        <f t="shared" si="348"/>
        <v/>
      </c>
      <c r="J256" s="12" t="s">
        <v>588</v>
      </c>
      <c r="K256" s="12" t="s">
        <v>594</v>
      </c>
      <c r="L256" s="13" t="s">
        <v>825</v>
      </c>
      <c r="M256" s="13" t="str">
        <f t="shared" si="355"/>
        <v>#REF!</v>
      </c>
      <c r="N256" s="13" t="s">
        <v>825</v>
      </c>
      <c r="O256" s="15" t="s">
        <v>15</v>
      </c>
      <c r="P256" s="12" t="str">
        <f t="shared" si="349"/>
        <v>#REF!</v>
      </c>
      <c r="Q256" s="12" t="str">
        <f t="shared" si="350"/>
        <v>#REF!</v>
      </c>
      <c r="R256" s="16">
        <v>45901</v>
      </c>
      <c r="S256" s="12" t="str">
        <f t="shared" si="351"/>
        <v>#REF!</v>
      </c>
      <c r="T256" s="12" t="str">
        <f t="shared" si="352"/>
        <v>#REF!</v>
      </c>
      <c r="U256" s="12" t="str">
        <f t="shared" si="356"/>
        <v>#REF!</v>
      </c>
      <c r="V256" s="12" t="str">
        <f t="shared" si="353"/>
        <v>#REF!</v>
      </c>
      <c r="W256" s="12" t="str">
        <f t="shared" si="354"/>
        <v>#REF!</v>
      </c>
    </row>
    <row r="257" ht="15.75" hidden="1" customHeight="1">
      <c r="D257" s="26">
        <v>37</v>
      </c>
      <c r="E257" s="12">
        <v>653</v>
      </c>
      <c r="F257" s="12" t="str">
        <f t="shared" si="345"/>
        <v>#REF!</v>
      </c>
      <c r="G257" s="13" t="str">
        <f t="shared" si="346"/>
        <v>#REF!</v>
      </c>
      <c r="H257" s="12" t="str">
        <f t="shared" si="347"/>
        <v>#REF!</v>
      </c>
      <c r="I257" s="13" t="str">
        <f t="shared" si="348"/>
        <v/>
      </c>
      <c r="J257" s="12" t="s">
        <v>653</v>
      </c>
      <c r="K257" s="12" t="s">
        <v>594</v>
      </c>
      <c r="L257" s="13" t="s">
        <v>826</v>
      </c>
      <c r="M257" s="13" t="str">
        <f t="shared" si="355"/>
        <v>#REF!</v>
      </c>
      <c r="N257" s="13" t="s">
        <v>826</v>
      </c>
      <c r="O257" s="15" t="s">
        <v>15</v>
      </c>
      <c r="P257" s="12" t="str">
        <f t="shared" si="349"/>
        <v>#REF!</v>
      </c>
      <c r="Q257" s="12" t="str">
        <f t="shared" si="350"/>
        <v>#REF!</v>
      </c>
      <c r="R257" s="22">
        <v>45901</v>
      </c>
      <c r="S257" s="12" t="str">
        <f t="shared" si="351"/>
        <v>#REF!</v>
      </c>
      <c r="T257" s="12" t="str">
        <f t="shared" si="352"/>
        <v>#REF!</v>
      </c>
      <c r="U257" s="12" t="str">
        <f t="shared" si="356"/>
        <v>#REF!</v>
      </c>
      <c r="V257" s="12" t="str">
        <f t="shared" si="353"/>
        <v>#REF!</v>
      </c>
      <c r="W257" s="12" t="str">
        <f t="shared" si="354"/>
        <v>#REF!</v>
      </c>
    </row>
    <row r="258" ht="15.75" customHeight="1">
      <c r="D258" s="26">
        <v>25</v>
      </c>
      <c r="E258" s="12">
        <v>477</v>
      </c>
      <c r="F258" s="12" t="str">
        <f t="shared" si="345"/>
        <v>#REF!</v>
      </c>
      <c r="G258" s="13" t="str">
        <f t="shared" si="346"/>
        <v>#REF!</v>
      </c>
      <c r="H258" s="12" t="str">
        <f t="shared" si="347"/>
        <v>#REF!</v>
      </c>
      <c r="I258" s="13" t="str">
        <f t="shared" si="348"/>
        <v/>
      </c>
      <c r="J258" s="12" t="s">
        <v>588</v>
      </c>
      <c r="K258" s="12" t="s">
        <v>594</v>
      </c>
      <c r="L258" s="13" t="s">
        <v>827</v>
      </c>
      <c r="M258" s="13" t="str">
        <f t="shared" si="355"/>
        <v>#REF!</v>
      </c>
      <c r="N258" s="13" t="s">
        <v>827</v>
      </c>
      <c r="O258" s="15" t="s">
        <v>15</v>
      </c>
      <c r="P258" s="12" t="str">
        <f t="shared" si="349"/>
        <v>#REF!</v>
      </c>
      <c r="Q258" s="12" t="str">
        <f t="shared" si="350"/>
        <v>#REF!</v>
      </c>
      <c r="R258" s="22">
        <v>45931</v>
      </c>
      <c r="S258" s="12" t="str">
        <f t="shared" si="351"/>
        <v>#REF!</v>
      </c>
      <c r="T258" s="12" t="str">
        <f t="shared" si="352"/>
        <v>#REF!</v>
      </c>
      <c r="U258" s="12" t="str">
        <f t="shared" si="356"/>
        <v>#REF!</v>
      </c>
      <c r="V258" s="12" t="str">
        <f t="shared" si="353"/>
        <v>#REF!</v>
      </c>
      <c r="W258" s="12" t="str">
        <f t="shared" si="354"/>
        <v>#REF!</v>
      </c>
    </row>
    <row r="259" ht="15.75" hidden="1" customHeight="1">
      <c r="D259" s="26">
        <v>39</v>
      </c>
      <c r="E259" s="12">
        <v>487</v>
      </c>
      <c r="F259" s="12" t="str">
        <f t="shared" si="345"/>
        <v>#REF!</v>
      </c>
      <c r="G259" s="13" t="str">
        <f t="shared" si="346"/>
        <v>#REF!</v>
      </c>
      <c r="H259" s="12" t="str">
        <f t="shared" si="347"/>
        <v>#REF!</v>
      </c>
      <c r="I259" s="13" t="str">
        <f t="shared" si="348"/>
        <v/>
      </c>
      <c r="J259" s="12" t="s">
        <v>649</v>
      </c>
      <c r="K259" s="12" t="s">
        <v>594</v>
      </c>
      <c r="L259" s="13" t="s">
        <v>828</v>
      </c>
      <c r="M259" s="13" t="str">
        <f t="shared" si="355"/>
        <v>#REF!</v>
      </c>
      <c r="N259" s="13" t="s">
        <v>828</v>
      </c>
      <c r="O259" s="15" t="s">
        <v>15</v>
      </c>
      <c r="P259" s="12" t="str">
        <f t="shared" si="349"/>
        <v>#REF!</v>
      </c>
      <c r="Q259" s="12" t="str">
        <f t="shared" si="350"/>
        <v>#REF!</v>
      </c>
      <c r="R259" s="22">
        <v>45931</v>
      </c>
      <c r="S259" s="12" t="str">
        <f t="shared" si="351"/>
        <v>#REF!</v>
      </c>
      <c r="T259" s="12" t="str">
        <f t="shared" si="352"/>
        <v>#REF!</v>
      </c>
      <c r="U259" s="12" t="str">
        <f t="shared" si="356"/>
        <v>#REF!</v>
      </c>
      <c r="V259" s="12" t="str">
        <f t="shared" si="353"/>
        <v>#REF!</v>
      </c>
      <c r="W259" s="12" t="str">
        <f t="shared" si="354"/>
        <v>#REF!</v>
      </c>
    </row>
    <row r="260" ht="15.75" customHeight="1">
      <c r="D260" s="26">
        <v>26</v>
      </c>
      <c r="E260" s="12">
        <v>282</v>
      </c>
      <c r="F260" s="12" t="str">
        <f t="shared" si="345"/>
        <v>#REF!</v>
      </c>
      <c r="G260" s="13" t="str">
        <f t="shared" si="346"/>
        <v>#REF!</v>
      </c>
      <c r="H260" s="12" t="str">
        <f t="shared" si="347"/>
        <v>#REF!</v>
      </c>
      <c r="I260" s="13" t="str">
        <f t="shared" si="348"/>
        <v/>
      </c>
      <c r="J260" s="12" t="s">
        <v>588</v>
      </c>
      <c r="K260" s="12" t="s">
        <v>594</v>
      </c>
      <c r="L260" s="13" t="s">
        <v>829</v>
      </c>
      <c r="M260" s="13" t="str">
        <f t="shared" si="355"/>
        <v>#REF!</v>
      </c>
      <c r="N260" s="13" t="s">
        <v>829</v>
      </c>
      <c r="O260" s="15" t="s">
        <v>15</v>
      </c>
      <c r="P260" s="12" t="str">
        <f t="shared" si="349"/>
        <v>#REF!</v>
      </c>
      <c r="Q260" s="12" t="str">
        <f t="shared" si="350"/>
        <v>#REF!</v>
      </c>
      <c r="R260" s="16">
        <v>45962</v>
      </c>
      <c r="S260" s="12" t="str">
        <f t="shared" si="351"/>
        <v>#REF!</v>
      </c>
      <c r="T260" s="12" t="str">
        <f t="shared" si="352"/>
        <v>#REF!</v>
      </c>
      <c r="U260" s="12" t="str">
        <f t="shared" si="356"/>
        <v>#REF!</v>
      </c>
      <c r="V260" s="12" t="str">
        <f t="shared" si="353"/>
        <v>#REF!</v>
      </c>
      <c r="W260" s="12" t="str">
        <f t="shared" si="354"/>
        <v>#REF!</v>
      </c>
    </row>
    <row r="261" ht="15.75" customHeight="1">
      <c r="D261" s="26">
        <v>27</v>
      </c>
      <c r="E261" s="12">
        <v>283</v>
      </c>
      <c r="F261" s="12" t="str">
        <f t="shared" si="345"/>
        <v>#REF!</v>
      </c>
      <c r="G261" s="13" t="str">
        <f t="shared" si="346"/>
        <v>#REF!</v>
      </c>
      <c r="H261" s="12" t="str">
        <f t="shared" si="347"/>
        <v>#REF!</v>
      </c>
      <c r="I261" s="13" t="str">
        <f t="shared" si="348"/>
        <v/>
      </c>
      <c r="J261" s="12" t="s">
        <v>588</v>
      </c>
      <c r="K261" s="12" t="s">
        <v>594</v>
      </c>
      <c r="L261" s="13" t="s">
        <v>830</v>
      </c>
      <c r="M261" s="13" t="str">
        <f t="shared" si="355"/>
        <v>#REF!</v>
      </c>
      <c r="N261" s="13" t="s">
        <v>830</v>
      </c>
      <c r="O261" s="15" t="s">
        <v>15</v>
      </c>
      <c r="P261" s="12" t="str">
        <f t="shared" si="349"/>
        <v>#REF!</v>
      </c>
      <c r="Q261" s="12" t="str">
        <f t="shared" si="350"/>
        <v>#REF!</v>
      </c>
      <c r="R261" s="16">
        <v>45962</v>
      </c>
      <c r="S261" s="12" t="str">
        <f t="shared" si="351"/>
        <v>#REF!</v>
      </c>
      <c r="T261" s="12" t="str">
        <f t="shared" si="352"/>
        <v>#REF!</v>
      </c>
      <c r="U261" s="12" t="str">
        <f t="shared" si="356"/>
        <v>#REF!</v>
      </c>
      <c r="V261" s="12" t="str">
        <f t="shared" si="353"/>
        <v>#REF!</v>
      </c>
      <c r="W261" s="12" t="str">
        <f t="shared" si="354"/>
        <v>#REF!</v>
      </c>
    </row>
    <row r="262" ht="15.75" customHeight="1">
      <c r="D262" s="26">
        <v>28</v>
      </c>
      <c r="E262" s="12">
        <v>284</v>
      </c>
      <c r="F262" s="12" t="str">
        <f t="shared" si="345"/>
        <v>#REF!</v>
      </c>
      <c r="G262" s="13" t="str">
        <f t="shared" si="346"/>
        <v>#REF!</v>
      </c>
      <c r="H262" s="12" t="str">
        <f t="shared" si="347"/>
        <v>#REF!</v>
      </c>
      <c r="I262" s="13" t="str">
        <f t="shared" si="348"/>
        <v/>
      </c>
      <c r="J262" s="12" t="s">
        <v>588</v>
      </c>
      <c r="K262" s="12" t="s">
        <v>594</v>
      </c>
      <c r="L262" s="13" t="s">
        <v>831</v>
      </c>
      <c r="M262" s="13" t="str">
        <f t="shared" si="355"/>
        <v>#REF!</v>
      </c>
      <c r="N262" s="13" t="s">
        <v>831</v>
      </c>
      <c r="O262" s="15" t="s">
        <v>15</v>
      </c>
      <c r="P262" s="12" t="str">
        <f t="shared" si="349"/>
        <v>#REF!</v>
      </c>
      <c r="Q262" s="12" t="str">
        <f t="shared" si="350"/>
        <v>#REF!</v>
      </c>
      <c r="R262" s="16">
        <v>45962</v>
      </c>
      <c r="S262" s="12" t="str">
        <f t="shared" si="351"/>
        <v>#REF!</v>
      </c>
      <c r="T262" s="12" t="str">
        <f t="shared" si="352"/>
        <v>#REF!</v>
      </c>
      <c r="U262" s="12" t="str">
        <f t="shared" si="356"/>
        <v>#REF!</v>
      </c>
      <c r="V262" s="12" t="str">
        <f t="shared" si="353"/>
        <v>#REF!</v>
      </c>
      <c r="W262" s="12" t="str">
        <f t="shared" si="354"/>
        <v>#REF!</v>
      </c>
    </row>
    <row r="263" ht="15.75" hidden="1" customHeight="1">
      <c r="D263" s="26">
        <v>43</v>
      </c>
      <c r="E263" s="12">
        <v>486</v>
      </c>
      <c r="F263" s="12" t="str">
        <f t="shared" si="345"/>
        <v>#REF!</v>
      </c>
      <c r="G263" s="13" t="str">
        <f t="shared" si="346"/>
        <v>#REF!</v>
      </c>
      <c r="H263" s="12" t="str">
        <f t="shared" si="347"/>
        <v>#REF!</v>
      </c>
      <c r="I263" s="13" t="str">
        <f t="shared" si="348"/>
        <v/>
      </c>
      <c r="J263" s="12" t="s">
        <v>649</v>
      </c>
      <c r="K263" s="12" t="s">
        <v>594</v>
      </c>
      <c r="L263" s="13" t="s">
        <v>832</v>
      </c>
      <c r="M263" s="13" t="str">
        <f t="shared" si="355"/>
        <v>#REF!</v>
      </c>
      <c r="N263" s="13" t="s">
        <v>832</v>
      </c>
      <c r="O263" s="15" t="s">
        <v>15</v>
      </c>
      <c r="P263" s="12" t="str">
        <f t="shared" si="349"/>
        <v>#REF!</v>
      </c>
      <c r="Q263" s="12" t="str">
        <f t="shared" si="350"/>
        <v>#REF!</v>
      </c>
      <c r="R263" s="22">
        <v>45962</v>
      </c>
      <c r="S263" s="12" t="str">
        <f t="shared" si="351"/>
        <v>#REF!</v>
      </c>
      <c r="T263" s="12" t="str">
        <f t="shared" si="352"/>
        <v>#REF!</v>
      </c>
      <c r="U263" s="12" t="str">
        <f t="shared" si="356"/>
        <v>#REF!</v>
      </c>
      <c r="V263" s="12" t="str">
        <f t="shared" si="353"/>
        <v>#REF!</v>
      </c>
      <c r="W263" s="12" t="str">
        <f t="shared" si="354"/>
        <v>#REF!</v>
      </c>
    </row>
    <row r="264" ht="15.75" customHeight="1">
      <c r="D264" s="26">
        <v>29</v>
      </c>
      <c r="E264" s="12">
        <v>654</v>
      </c>
      <c r="F264" s="12" t="str">
        <f t="shared" si="345"/>
        <v>#REF!</v>
      </c>
      <c r="G264" s="13" t="str">
        <f t="shared" si="346"/>
        <v>#REF!</v>
      </c>
      <c r="H264" s="12" t="str">
        <f t="shared" si="347"/>
        <v>#REF!</v>
      </c>
      <c r="I264" s="13" t="str">
        <f t="shared" si="348"/>
        <v/>
      </c>
      <c r="J264" s="12" t="s">
        <v>588</v>
      </c>
      <c r="K264" s="12" t="s">
        <v>594</v>
      </c>
      <c r="L264" s="13" t="s">
        <v>833</v>
      </c>
      <c r="M264" s="13" t="str">
        <f t="shared" si="355"/>
        <v>#REF!</v>
      </c>
      <c r="N264" s="13" t="s">
        <v>833</v>
      </c>
      <c r="O264" s="15" t="s">
        <v>15</v>
      </c>
      <c r="P264" s="12" t="str">
        <f t="shared" si="349"/>
        <v>#REF!</v>
      </c>
      <c r="Q264" s="12" t="str">
        <f t="shared" si="350"/>
        <v>#REF!</v>
      </c>
      <c r="R264" s="22">
        <v>46022</v>
      </c>
      <c r="S264" s="12" t="str">
        <f t="shared" si="351"/>
        <v>#REF!</v>
      </c>
      <c r="T264" s="12" t="str">
        <f t="shared" si="352"/>
        <v>#REF!</v>
      </c>
      <c r="U264" s="12" t="str">
        <f t="shared" si="356"/>
        <v>#REF!</v>
      </c>
      <c r="V264" s="12" t="str">
        <f t="shared" si="353"/>
        <v>#REF!</v>
      </c>
      <c r="W264" s="12" t="str">
        <f t="shared" si="354"/>
        <v>#REF!</v>
      </c>
    </row>
    <row r="265" ht="15.75" customHeight="1">
      <c r="D265" s="42"/>
      <c r="E265" s="42"/>
      <c r="F265" s="59"/>
      <c r="G265" s="44"/>
      <c r="H265" s="42"/>
      <c r="I265" s="44"/>
      <c r="J265" s="42"/>
      <c r="K265" s="42"/>
      <c r="L265" s="44"/>
      <c r="M265" s="44"/>
      <c r="N265" s="44"/>
      <c r="O265" s="49"/>
      <c r="P265" s="44"/>
      <c r="Q265" s="42"/>
      <c r="R265" s="50"/>
      <c r="S265" s="42"/>
      <c r="T265" s="42"/>
      <c r="U265" s="42"/>
      <c r="V265" s="42"/>
      <c r="W265" s="42"/>
    </row>
    <row r="266" ht="15.75" customHeight="1">
      <c r="D266" s="42"/>
      <c r="E266" s="42"/>
      <c r="F266" s="59"/>
      <c r="G266" s="467"/>
      <c r="H266" s="512"/>
      <c r="I266" s="44"/>
      <c r="J266" s="42"/>
      <c r="K266" s="42"/>
      <c r="L266" s="44"/>
      <c r="M266" s="44"/>
      <c r="N266" s="44"/>
      <c r="O266" s="49"/>
      <c r="P266" s="514" t="s">
        <v>687</v>
      </c>
      <c r="Q266" s="42"/>
      <c r="R266" s="515"/>
      <c r="S266" s="42"/>
      <c r="T266" s="42"/>
      <c r="U266" s="42"/>
      <c r="V266" s="42"/>
      <c r="W266" s="42"/>
    </row>
    <row r="267" ht="15.75" customHeight="1">
      <c r="D267" s="42"/>
      <c r="E267" s="42"/>
      <c r="F267" s="59"/>
      <c r="G267" s="467"/>
      <c r="H267" s="467" t="s">
        <v>364</v>
      </c>
      <c r="I267" s="44"/>
      <c r="J267" s="42"/>
      <c r="K267" s="42"/>
      <c r="L267" s="44"/>
      <c r="M267" s="44"/>
      <c r="N267" s="44"/>
      <c r="O267" s="49"/>
      <c r="P267" s="517" t="str">
        <f>SUMIF(J221:J264,"=Д",P221:P264)</f>
        <v>#REF!</v>
      </c>
      <c r="Q267" s="42"/>
      <c r="R267" s="515"/>
      <c r="S267" s="42"/>
      <c r="T267" s="42"/>
      <c r="U267" s="42"/>
      <c r="V267" s="42"/>
      <c r="W267" s="42"/>
    </row>
    <row r="268" ht="15.75" customHeight="1">
      <c r="D268" s="42"/>
      <c r="E268" s="42"/>
      <c r="F268" s="59"/>
      <c r="G268" s="467"/>
      <c r="H268" s="518"/>
      <c r="I268" s="44"/>
      <c r="J268" s="42"/>
      <c r="K268" s="42"/>
      <c r="L268" s="44"/>
      <c r="M268" s="44"/>
      <c r="N268" s="44"/>
      <c r="O268" s="49"/>
      <c r="P268" s="42"/>
      <c r="Q268" s="42"/>
      <c r="R268" s="515"/>
      <c r="S268" s="42"/>
      <c r="T268" s="42"/>
      <c r="U268" s="42"/>
      <c r="V268" s="42"/>
      <c r="W268" s="42"/>
    </row>
    <row r="269" ht="15.75" customHeight="1">
      <c r="D269" s="42"/>
      <c r="E269" s="42"/>
      <c r="F269" s="59"/>
      <c r="G269" s="467"/>
      <c r="H269" s="467" t="s">
        <v>365</v>
      </c>
      <c r="I269" s="44"/>
      <c r="J269" s="42"/>
      <c r="K269" s="42"/>
      <c r="L269" s="44"/>
      <c r="M269" s="44"/>
      <c r="N269" s="44"/>
      <c r="O269" s="49"/>
      <c r="P269" s="42"/>
      <c r="Q269" s="42"/>
      <c r="R269" s="515"/>
      <c r="S269" s="42"/>
      <c r="T269" s="42"/>
      <c r="U269" s="42"/>
      <c r="V269" s="42"/>
      <c r="W269" s="42"/>
    </row>
    <row r="270" ht="15.75" customHeight="1">
      <c r="D270" s="42"/>
      <c r="E270" s="42"/>
      <c r="F270" s="59"/>
      <c r="G270" s="467"/>
      <c r="H270" s="519"/>
      <c r="I270" s="44"/>
      <c r="J270" s="42"/>
      <c r="K270" s="42"/>
      <c r="L270" s="44"/>
      <c r="M270" s="44"/>
      <c r="N270" s="44"/>
      <c r="O270" s="49"/>
      <c r="P270" s="42"/>
      <c r="Q270" s="42"/>
      <c r="R270" s="515"/>
      <c r="S270" s="42"/>
      <c r="T270" s="42"/>
      <c r="U270" s="42"/>
      <c r="V270" s="42"/>
      <c r="W270" s="42"/>
    </row>
    <row r="271" ht="15.75" customHeight="1">
      <c r="D271" s="42"/>
      <c r="E271" s="42"/>
      <c r="F271" s="59"/>
      <c r="G271" s="467"/>
      <c r="H271" s="467" t="s">
        <v>366</v>
      </c>
      <c r="I271" s="44"/>
      <c r="J271" s="42"/>
      <c r="K271" s="42"/>
      <c r="L271" s="44"/>
      <c r="M271" s="44"/>
      <c r="N271" s="44"/>
      <c r="O271" s="49"/>
      <c r="P271" s="42"/>
      <c r="Q271" s="42"/>
      <c r="R271" s="515"/>
      <c r="S271" s="42"/>
      <c r="T271" s="42"/>
      <c r="U271" s="42"/>
      <c r="V271" s="42"/>
      <c r="W271" s="42"/>
    </row>
    <row r="272" ht="15.75" customHeight="1">
      <c r="D272" s="42"/>
      <c r="E272" s="42"/>
      <c r="F272" s="59"/>
      <c r="G272" s="467"/>
      <c r="H272" s="44"/>
      <c r="I272" s="44"/>
      <c r="J272" s="42"/>
      <c r="K272" s="42"/>
      <c r="L272" s="44"/>
      <c r="M272" s="44"/>
      <c r="N272" s="44"/>
      <c r="O272" s="49"/>
      <c r="P272" s="42"/>
      <c r="Q272" s="42"/>
      <c r="R272" s="515"/>
      <c r="S272" s="42"/>
      <c r="T272" s="42"/>
      <c r="U272" s="42"/>
      <c r="V272" s="42"/>
      <c r="W272" s="42"/>
    </row>
    <row r="273" ht="15.75" customHeight="1">
      <c r="D273" s="42"/>
      <c r="E273" s="42"/>
      <c r="F273" s="59"/>
      <c r="G273" s="467"/>
      <c r="H273" s="44"/>
      <c r="I273" s="44"/>
      <c r="J273" s="42"/>
      <c r="K273" s="42"/>
      <c r="L273" s="44"/>
      <c r="M273" s="44"/>
      <c r="N273" s="44"/>
      <c r="O273" s="49"/>
      <c r="P273" s="42"/>
      <c r="Q273" s="42"/>
      <c r="R273" s="515"/>
      <c r="S273" s="42"/>
      <c r="T273" s="42"/>
      <c r="U273" s="42"/>
      <c r="V273" s="42"/>
      <c r="W273" s="42"/>
    </row>
    <row r="274" ht="15.75" customHeight="1">
      <c r="D274" s="42"/>
      <c r="E274" s="42"/>
      <c r="F274" s="59"/>
      <c r="G274" s="467"/>
      <c r="H274" s="207"/>
      <c r="I274" s="44"/>
      <c r="J274" s="42"/>
      <c r="K274" s="42"/>
      <c r="L274" s="44"/>
      <c r="M274" s="44"/>
      <c r="N274" s="44"/>
      <c r="O274" s="49"/>
      <c r="P274" s="42"/>
      <c r="Q274" s="42"/>
      <c r="R274" s="515"/>
      <c r="S274" s="42"/>
      <c r="T274" s="42"/>
      <c r="U274" s="42"/>
      <c r="V274" s="42"/>
      <c r="W274" s="42"/>
    </row>
    <row r="275" ht="15.75" customHeight="1">
      <c r="D275" s="42"/>
      <c r="E275" s="42"/>
      <c r="F275" s="59"/>
      <c r="G275" s="467"/>
      <c r="H275" s="207"/>
      <c r="I275" s="44"/>
      <c r="J275" s="42"/>
      <c r="K275" s="42"/>
      <c r="L275" s="44"/>
      <c r="M275" s="44"/>
      <c r="N275" s="44"/>
      <c r="O275" s="49"/>
      <c r="P275" s="42"/>
      <c r="Q275" s="42"/>
      <c r="R275" s="515"/>
      <c r="S275" s="42"/>
      <c r="T275" s="42"/>
      <c r="U275" s="42"/>
      <c r="V275" s="42"/>
      <c r="W275" s="42"/>
    </row>
    <row r="276" ht="15.75" customHeight="1">
      <c r="D276" s="42"/>
      <c r="E276" s="42"/>
      <c r="F276" s="59"/>
      <c r="G276" s="44"/>
      <c r="H276" s="42"/>
      <c r="I276" s="44"/>
      <c r="J276" s="42"/>
      <c r="K276" s="42"/>
      <c r="L276" s="44"/>
      <c r="M276" s="44"/>
      <c r="N276" s="44"/>
      <c r="O276" s="49"/>
      <c r="P276" s="42"/>
      <c r="Q276" s="42"/>
      <c r="R276" s="50"/>
      <c r="S276" s="42"/>
      <c r="T276" s="42"/>
      <c r="U276" s="42"/>
      <c r="V276" s="42"/>
      <c r="W276" s="42"/>
    </row>
    <row r="277" ht="15.75" customHeight="1">
      <c r="D277" s="42"/>
      <c r="E277" s="42"/>
      <c r="F277" s="42"/>
      <c r="G277" s="44"/>
      <c r="H277" s="42"/>
      <c r="I277" s="44"/>
      <c r="J277" s="42"/>
      <c r="K277" s="42"/>
      <c r="L277" s="44"/>
      <c r="M277" s="44"/>
      <c r="N277" s="44"/>
      <c r="O277" s="49"/>
      <c r="P277" s="42"/>
      <c r="Q277" s="42"/>
      <c r="R277" s="50"/>
      <c r="S277" s="42"/>
      <c r="T277" s="42"/>
      <c r="U277" s="42"/>
      <c r="V277" s="42"/>
      <c r="W277" s="42"/>
    </row>
    <row r="278" ht="15.75" customHeight="1">
      <c r="D278" s="42"/>
      <c r="E278" s="42"/>
      <c r="F278" s="42"/>
      <c r="G278" s="44"/>
      <c r="H278" s="42"/>
      <c r="I278" s="44"/>
      <c r="J278" s="42"/>
      <c r="K278" s="42"/>
      <c r="L278" s="44"/>
      <c r="M278" s="44"/>
      <c r="N278" s="44"/>
      <c r="O278" s="49"/>
      <c r="P278" s="42"/>
      <c r="Q278" s="42"/>
      <c r="R278" s="50"/>
      <c r="S278" s="42"/>
      <c r="T278" s="42"/>
      <c r="U278" s="42"/>
      <c r="V278" s="42"/>
      <c r="W278" s="42"/>
    </row>
    <row r="279" ht="15.75" customHeight="1">
      <c r="D279" s="496" t="s">
        <v>834</v>
      </c>
      <c r="F279" s="42"/>
      <c r="G279" s="44"/>
      <c r="H279" s="42"/>
      <c r="I279" s="44"/>
      <c r="J279" s="42"/>
      <c r="K279" s="42"/>
      <c r="L279" s="44"/>
      <c r="M279" s="44"/>
      <c r="N279" s="44"/>
      <c r="O279" s="49"/>
      <c r="P279" s="42"/>
      <c r="Q279" s="42"/>
      <c r="R279" s="50"/>
      <c r="S279" s="42"/>
      <c r="T279" s="42"/>
      <c r="U279" s="42"/>
      <c r="V279" s="42"/>
      <c r="W279" s="42"/>
    </row>
    <row r="280" ht="15.75" customHeight="1">
      <c r="D280" s="9" t="s">
        <v>1</v>
      </c>
      <c r="E280" s="9" t="s">
        <v>1</v>
      </c>
      <c r="F280" s="9" t="s">
        <v>2</v>
      </c>
      <c r="G280" s="9" t="s">
        <v>3</v>
      </c>
      <c r="H280" s="9" t="s">
        <v>4</v>
      </c>
      <c r="I280" s="9" t="s">
        <v>5</v>
      </c>
      <c r="J280" s="192" t="s">
        <v>324</v>
      </c>
      <c r="K280" s="192" t="s">
        <v>343</v>
      </c>
      <c r="L280" s="9" t="s">
        <v>645</v>
      </c>
      <c r="M280" s="9" t="s">
        <v>6</v>
      </c>
      <c r="N280" s="9" t="s">
        <v>583</v>
      </c>
      <c r="O280" s="9" t="s">
        <v>7</v>
      </c>
      <c r="P280" s="145" t="s">
        <v>344</v>
      </c>
      <c r="Q280" s="9" t="s">
        <v>345</v>
      </c>
      <c r="R280" s="9" t="s">
        <v>8</v>
      </c>
      <c r="S280" s="9" t="s">
        <v>9</v>
      </c>
      <c r="T280" s="9" t="s">
        <v>347</v>
      </c>
      <c r="U280" s="9" t="s">
        <v>348</v>
      </c>
      <c r="V280" s="9" t="s">
        <v>349</v>
      </c>
      <c r="W280" s="9" t="s">
        <v>350</v>
      </c>
    </row>
    <row r="281" ht="15.75" customHeight="1">
      <c r="D281" s="26">
        <v>1</v>
      </c>
      <c r="E281" s="12">
        <v>225</v>
      </c>
      <c r="F281" s="12" t="str">
        <f t="shared" ref="F281:F316" si="357">VLOOKUP($E$3:$E1063,'Импорт - текущие показатели'!$E$10:$BE1063, 2,0)</f>
        <v>#REF!</v>
      </c>
      <c r="G281" s="13" t="str">
        <f t="shared" ref="G281:G316" si="358">VLOOKUP($E$3:$E1063,'Импорт - текущие показатели'!$E$10:$BE1063, 4,0)</f>
        <v>#REF!</v>
      </c>
      <c r="H281" s="12" t="str">
        <f t="shared" ref="H281:H316" si="359">VLOOKUP($E$3:$E1063,'Импорт - текущие показатели'!$E$10:$BE1063, 3,0)</f>
        <v>#REF!</v>
      </c>
      <c r="I281" s="13" t="str">
        <f t="shared" ref="I281:I316" si="360">IFERROR(VLOOKUP($N$3:$N1063,'Импорт - распределение проектов реновации'!$H$5:$P1063,9,0),"")</f>
        <v/>
      </c>
      <c r="J281" s="12" t="s">
        <v>588</v>
      </c>
      <c r="K281" s="12" t="s">
        <v>594</v>
      </c>
      <c r="L281" s="13" t="s">
        <v>835</v>
      </c>
      <c r="M281" s="13" t="str">
        <f t="shared" si="355"/>
        <v>#REF!</v>
      </c>
      <c r="N281" s="13" t="s">
        <v>835</v>
      </c>
      <c r="O281" s="15" t="s">
        <v>15</v>
      </c>
      <c r="P281" s="12" t="str">
        <f t="shared" ref="P281:P316" si="361">VLOOKUP($E$3:$E1063,'Импорт - текущие показатели'!$E$10:$BE1063,30,0)</f>
        <v>#REF!</v>
      </c>
      <c r="Q281" s="12" t="str">
        <f t="shared" ref="Q281:Q316" si="362">VLOOKUP($E$3:$E1063,'Импорт - текущие показатели'!$E$10:$BE1063,9,0)</f>
        <v>#REF!</v>
      </c>
      <c r="R281" s="22">
        <v>46023</v>
      </c>
      <c r="S281" s="12" t="str">
        <f t="shared" ref="S281:S316" si="363">VLOOKUP($E$3:$E1063,'Импорт - текущие показатели'!$E$10:$BE1063,11,0)</f>
        <v>#REF!</v>
      </c>
      <c r="T281" s="12" t="str">
        <f t="shared" ref="T281:T316" si="364">VLOOKUP($E$3:$E1063,'Импорт - текущие показатели'!$E$10:$BE1063,13,0)</f>
        <v>#REF!</v>
      </c>
      <c r="U281" s="12" t="str">
        <f t="shared" si="356"/>
        <v>#REF!</v>
      </c>
      <c r="V281" s="12" t="str">
        <f t="shared" ref="V281:V316" si="365">VLOOKUP($E$3:$E1063,'Импорт - текущие показатели'!$E$10:$BE1063,14,0)</f>
        <v>#REF!</v>
      </c>
      <c r="W281" s="12" t="str">
        <f t="shared" ref="W281:W316" si="366">VLOOKUP($E$3:$E1063,'Импорт - текущие показатели'!$E$10:$BE1063,15,0)</f>
        <v>#REF!</v>
      </c>
    </row>
    <row r="282" ht="15.75" customHeight="1">
      <c r="D282" s="26">
        <v>2</v>
      </c>
      <c r="E282" s="12">
        <v>656</v>
      </c>
      <c r="F282" s="12" t="str">
        <f t="shared" si="357"/>
        <v>#REF!</v>
      </c>
      <c r="G282" s="13" t="str">
        <f t="shared" si="358"/>
        <v>#REF!</v>
      </c>
      <c r="H282" s="12" t="str">
        <f t="shared" si="359"/>
        <v>#REF!</v>
      </c>
      <c r="I282" s="13" t="str">
        <f t="shared" si="360"/>
        <v/>
      </c>
      <c r="J282" s="12" t="s">
        <v>588</v>
      </c>
      <c r="K282" s="12" t="s">
        <v>594</v>
      </c>
      <c r="L282" s="13" t="s">
        <v>836</v>
      </c>
      <c r="M282" s="13" t="str">
        <f t="shared" si="355"/>
        <v>#REF!</v>
      </c>
      <c r="N282" s="13" t="s">
        <v>836</v>
      </c>
      <c r="O282" s="15" t="s">
        <v>15</v>
      </c>
      <c r="P282" s="12" t="str">
        <f t="shared" si="361"/>
        <v>#REF!</v>
      </c>
      <c r="Q282" s="12" t="str">
        <f t="shared" si="362"/>
        <v>#REF!</v>
      </c>
      <c r="R282" s="22">
        <v>46023</v>
      </c>
      <c r="S282" s="12" t="str">
        <f t="shared" si="363"/>
        <v>#REF!</v>
      </c>
      <c r="T282" s="12" t="str">
        <f t="shared" si="364"/>
        <v>#REF!</v>
      </c>
      <c r="U282" s="12" t="str">
        <f t="shared" si="356"/>
        <v>#REF!</v>
      </c>
      <c r="V282" s="12" t="str">
        <f t="shared" si="365"/>
        <v>#REF!</v>
      </c>
      <c r="W282" s="12" t="str">
        <f t="shared" si="366"/>
        <v>#REF!</v>
      </c>
    </row>
    <row r="283" ht="15.75" customHeight="1">
      <c r="D283" s="26">
        <v>3</v>
      </c>
      <c r="E283" s="12">
        <v>657</v>
      </c>
      <c r="F283" s="12" t="str">
        <f t="shared" si="357"/>
        <v>#REF!</v>
      </c>
      <c r="G283" s="13" t="str">
        <f t="shared" si="358"/>
        <v>#REF!</v>
      </c>
      <c r="H283" s="12" t="str">
        <f t="shared" si="359"/>
        <v>#REF!</v>
      </c>
      <c r="I283" s="13" t="str">
        <f t="shared" si="360"/>
        <v/>
      </c>
      <c r="J283" s="12" t="s">
        <v>588</v>
      </c>
      <c r="K283" s="12" t="s">
        <v>594</v>
      </c>
      <c r="L283" s="13" t="s">
        <v>837</v>
      </c>
      <c r="M283" s="13" t="str">
        <f t="shared" si="355"/>
        <v>#REF!</v>
      </c>
      <c r="N283" s="13" t="s">
        <v>837</v>
      </c>
      <c r="O283" s="15" t="s">
        <v>15</v>
      </c>
      <c r="P283" s="12" t="str">
        <f t="shared" si="361"/>
        <v>#REF!</v>
      </c>
      <c r="Q283" s="12" t="str">
        <f t="shared" si="362"/>
        <v>#REF!</v>
      </c>
      <c r="R283" s="22">
        <v>46023</v>
      </c>
      <c r="S283" s="12" t="str">
        <f t="shared" si="363"/>
        <v>#REF!</v>
      </c>
      <c r="T283" s="12" t="str">
        <f t="shared" si="364"/>
        <v>#REF!</v>
      </c>
      <c r="U283" s="12" t="str">
        <f t="shared" si="356"/>
        <v>#REF!</v>
      </c>
      <c r="V283" s="12" t="str">
        <f t="shared" si="365"/>
        <v>#REF!</v>
      </c>
      <c r="W283" s="12" t="str">
        <f t="shared" si="366"/>
        <v>#REF!</v>
      </c>
    </row>
    <row r="284" ht="15.75" customHeight="1">
      <c r="D284" s="26">
        <v>4</v>
      </c>
      <c r="E284" s="12">
        <v>789</v>
      </c>
      <c r="F284" s="12" t="str">
        <f t="shared" si="357"/>
        <v>#REF!</v>
      </c>
      <c r="G284" s="13" t="str">
        <f t="shared" si="358"/>
        <v>#REF!</v>
      </c>
      <c r="H284" s="12" t="str">
        <f t="shared" si="359"/>
        <v>#REF!</v>
      </c>
      <c r="I284" s="13" t="str">
        <f t="shared" si="360"/>
        <v/>
      </c>
      <c r="J284" s="12" t="s">
        <v>588</v>
      </c>
      <c r="K284" s="12" t="s">
        <v>594</v>
      </c>
      <c r="L284" s="13" t="s">
        <v>838</v>
      </c>
      <c r="M284" s="13" t="str">
        <f t="shared" si="355"/>
        <v>#REF!</v>
      </c>
      <c r="N284" s="13" t="s">
        <v>838</v>
      </c>
      <c r="O284" s="15" t="s">
        <v>15</v>
      </c>
      <c r="P284" s="12" t="str">
        <f t="shared" si="361"/>
        <v>#REF!</v>
      </c>
      <c r="Q284" s="12" t="str">
        <f t="shared" si="362"/>
        <v>#REF!</v>
      </c>
      <c r="R284" s="22">
        <v>46042</v>
      </c>
      <c r="S284" s="12" t="str">
        <f t="shared" si="363"/>
        <v>#REF!</v>
      </c>
      <c r="T284" s="12" t="str">
        <f t="shared" si="364"/>
        <v>#REF!</v>
      </c>
      <c r="U284" s="12" t="str">
        <f t="shared" si="356"/>
        <v>#REF!</v>
      </c>
      <c r="V284" s="12" t="str">
        <f t="shared" si="365"/>
        <v>#REF!</v>
      </c>
      <c r="W284" s="12" t="str">
        <f t="shared" si="366"/>
        <v>#REF!</v>
      </c>
    </row>
    <row r="285" ht="15.75" customHeight="1">
      <c r="D285" s="26">
        <v>5</v>
      </c>
      <c r="E285" s="12">
        <v>790</v>
      </c>
      <c r="F285" s="12" t="str">
        <f t="shared" si="357"/>
        <v>#REF!</v>
      </c>
      <c r="G285" s="13" t="str">
        <f t="shared" si="358"/>
        <v>#REF!</v>
      </c>
      <c r="H285" s="12" t="str">
        <f t="shared" si="359"/>
        <v>#REF!</v>
      </c>
      <c r="I285" s="13" t="str">
        <f t="shared" si="360"/>
        <v/>
      </c>
      <c r="J285" s="12" t="s">
        <v>588</v>
      </c>
      <c r="K285" s="12" t="s">
        <v>594</v>
      </c>
      <c r="L285" s="13" t="s">
        <v>839</v>
      </c>
      <c r="M285" s="13" t="str">
        <f t="shared" si="355"/>
        <v>#REF!</v>
      </c>
      <c r="N285" s="13" t="s">
        <v>839</v>
      </c>
      <c r="O285" s="15" t="s">
        <v>15</v>
      </c>
      <c r="P285" s="12" t="str">
        <f t="shared" si="361"/>
        <v>#REF!</v>
      </c>
      <c r="Q285" s="12" t="str">
        <f t="shared" si="362"/>
        <v>#REF!</v>
      </c>
      <c r="R285" s="22">
        <v>46042</v>
      </c>
      <c r="S285" s="12" t="str">
        <f t="shared" si="363"/>
        <v>#REF!</v>
      </c>
      <c r="T285" s="12" t="str">
        <f t="shared" si="364"/>
        <v>#REF!</v>
      </c>
      <c r="U285" s="12" t="str">
        <f t="shared" si="356"/>
        <v>#REF!</v>
      </c>
      <c r="V285" s="12" t="str">
        <f t="shared" si="365"/>
        <v>#REF!</v>
      </c>
      <c r="W285" s="12" t="str">
        <f t="shared" si="366"/>
        <v>#REF!</v>
      </c>
    </row>
    <row r="286" ht="15.75" customHeight="1">
      <c r="D286" s="26">
        <v>6</v>
      </c>
      <c r="E286" s="12">
        <v>791</v>
      </c>
      <c r="F286" s="12" t="str">
        <f t="shared" si="357"/>
        <v>#REF!</v>
      </c>
      <c r="G286" s="13" t="str">
        <f t="shared" si="358"/>
        <v>#REF!</v>
      </c>
      <c r="H286" s="12" t="str">
        <f t="shared" si="359"/>
        <v>#REF!</v>
      </c>
      <c r="I286" s="13" t="str">
        <f t="shared" si="360"/>
        <v/>
      </c>
      <c r="J286" s="12" t="s">
        <v>588</v>
      </c>
      <c r="K286" s="12" t="s">
        <v>594</v>
      </c>
      <c r="L286" s="13" t="s">
        <v>840</v>
      </c>
      <c r="M286" s="13" t="str">
        <f t="shared" si="355"/>
        <v>#REF!</v>
      </c>
      <c r="N286" s="13" t="s">
        <v>840</v>
      </c>
      <c r="O286" s="15" t="s">
        <v>15</v>
      </c>
      <c r="P286" s="12" t="str">
        <f t="shared" si="361"/>
        <v>#REF!</v>
      </c>
      <c r="Q286" s="12" t="str">
        <f t="shared" si="362"/>
        <v>#REF!</v>
      </c>
      <c r="R286" s="22">
        <v>46042</v>
      </c>
      <c r="S286" s="12" t="str">
        <f t="shared" si="363"/>
        <v>#REF!</v>
      </c>
      <c r="T286" s="12" t="str">
        <f t="shared" si="364"/>
        <v>#REF!</v>
      </c>
      <c r="U286" s="12" t="str">
        <f t="shared" si="356"/>
        <v>#REF!</v>
      </c>
      <c r="V286" s="12" t="str">
        <f t="shared" si="365"/>
        <v>#REF!</v>
      </c>
      <c r="W286" s="12" t="str">
        <f t="shared" si="366"/>
        <v>#REF!</v>
      </c>
    </row>
    <row r="287" ht="15.75" customHeight="1">
      <c r="D287" s="26">
        <v>7</v>
      </c>
      <c r="E287" s="12">
        <v>792</v>
      </c>
      <c r="F287" s="12" t="str">
        <f t="shared" si="357"/>
        <v>#REF!</v>
      </c>
      <c r="G287" s="13" t="str">
        <f t="shared" si="358"/>
        <v>#REF!</v>
      </c>
      <c r="H287" s="12" t="str">
        <f t="shared" si="359"/>
        <v>#REF!</v>
      </c>
      <c r="I287" s="13" t="str">
        <f t="shared" si="360"/>
        <v/>
      </c>
      <c r="J287" s="12" t="s">
        <v>588</v>
      </c>
      <c r="K287" s="12" t="s">
        <v>594</v>
      </c>
      <c r="L287" s="13" t="s">
        <v>841</v>
      </c>
      <c r="M287" s="13" t="str">
        <f t="shared" si="355"/>
        <v>#REF!</v>
      </c>
      <c r="N287" s="13" t="s">
        <v>841</v>
      </c>
      <c r="O287" s="15" t="s">
        <v>15</v>
      </c>
      <c r="P287" s="12" t="str">
        <f t="shared" si="361"/>
        <v>#REF!</v>
      </c>
      <c r="Q287" s="12" t="str">
        <f t="shared" si="362"/>
        <v>#REF!</v>
      </c>
      <c r="R287" s="22">
        <v>46042</v>
      </c>
      <c r="S287" s="12" t="str">
        <f t="shared" si="363"/>
        <v>#REF!</v>
      </c>
      <c r="T287" s="12" t="str">
        <f t="shared" si="364"/>
        <v>#REF!</v>
      </c>
      <c r="U287" s="12" t="str">
        <f t="shared" si="356"/>
        <v>#REF!</v>
      </c>
      <c r="V287" s="12" t="str">
        <f t="shared" si="365"/>
        <v>#REF!</v>
      </c>
      <c r="W287" s="12" t="str">
        <f t="shared" si="366"/>
        <v>#REF!</v>
      </c>
    </row>
    <row r="288" ht="15.75" customHeight="1">
      <c r="D288" s="26">
        <v>8</v>
      </c>
      <c r="E288" s="12">
        <v>793</v>
      </c>
      <c r="F288" s="12" t="str">
        <f t="shared" si="357"/>
        <v>#REF!</v>
      </c>
      <c r="G288" s="13" t="str">
        <f t="shared" si="358"/>
        <v>#REF!</v>
      </c>
      <c r="H288" s="12" t="str">
        <f t="shared" si="359"/>
        <v>#REF!</v>
      </c>
      <c r="I288" s="13" t="str">
        <f t="shared" si="360"/>
        <v/>
      </c>
      <c r="J288" s="12" t="s">
        <v>588</v>
      </c>
      <c r="K288" s="12" t="s">
        <v>594</v>
      </c>
      <c r="L288" s="13" t="s">
        <v>842</v>
      </c>
      <c r="M288" s="13" t="str">
        <f t="shared" si="355"/>
        <v>#REF!</v>
      </c>
      <c r="N288" s="13" t="s">
        <v>842</v>
      </c>
      <c r="O288" s="15" t="s">
        <v>15</v>
      </c>
      <c r="P288" s="12" t="str">
        <f t="shared" si="361"/>
        <v>#REF!</v>
      </c>
      <c r="Q288" s="12" t="str">
        <f t="shared" si="362"/>
        <v>#REF!</v>
      </c>
      <c r="R288" s="22">
        <v>46042</v>
      </c>
      <c r="S288" s="12" t="str">
        <f t="shared" si="363"/>
        <v>#REF!</v>
      </c>
      <c r="T288" s="12" t="str">
        <f t="shared" si="364"/>
        <v>#REF!</v>
      </c>
      <c r="U288" s="12" t="str">
        <f t="shared" si="356"/>
        <v>#REF!</v>
      </c>
      <c r="V288" s="12" t="str">
        <f t="shared" si="365"/>
        <v>#REF!</v>
      </c>
      <c r="W288" s="12" t="str">
        <f t="shared" si="366"/>
        <v>#REF!</v>
      </c>
    </row>
    <row r="289" ht="15.75" customHeight="1">
      <c r="D289" s="26">
        <v>9</v>
      </c>
      <c r="E289" s="12">
        <v>198</v>
      </c>
      <c r="F289" s="12" t="str">
        <f t="shared" si="357"/>
        <v>#REF!</v>
      </c>
      <c r="G289" s="13" t="str">
        <f t="shared" si="358"/>
        <v>#REF!</v>
      </c>
      <c r="H289" s="12" t="str">
        <f t="shared" si="359"/>
        <v>#REF!</v>
      </c>
      <c r="I289" s="13" t="str">
        <f t="shared" si="360"/>
        <v/>
      </c>
      <c r="J289" s="12" t="s">
        <v>588</v>
      </c>
      <c r="K289" s="12" t="s">
        <v>594</v>
      </c>
      <c r="L289" s="13" t="s">
        <v>229</v>
      </c>
      <c r="M289" s="13" t="str">
        <f t="shared" si="355"/>
        <v>#REF!</v>
      </c>
      <c r="N289" s="13" t="s">
        <v>229</v>
      </c>
      <c r="O289" s="15" t="s">
        <v>15</v>
      </c>
      <c r="P289" s="12" t="str">
        <f t="shared" si="361"/>
        <v>#REF!</v>
      </c>
      <c r="Q289" s="12" t="str">
        <f t="shared" si="362"/>
        <v>#REF!</v>
      </c>
      <c r="R289" s="16">
        <v>46054</v>
      </c>
      <c r="S289" s="12" t="str">
        <f t="shared" si="363"/>
        <v>#REF!</v>
      </c>
      <c r="T289" s="12" t="str">
        <f t="shared" si="364"/>
        <v>#REF!</v>
      </c>
      <c r="U289" s="12" t="str">
        <f t="shared" si="356"/>
        <v>#REF!</v>
      </c>
      <c r="V289" s="12" t="str">
        <f t="shared" si="365"/>
        <v>#REF!</v>
      </c>
      <c r="W289" s="12" t="str">
        <f t="shared" si="366"/>
        <v>#REF!</v>
      </c>
    </row>
    <row r="290" ht="15.75" hidden="1" customHeight="1">
      <c r="D290" s="26">
        <v>10</v>
      </c>
      <c r="E290" s="12">
        <v>199</v>
      </c>
      <c r="F290" s="12" t="str">
        <f t="shared" si="357"/>
        <v>#REF!</v>
      </c>
      <c r="G290" s="13" t="str">
        <f t="shared" si="358"/>
        <v>#REF!</v>
      </c>
      <c r="H290" s="12" t="str">
        <f t="shared" si="359"/>
        <v>#REF!</v>
      </c>
      <c r="I290" s="13" t="str">
        <f t="shared" si="360"/>
        <v/>
      </c>
      <c r="J290" s="12" t="s">
        <v>649</v>
      </c>
      <c r="K290" s="12" t="s">
        <v>594</v>
      </c>
      <c r="L290" s="13" t="s">
        <v>843</v>
      </c>
      <c r="M290" s="13" t="str">
        <f t="shared" si="355"/>
        <v>#REF!</v>
      </c>
      <c r="N290" s="13" t="s">
        <v>843</v>
      </c>
      <c r="O290" s="15" t="s">
        <v>15</v>
      </c>
      <c r="P290" s="12" t="str">
        <f t="shared" si="361"/>
        <v>#REF!</v>
      </c>
      <c r="Q290" s="12" t="str">
        <f t="shared" si="362"/>
        <v>#REF!</v>
      </c>
      <c r="R290" s="16">
        <v>46054</v>
      </c>
      <c r="S290" s="12" t="str">
        <f t="shared" si="363"/>
        <v>#REF!</v>
      </c>
      <c r="T290" s="12" t="str">
        <f t="shared" si="364"/>
        <v>#REF!</v>
      </c>
      <c r="U290" s="12" t="str">
        <f t="shared" si="356"/>
        <v>#REF!</v>
      </c>
      <c r="V290" s="12" t="str">
        <f t="shared" si="365"/>
        <v>#REF!</v>
      </c>
      <c r="W290" s="12" t="str">
        <f t="shared" si="366"/>
        <v>#REF!</v>
      </c>
    </row>
    <row r="291" ht="15.75" hidden="1" customHeight="1">
      <c r="D291" s="26">
        <v>11</v>
      </c>
      <c r="E291" s="12">
        <v>659</v>
      </c>
      <c r="F291" s="12" t="str">
        <f t="shared" si="357"/>
        <v>#REF!</v>
      </c>
      <c r="G291" s="13" t="str">
        <f t="shared" si="358"/>
        <v>#REF!</v>
      </c>
      <c r="H291" s="12" t="str">
        <f t="shared" si="359"/>
        <v>#REF!</v>
      </c>
      <c r="I291" s="13" t="str">
        <f t="shared" si="360"/>
        <v/>
      </c>
      <c r="J291" s="12" t="s">
        <v>590</v>
      </c>
      <c r="K291" s="12" t="s">
        <v>594</v>
      </c>
      <c r="L291" s="13" t="s">
        <v>844</v>
      </c>
      <c r="M291" s="13" t="str">
        <f t="shared" si="355"/>
        <v>#REF!</v>
      </c>
      <c r="N291" s="13" t="s">
        <v>844</v>
      </c>
      <c r="O291" s="15" t="s">
        <v>15</v>
      </c>
      <c r="P291" s="12" t="str">
        <f t="shared" si="361"/>
        <v>#REF!</v>
      </c>
      <c r="Q291" s="12" t="str">
        <f t="shared" si="362"/>
        <v>#REF!</v>
      </c>
      <c r="R291" s="22">
        <v>46054</v>
      </c>
      <c r="S291" s="12" t="str">
        <f t="shared" si="363"/>
        <v>#REF!</v>
      </c>
      <c r="T291" s="12" t="str">
        <f t="shared" si="364"/>
        <v>#REF!</v>
      </c>
      <c r="U291" s="12" t="str">
        <f t="shared" si="356"/>
        <v>#REF!</v>
      </c>
      <c r="V291" s="12" t="str">
        <f t="shared" si="365"/>
        <v>#REF!</v>
      </c>
      <c r="W291" s="12" t="str">
        <f t="shared" si="366"/>
        <v>#REF!</v>
      </c>
    </row>
    <row r="292" ht="15.75" hidden="1" customHeight="1">
      <c r="D292" s="26">
        <v>12</v>
      </c>
      <c r="E292" s="12">
        <v>660</v>
      </c>
      <c r="F292" s="12" t="str">
        <f t="shared" si="357"/>
        <v>#REF!</v>
      </c>
      <c r="G292" s="13" t="str">
        <f t="shared" si="358"/>
        <v>#REF!</v>
      </c>
      <c r="H292" s="12" t="str">
        <f t="shared" si="359"/>
        <v>#REF!</v>
      </c>
      <c r="I292" s="13" t="str">
        <f t="shared" si="360"/>
        <v/>
      </c>
      <c r="J292" s="12" t="s">
        <v>590</v>
      </c>
      <c r="K292" s="12" t="s">
        <v>594</v>
      </c>
      <c r="L292" s="13" t="s">
        <v>845</v>
      </c>
      <c r="M292" s="13" t="str">
        <f t="shared" si="355"/>
        <v>#REF!</v>
      </c>
      <c r="N292" s="13" t="s">
        <v>845</v>
      </c>
      <c r="O292" s="15" t="s">
        <v>15</v>
      </c>
      <c r="P292" s="12" t="str">
        <f t="shared" si="361"/>
        <v>#REF!</v>
      </c>
      <c r="Q292" s="12" t="str">
        <f t="shared" si="362"/>
        <v>#REF!</v>
      </c>
      <c r="R292" s="22">
        <v>46054</v>
      </c>
      <c r="S292" s="12" t="str">
        <f t="shared" si="363"/>
        <v>#REF!</v>
      </c>
      <c r="T292" s="12" t="str">
        <f t="shared" si="364"/>
        <v>#REF!</v>
      </c>
      <c r="U292" s="12" t="str">
        <f t="shared" si="356"/>
        <v>#REF!</v>
      </c>
      <c r="V292" s="12" t="str">
        <f t="shared" si="365"/>
        <v>#REF!</v>
      </c>
      <c r="W292" s="12" t="str">
        <f t="shared" si="366"/>
        <v>#REF!</v>
      </c>
    </row>
    <row r="293" ht="15.75" customHeight="1">
      <c r="D293" s="26">
        <v>10</v>
      </c>
      <c r="E293" s="12">
        <v>788</v>
      </c>
      <c r="F293" s="12" t="str">
        <f t="shared" si="357"/>
        <v>#REF!</v>
      </c>
      <c r="G293" s="13" t="str">
        <f t="shared" si="358"/>
        <v>#REF!</v>
      </c>
      <c r="H293" s="12" t="str">
        <f t="shared" si="359"/>
        <v>#REF!</v>
      </c>
      <c r="I293" s="13" t="str">
        <f t="shared" si="360"/>
        <v/>
      </c>
      <c r="J293" s="12" t="s">
        <v>588</v>
      </c>
      <c r="K293" s="12" t="s">
        <v>594</v>
      </c>
      <c r="L293" s="13" t="s">
        <v>846</v>
      </c>
      <c r="M293" s="13" t="str">
        <f t="shared" si="355"/>
        <v>#REF!</v>
      </c>
      <c r="N293" s="13" t="s">
        <v>846</v>
      </c>
      <c r="O293" s="15" t="s">
        <v>15</v>
      </c>
      <c r="P293" s="12" t="str">
        <f t="shared" si="361"/>
        <v>#REF!</v>
      </c>
      <c r="Q293" s="12" t="str">
        <f t="shared" si="362"/>
        <v>#REF!</v>
      </c>
      <c r="R293" s="22">
        <v>46054</v>
      </c>
      <c r="S293" s="12" t="str">
        <f t="shared" si="363"/>
        <v>#REF!</v>
      </c>
      <c r="T293" s="12" t="str">
        <f t="shared" si="364"/>
        <v>#REF!</v>
      </c>
      <c r="U293" s="12" t="str">
        <f t="shared" si="356"/>
        <v>#REF!</v>
      </c>
      <c r="V293" s="12" t="str">
        <f t="shared" si="365"/>
        <v>#REF!</v>
      </c>
      <c r="W293" s="12" t="str">
        <f t="shared" si="366"/>
        <v>#REF!</v>
      </c>
    </row>
    <row r="294" ht="15.75" hidden="1" customHeight="1">
      <c r="D294" s="26">
        <v>14</v>
      </c>
      <c r="E294" s="12">
        <v>536</v>
      </c>
      <c r="F294" s="12" t="str">
        <f t="shared" si="357"/>
        <v>#REF!</v>
      </c>
      <c r="G294" s="13" t="str">
        <f t="shared" si="358"/>
        <v>#REF!</v>
      </c>
      <c r="H294" s="12" t="str">
        <f t="shared" si="359"/>
        <v>#REF!</v>
      </c>
      <c r="I294" s="13" t="str">
        <f t="shared" si="360"/>
        <v/>
      </c>
      <c r="J294" s="12" t="s">
        <v>653</v>
      </c>
      <c r="K294" s="12" t="s">
        <v>594</v>
      </c>
      <c r="L294" s="13" t="s">
        <v>847</v>
      </c>
      <c r="M294" s="13" t="str">
        <f t="shared" si="355"/>
        <v>#REF!</v>
      </c>
      <c r="N294" s="13" t="s">
        <v>847</v>
      </c>
      <c r="O294" s="15" t="s">
        <v>15</v>
      </c>
      <c r="P294" s="12" t="str">
        <f t="shared" si="361"/>
        <v>#REF!</v>
      </c>
      <c r="Q294" s="12" t="str">
        <f t="shared" si="362"/>
        <v>#REF!</v>
      </c>
      <c r="R294" s="16">
        <v>46082</v>
      </c>
      <c r="S294" s="12" t="str">
        <f t="shared" si="363"/>
        <v>#REF!</v>
      </c>
      <c r="T294" s="12" t="str">
        <f t="shared" si="364"/>
        <v>#REF!</v>
      </c>
      <c r="U294" s="12" t="str">
        <f t="shared" si="356"/>
        <v>#REF!</v>
      </c>
      <c r="V294" s="12" t="str">
        <f t="shared" si="365"/>
        <v>#REF!</v>
      </c>
      <c r="W294" s="12" t="str">
        <f t="shared" si="366"/>
        <v>#REF!</v>
      </c>
    </row>
    <row r="295" ht="15.75" customHeight="1">
      <c r="D295" s="26">
        <v>11</v>
      </c>
      <c r="E295" s="12">
        <v>675</v>
      </c>
      <c r="F295" s="12" t="str">
        <f t="shared" si="357"/>
        <v>#REF!</v>
      </c>
      <c r="G295" s="13" t="str">
        <f t="shared" si="358"/>
        <v>#REF!</v>
      </c>
      <c r="H295" s="12" t="str">
        <f t="shared" si="359"/>
        <v>#REF!</v>
      </c>
      <c r="I295" s="13" t="str">
        <f t="shared" si="360"/>
        <v/>
      </c>
      <c r="J295" s="12" t="s">
        <v>588</v>
      </c>
      <c r="K295" s="12" t="s">
        <v>594</v>
      </c>
      <c r="L295" s="13" t="s">
        <v>848</v>
      </c>
      <c r="M295" s="13" t="str">
        <f t="shared" si="355"/>
        <v>#REF!</v>
      </c>
      <c r="N295" s="13" t="s">
        <v>848</v>
      </c>
      <c r="O295" s="15" t="s">
        <v>15</v>
      </c>
      <c r="P295" s="12" t="str">
        <f t="shared" si="361"/>
        <v>#REF!</v>
      </c>
      <c r="Q295" s="12" t="str">
        <f t="shared" si="362"/>
        <v>#REF!</v>
      </c>
      <c r="R295" s="22">
        <v>46113</v>
      </c>
      <c r="S295" s="12" t="str">
        <f t="shared" si="363"/>
        <v>#REF!</v>
      </c>
      <c r="T295" s="12" t="str">
        <f t="shared" si="364"/>
        <v>#REF!</v>
      </c>
      <c r="U295" s="12" t="str">
        <f t="shared" si="356"/>
        <v>#REF!</v>
      </c>
      <c r="V295" s="12" t="str">
        <f t="shared" si="365"/>
        <v>#REF!</v>
      </c>
      <c r="W295" s="12" t="str">
        <f t="shared" si="366"/>
        <v>#REF!</v>
      </c>
    </row>
    <row r="296" ht="15.75" customHeight="1">
      <c r="D296" s="26">
        <v>12</v>
      </c>
      <c r="E296" s="12">
        <v>504</v>
      </c>
      <c r="F296" s="12" t="str">
        <f t="shared" si="357"/>
        <v>#REF!</v>
      </c>
      <c r="G296" s="13" t="str">
        <f t="shared" si="358"/>
        <v>#REF!</v>
      </c>
      <c r="H296" s="12" t="str">
        <f t="shared" si="359"/>
        <v>#REF!</v>
      </c>
      <c r="I296" s="13" t="str">
        <f t="shared" si="360"/>
        <v/>
      </c>
      <c r="J296" s="12" t="s">
        <v>588</v>
      </c>
      <c r="K296" s="12" t="s">
        <v>594</v>
      </c>
      <c r="L296" s="13" t="s">
        <v>849</v>
      </c>
      <c r="M296" s="13" t="str">
        <f t="shared" si="355"/>
        <v>#REF!</v>
      </c>
      <c r="N296" s="13" t="s">
        <v>849</v>
      </c>
      <c r="O296" s="15" t="s">
        <v>15</v>
      </c>
      <c r="P296" s="12" t="str">
        <f t="shared" si="361"/>
        <v>#REF!</v>
      </c>
      <c r="Q296" s="12" t="str">
        <f t="shared" si="362"/>
        <v>#REF!</v>
      </c>
      <c r="R296" s="22">
        <v>46143</v>
      </c>
      <c r="S296" s="12" t="str">
        <f t="shared" si="363"/>
        <v>#REF!</v>
      </c>
      <c r="T296" s="12" t="str">
        <f t="shared" si="364"/>
        <v>#REF!</v>
      </c>
      <c r="U296" s="12" t="str">
        <f t="shared" si="356"/>
        <v>#REF!</v>
      </c>
      <c r="V296" s="12" t="str">
        <f t="shared" si="365"/>
        <v>#REF!</v>
      </c>
      <c r="W296" s="12" t="str">
        <f t="shared" si="366"/>
        <v>#REF!</v>
      </c>
    </row>
    <row r="297" ht="15.75" hidden="1" customHeight="1">
      <c r="D297" s="26">
        <v>17</v>
      </c>
      <c r="E297" s="12">
        <v>491</v>
      </c>
      <c r="F297" s="12" t="str">
        <f t="shared" si="357"/>
        <v>#REF!</v>
      </c>
      <c r="G297" s="13" t="str">
        <f t="shared" si="358"/>
        <v>#REF!</v>
      </c>
      <c r="H297" s="12" t="str">
        <f t="shared" si="359"/>
        <v>#REF!</v>
      </c>
      <c r="I297" s="13" t="str">
        <f t="shared" si="360"/>
        <v/>
      </c>
      <c r="J297" s="12" t="s">
        <v>649</v>
      </c>
      <c r="K297" s="12" t="s">
        <v>594</v>
      </c>
      <c r="L297" s="13" t="s">
        <v>850</v>
      </c>
      <c r="M297" s="13" t="str">
        <f t="shared" si="355"/>
        <v>#REF!</v>
      </c>
      <c r="N297" s="13" t="s">
        <v>850</v>
      </c>
      <c r="O297" s="15" t="s">
        <v>15</v>
      </c>
      <c r="P297" s="12" t="str">
        <f t="shared" si="361"/>
        <v>#REF!</v>
      </c>
      <c r="Q297" s="12" t="str">
        <f t="shared" si="362"/>
        <v>#REF!</v>
      </c>
      <c r="R297" s="22">
        <v>46266</v>
      </c>
      <c r="S297" s="12" t="str">
        <f t="shared" si="363"/>
        <v>#REF!</v>
      </c>
      <c r="T297" s="12" t="str">
        <f t="shared" si="364"/>
        <v>#REF!</v>
      </c>
      <c r="U297" s="12" t="str">
        <f t="shared" si="356"/>
        <v>#REF!</v>
      </c>
      <c r="V297" s="12" t="str">
        <f t="shared" si="365"/>
        <v>#REF!</v>
      </c>
      <c r="W297" s="12" t="str">
        <f t="shared" si="366"/>
        <v>#REF!</v>
      </c>
    </row>
    <row r="298" ht="15.75" customHeight="1">
      <c r="D298" s="26">
        <v>13</v>
      </c>
      <c r="E298" s="12">
        <v>495</v>
      </c>
      <c r="F298" s="12" t="str">
        <f t="shared" si="357"/>
        <v>#REF!</v>
      </c>
      <c r="G298" s="13" t="str">
        <f t="shared" si="358"/>
        <v>#REF!</v>
      </c>
      <c r="H298" s="12" t="str">
        <f t="shared" si="359"/>
        <v>#REF!</v>
      </c>
      <c r="I298" s="13" t="str">
        <f t="shared" si="360"/>
        <v/>
      </c>
      <c r="J298" s="12" t="s">
        <v>588</v>
      </c>
      <c r="K298" s="12" t="s">
        <v>594</v>
      </c>
      <c r="L298" s="13" t="s">
        <v>851</v>
      </c>
      <c r="M298" s="13" t="str">
        <f t="shared" si="355"/>
        <v>#REF!</v>
      </c>
      <c r="N298" s="13" t="s">
        <v>851</v>
      </c>
      <c r="O298" s="15" t="s">
        <v>15</v>
      </c>
      <c r="P298" s="12" t="str">
        <f t="shared" si="361"/>
        <v>#REF!</v>
      </c>
      <c r="Q298" s="12" t="str">
        <f t="shared" si="362"/>
        <v>#REF!</v>
      </c>
      <c r="R298" s="22">
        <v>46266</v>
      </c>
      <c r="S298" s="12" t="str">
        <f t="shared" si="363"/>
        <v>#REF!</v>
      </c>
      <c r="T298" s="12" t="str">
        <f t="shared" si="364"/>
        <v>#REF!</v>
      </c>
      <c r="U298" s="12" t="str">
        <f t="shared" si="356"/>
        <v>#REF!</v>
      </c>
      <c r="V298" s="12" t="str">
        <f t="shared" si="365"/>
        <v>#REF!</v>
      </c>
      <c r="W298" s="12" t="str">
        <f t="shared" si="366"/>
        <v>#REF!</v>
      </c>
    </row>
    <row r="299" ht="15.75" customHeight="1">
      <c r="D299" s="26">
        <v>14</v>
      </c>
      <c r="E299" s="12">
        <v>496</v>
      </c>
      <c r="F299" s="12" t="str">
        <f t="shared" si="357"/>
        <v>#REF!</v>
      </c>
      <c r="G299" s="13" t="str">
        <f t="shared" si="358"/>
        <v>#REF!</v>
      </c>
      <c r="H299" s="12" t="str">
        <f t="shared" si="359"/>
        <v>#REF!</v>
      </c>
      <c r="I299" s="13" t="str">
        <f t="shared" si="360"/>
        <v/>
      </c>
      <c r="J299" s="12" t="s">
        <v>588</v>
      </c>
      <c r="K299" s="12" t="s">
        <v>594</v>
      </c>
      <c r="L299" s="13" t="s">
        <v>852</v>
      </c>
      <c r="M299" s="13" t="str">
        <f t="shared" si="355"/>
        <v>#REF!</v>
      </c>
      <c r="N299" s="13" t="s">
        <v>852</v>
      </c>
      <c r="O299" s="15" t="s">
        <v>15</v>
      </c>
      <c r="P299" s="12" t="str">
        <f t="shared" si="361"/>
        <v>#REF!</v>
      </c>
      <c r="Q299" s="12" t="str">
        <f t="shared" si="362"/>
        <v>#REF!</v>
      </c>
      <c r="R299" s="22">
        <v>46266</v>
      </c>
      <c r="S299" s="12" t="str">
        <f t="shared" si="363"/>
        <v>#REF!</v>
      </c>
      <c r="T299" s="12" t="str">
        <f t="shared" si="364"/>
        <v>#REF!</v>
      </c>
      <c r="U299" s="12" t="str">
        <f t="shared" si="356"/>
        <v>#REF!</v>
      </c>
      <c r="V299" s="12" t="str">
        <f t="shared" si="365"/>
        <v>#REF!</v>
      </c>
      <c r="W299" s="12" t="str">
        <f t="shared" si="366"/>
        <v>#REF!</v>
      </c>
    </row>
    <row r="300" ht="15.75" customHeight="1">
      <c r="D300" s="26">
        <v>15</v>
      </c>
      <c r="E300" s="12">
        <v>578</v>
      </c>
      <c r="F300" s="12" t="str">
        <f t="shared" si="357"/>
        <v>#REF!</v>
      </c>
      <c r="G300" s="13" t="str">
        <f t="shared" si="358"/>
        <v>#REF!</v>
      </c>
      <c r="H300" s="12" t="str">
        <f t="shared" si="359"/>
        <v>#REF!</v>
      </c>
      <c r="I300" s="13" t="str">
        <f t="shared" si="360"/>
        <v/>
      </c>
      <c r="J300" s="12" t="s">
        <v>588</v>
      </c>
      <c r="K300" s="12" t="s">
        <v>594</v>
      </c>
      <c r="L300" s="13" t="s">
        <v>853</v>
      </c>
      <c r="M300" s="13" t="str">
        <f t="shared" si="355"/>
        <v>#REF!</v>
      </c>
      <c r="N300" s="13" t="s">
        <v>853</v>
      </c>
      <c r="O300" s="15" t="s">
        <v>15</v>
      </c>
      <c r="P300" s="12" t="str">
        <f t="shared" si="361"/>
        <v>#REF!</v>
      </c>
      <c r="Q300" s="12" t="str">
        <f t="shared" si="362"/>
        <v>#REF!</v>
      </c>
      <c r="R300" s="22">
        <v>46266</v>
      </c>
      <c r="S300" s="12" t="str">
        <f t="shared" si="363"/>
        <v>#REF!</v>
      </c>
      <c r="T300" s="12" t="str">
        <f t="shared" si="364"/>
        <v>#REF!</v>
      </c>
      <c r="U300" s="12" t="str">
        <f t="shared" si="356"/>
        <v>#REF!</v>
      </c>
      <c r="V300" s="12" t="str">
        <f t="shared" si="365"/>
        <v>#REF!</v>
      </c>
      <c r="W300" s="12" t="str">
        <f t="shared" si="366"/>
        <v>#REF!</v>
      </c>
    </row>
    <row r="301" ht="15.75" hidden="1" customHeight="1">
      <c r="D301" s="26">
        <v>21</v>
      </c>
      <c r="E301" s="12">
        <v>661</v>
      </c>
      <c r="F301" s="12" t="str">
        <f t="shared" si="357"/>
        <v>#REF!</v>
      </c>
      <c r="G301" s="13" t="str">
        <f t="shared" si="358"/>
        <v>#REF!</v>
      </c>
      <c r="H301" s="12" t="str">
        <f t="shared" si="359"/>
        <v>#REF!</v>
      </c>
      <c r="I301" s="13" t="str">
        <f t="shared" si="360"/>
        <v/>
      </c>
      <c r="J301" s="12" t="s">
        <v>653</v>
      </c>
      <c r="K301" s="12" t="s">
        <v>594</v>
      </c>
      <c r="L301" s="13" t="s">
        <v>854</v>
      </c>
      <c r="M301" s="13" t="str">
        <f t="shared" si="355"/>
        <v>#REF!</v>
      </c>
      <c r="N301" s="13" t="s">
        <v>854</v>
      </c>
      <c r="O301" s="15" t="s">
        <v>15</v>
      </c>
      <c r="P301" s="12" t="str">
        <f t="shared" si="361"/>
        <v>#REF!</v>
      </c>
      <c r="Q301" s="12" t="str">
        <f t="shared" si="362"/>
        <v>#REF!</v>
      </c>
      <c r="R301" s="22">
        <v>46266</v>
      </c>
      <c r="S301" s="12" t="str">
        <f t="shared" si="363"/>
        <v>#REF!</v>
      </c>
      <c r="T301" s="12" t="str">
        <f t="shared" si="364"/>
        <v>#REF!</v>
      </c>
      <c r="U301" s="12" t="str">
        <f t="shared" si="356"/>
        <v>#REF!</v>
      </c>
      <c r="V301" s="12" t="str">
        <f t="shared" si="365"/>
        <v>#REF!</v>
      </c>
      <c r="W301" s="12" t="str">
        <f t="shared" si="366"/>
        <v>#REF!</v>
      </c>
    </row>
    <row r="302" ht="15.75" customHeight="1">
      <c r="D302" s="26">
        <v>16</v>
      </c>
      <c r="E302" s="12">
        <v>437</v>
      </c>
      <c r="F302" s="12" t="str">
        <f t="shared" si="357"/>
        <v>#REF!</v>
      </c>
      <c r="G302" s="13" t="str">
        <f t="shared" si="358"/>
        <v>#REF!</v>
      </c>
      <c r="H302" s="12" t="str">
        <f t="shared" si="359"/>
        <v>#REF!</v>
      </c>
      <c r="I302" s="13" t="str">
        <f t="shared" si="360"/>
        <v/>
      </c>
      <c r="J302" s="12" t="s">
        <v>588</v>
      </c>
      <c r="K302" s="12" t="s">
        <v>594</v>
      </c>
      <c r="L302" s="13" t="s">
        <v>855</v>
      </c>
      <c r="M302" s="13" t="str">
        <f t="shared" ref="M302:M316" si="367">VLOOKUP(E110,'Импорт - текущие показатели'!$E$10:$I1063,5,0)</f>
        <v>#REF!</v>
      </c>
      <c r="N302" s="13" t="s">
        <v>855</v>
      </c>
      <c r="O302" s="15" t="s">
        <v>15</v>
      </c>
      <c r="P302" s="12" t="str">
        <f t="shared" si="361"/>
        <v>#REF!</v>
      </c>
      <c r="Q302" s="12" t="str">
        <f t="shared" si="362"/>
        <v>#REF!</v>
      </c>
      <c r="R302" s="22">
        <v>46296</v>
      </c>
      <c r="S302" s="12" t="str">
        <f t="shared" si="363"/>
        <v>#REF!</v>
      </c>
      <c r="T302" s="12" t="str">
        <f t="shared" si="364"/>
        <v>#REF!</v>
      </c>
      <c r="U302" s="12" t="str">
        <f t="shared" ref="U302:U316" si="368">DATE(YEAR(V302),MONTH(V302)-3,DAY(V302))</f>
        <v>#REF!</v>
      </c>
      <c r="V302" s="12" t="str">
        <f t="shared" si="365"/>
        <v>#REF!</v>
      </c>
      <c r="W302" s="12" t="str">
        <f t="shared" si="366"/>
        <v>#REF!</v>
      </c>
    </row>
    <row r="303" ht="15.75" hidden="1" customHeight="1">
      <c r="D303" s="26">
        <v>23</v>
      </c>
      <c r="E303" s="12">
        <v>681</v>
      </c>
      <c r="F303" s="12" t="str">
        <f t="shared" si="357"/>
        <v>#REF!</v>
      </c>
      <c r="G303" s="13" t="str">
        <f t="shared" si="358"/>
        <v>#REF!</v>
      </c>
      <c r="H303" s="12" t="str">
        <f t="shared" si="359"/>
        <v>#REF!</v>
      </c>
      <c r="I303" s="13" t="str">
        <f t="shared" si="360"/>
        <v/>
      </c>
      <c r="J303" s="12" t="s">
        <v>649</v>
      </c>
      <c r="K303" s="12" t="s">
        <v>594</v>
      </c>
      <c r="L303" s="13" t="s">
        <v>856</v>
      </c>
      <c r="M303" s="13" t="str">
        <f t="shared" si="367"/>
        <v>#REF!</v>
      </c>
      <c r="N303" s="13" t="s">
        <v>856</v>
      </c>
      <c r="O303" s="15" t="s">
        <v>15</v>
      </c>
      <c r="P303" s="12" t="str">
        <f t="shared" si="361"/>
        <v>#REF!</v>
      </c>
      <c r="Q303" s="12" t="str">
        <f t="shared" si="362"/>
        <v>#REF!</v>
      </c>
      <c r="R303" s="22">
        <v>46296</v>
      </c>
      <c r="S303" s="12" t="str">
        <f t="shared" si="363"/>
        <v>#REF!</v>
      </c>
      <c r="T303" s="12" t="str">
        <f t="shared" si="364"/>
        <v>#REF!</v>
      </c>
      <c r="U303" s="12" t="str">
        <f t="shared" si="368"/>
        <v>#REF!</v>
      </c>
      <c r="V303" s="12" t="str">
        <f t="shared" si="365"/>
        <v>#REF!</v>
      </c>
      <c r="W303" s="12" t="str">
        <f t="shared" si="366"/>
        <v>#REF!</v>
      </c>
    </row>
    <row r="304" ht="15.75" hidden="1" customHeight="1">
      <c r="D304" s="26">
        <v>24</v>
      </c>
      <c r="E304" s="12">
        <v>682</v>
      </c>
      <c r="F304" s="12" t="str">
        <f t="shared" si="357"/>
        <v>#REF!</v>
      </c>
      <c r="G304" s="13" t="str">
        <f t="shared" si="358"/>
        <v>#REF!</v>
      </c>
      <c r="H304" s="12" t="str">
        <f t="shared" si="359"/>
        <v>#REF!</v>
      </c>
      <c r="I304" s="13" t="str">
        <f t="shared" si="360"/>
        <v/>
      </c>
      <c r="J304" s="12" t="s">
        <v>649</v>
      </c>
      <c r="K304" s="12" t="s">
        <v>594</v>
      </c>
      <c r="L304" s="13" t="s">
        <v>857</v>
      </c>
      <c r="M304" s="13" t="str">
        <f t="shared" si="367"/>
        <v>#REF!</v>
      </c>
      <c r="N304" s="13" t="s">
        <v>857</v>
      </c>
      <c r="O304" s="15" t="s">
        <v>15</v>
      </c>
      <c r="P304" s="12" t="str">
        <f t="shared" si="361"/>
        <v>#REF!</v>
      </c>
      <c r="Q304" s="12" t="str">
        <f t="shared" si="362"/>
        <v>#REF!</v>
      </c>
      <c r="R304" s="22">
        <v>46296</v>
      </c>
      <c r="S304" s="12" t="str">
        <f t="shared" si="363"/>
        <v>#REF!</v>
      </c>
      <c r="T304" s="12" t="str">
        <f t="shared" si="364"/>
        <v>#REF!</v>
      </c>
      <c r="U304" s="12" t="str">
        <f t="shared" si="368"/>
        <v>#REF!</v>
      </c>
      <c r="V304" s="12" t="str">
        <f t="shared" si="365"/>
        <v>#REF!</v>
      </c>
      <c r="W304" s="12" t="str">
        <f t="shared" si="366"/>
        <v>#REF!</v>
      </c>
    </row>
    <row r="305" ht="15.75" hidden="1" customHeight="1">
      <c r="D305" s="26">
        <v>25</v>
      </c>
      <c r="E305" s="12">
        <v>400</v>
      </c>
      <c r="F305" s="12" t="str">
        <f t="shared" si="357"/>
        <v>#REF!</v>
      </c>
      <c r="G305" s="13" t="str">
        <f t="shared" si="358"/>
        <v>#REF!</v>
      </c>
      <c r="H305" s="12" t="str">
        <f t="shared" si="359"/>
        <v>#REF!</v>
      </c>
      <c r="I305" s="13" t="str">
        <f t="shared" si="360"/>
        <v/>
      </c>
      <c r="J305" s="12" t="s">
        <v>653</v>
      </c>
      <c r="K305" s="12" t="s">
        <v>594</v>
      </c>
      <c r="L305" s="13" t="s">
        <v>858</v>
      </c>
      <c r="M305" s="13" t="str">
        <f t="shared" si="367"/>
        <v>#REF!</v>
      </c>
      <c r="N305" s="13" t="s">
        <v>858</v>
      </c>
      <c r="O305" s="15" t="s">
        <v>15</v>
      </c>
      <c r="P305" s="12" t="str">
        <f t="shared" si="361"/>
        <v>#REF!</v>
      </c>
      <c r="Q305" s="12" t="str">
        <f t="shared" si="362"/>
        <v>#REF!</v>
      </c>
      <c r="R305" s="22">
        <v>46327</v>
      </c>
      <c r="S305" s="12" t="str">
        <f t="shared" si="363"/>
        <v>#REF!</v>
      </c>
      <c r="T305" s="12" t="str">
        <f t="shared" si="364"/>
        <v>#REF!</v>
      </c>
      <c r="U305" s="12" t="str">
        <f t="shared" si="368"/>
        <v>#REF!</v>
      </c>
      <c r="V305" s="12" t="str">
        <f t="shared" si="365"/>
        <v>#REF!</v>
      </c>
      <c r="W305" s="12" t="str">
        <f t="shared" si="366"/>
        <v>#REF!</v>
      </c>
    </row>
    <row r="306" ht="15.75" customHeight="1">
      <c r="D306" s="26">
        <v>17</v>
      </c>
      <c r="E306" s="12">
        <v>676</v>
      </c>
      <c r="F306" s="12" t="str">
        <f t="shared" si="357"/>
        <v>#REF!</v>
      </c>
      <c r="G306" s="13" t="str">
        <f t="shared" si="358"/>
        <v>#REF!</v>
      </c>
      <c r="H306" s="12" t="str">
        <f t="shared" si="359"/>
        <v>#REF!</v>
      </c>
      <c r="I306" s="13" t="str">
        <f t="shared" si="360"/>
        <v/>
      </c>
      <c r="J306" s="12" t="s">
        <v>588</v>
      </c>
      <c r="K306" s="12" t="s">
        <v>594</v>
      </c>
      <c r="L306" s="13" t="s">
        <v>859</v>
      </c>
      <c r="M306" s="13" t="str">
        <f t="shared" si="367"/>
        <v>#REF!</v>
      </c>
      <c r="N306" s="13" t="s">
        <v>859</v>
      </c>
      <c r="O306" s="15" t="s">
        <v>15</v>
      </c>
      <c r="P306" s="12" t="str">
        <f t="shared" si="361"/>
        <v>#REF!</v>
      </c>
      <c r="Q306" s="12" t="str">
        <f t="shared" si="362"/>
        <v>#REF!</v>
      </c>
      <c r="R306" s="22">
        <v>46327</v>
      </c>
      <c r="S306" s="12" t="str">
        <f t="shared" si="363"/>
        <v>#REF!</v>
      </c>
      <c r="T306" s="12" t="str">
        <f t="shared" si="364"/>
        <v>#REF!</v>
      </c>
      <c r="U306" s="12" t="str">
        <f t="shared" si="368"/>
        <v>#REF!</v>
      </c>
      <c r="V306" s="12" t="str">
        <f t="shared" si="365"/>
        <v>#REF!</v>
      </c>
      <c r="W306" s="12" t="str">
        <f t="shared" si="366"/>
        <v>#REF!</v>
      </c>
    </row>
    <row r="307" ht="15.75" customHeight="1">
      <c r="D307" s="26">
        <v>18</v>
      </c>
      <c r="E307" s="12">
        <v>285</v>
      </c>
      <c r="F307" s="12" t="str">
        <f t="shared" si="357"/>
        <v>#REF!</v>
      </c>
      <c r="G307" s="13" t="str">
        <f t="shared" si="358"/>
        <v>#REF!</v>
      </c>
      <c r="H307" s="12" t="str">
        <f t="shared" si="359"/>
        <v>#REF!</v>
      </c>
      <c r="I307" s="13" t="str">
        <f t="shared" si="360"/>
        <v/>
      </c>
      <c r="J307" s="12" t="s">
        <v>588</v>
      </c>
      <c r="K307" s="12" t="s">
        <v>594</v>
      </c>
      <c r="L307" s="13" t="s">
        <v>860</v>
      </c>
      <c r="M307" s="13" t="str">
        <f t="shared" si="367"/>
        <v>#REF!</v>
      </c>
      <c r="N307" s="13" t="s">
        <v>860</v>
      </c>
      <c r="O307" s="15" t="s">
        <v>15</v>
      </c>
      <c r="P307" s="12" t="str">
        <f t="shared" si="361"/>
        <v>#REF!</v>
      </c>
      <c r="Q307" s="12" t="str">
        <f t="shared" si="362"/>
        <v>#REF!</v>
      </c>
      <c r="R307" s="22">
        <v>46357</v>
      </c>
      <c r="S307" s="12" t="str">
        <f t="shared" si="363"/>
        <v>#REF!</v>
      </c>
      <c r="T307" s="12" t="str">
        <f t="shared" si="364"/>
        <v>#REF!</v>
      </c>
      <c r="U307" s="12" t="str">
        <f t="shared" si="368"/>
        <v>#REF!</v>
      </c>
      <c r="V307" s="12" t="str">
        <f t="shared" si="365"/>
        <v>#REF!</v>
      </c>
      <c r="W307" s="12" t="str">
        <f t="shared" si="366"/>
        <v>#REF!</v>
      </c>
    </row>
    <row r="308" ht="15.75" customHeight="1">
      <c r="D308" s="26">
        <v>19</v>
      </c>
      <c r="E308" s="12">
        <v>286</v>
      </c>
      <c r="F308" s="12" t="str">
        <f t="shared" si="357"/>
        <v>#REF!</v>
      </c>
      <c r="G308" s="13" t="str">
        <f t="shared" si="358"/>
        <v>#REF!</v>
      </c>
      <c r="H308" s="12" t="str">
        <f t="shared" si="359"/>
        <v>#REF!</v>
      </c>
      <c r="I308" s="13" t="str">
        <f t="shared" si="360"/>
        <v/>
      </c>
      <c r="J308" s="12" t="s">
        <v>588</v>
      </c>
      <c r="K308" s="12" t="s">
        <v>594</v>
      </c>
      <c r="L308" s="13" t="s">
        <v>861</v>
      </c>
      <c r="M308" s="13" t="str">
        <f t="shared" si="367"/>
        <v>#REF!</v>
      </c>
      <c r="N308" s="13" t="s">
        <v>861</v>
      </c>
      <c r="O308" s="15" t="s">
        <v>15</v>
      </c>
      <c r="P308" s="12" t="str">
        <f t="shared" si="361"/>
        <v>#REF!</v>
      </c>
      <c r="Q308" s="12" t="str">
        <f t="shared" si="362"/>
        <v>#REF!</v>
      </c>
      <c r="R308" s="22">
        <v>46357</v>
      </c>
      <c r="S308" s="12" t="str">
        <f t="shared" si="363"/>
        <v>#REF!</v>
      </c>
      <c r="T308" s="12" t="str">
        <f t="shared" si="364"/>
        <v>#REF!</v>
      </c>
      <c r="U308" s="12" t="str">
        <f t="shared" si="368"/>
        <v>#REF!</v>
      </c>
      <c r="V308" s="12" t="str">
        <f t="shared" si="365"/>
        <v>#REF!</v>
      </c>
      <c r="W308" s="12" t="str">
        <f t="shared" si="366"/>
        <v>#REF!</v>
      </c>
    </row>
    <row r="309" ht="15.75" customHeight="1">
      <c r="D309" s="26">
        <v>20</v>
      </c>
      <c r="E309" s="12">
        <v>287</v>
      </c>
      <c r="F309" s="12" t="str">
        <f t="shared" si="357"/>
        <v>#REF!</v>
      </c>
      <c r="G309" s="13" t="str">
        <f t="shared" si="358"/>
        <v>#REF!</v>
      </c>
      <c r="H309" s="12" t="str">
        <f t="shared" si="359"/>
        <v>#REF!</v>
      </c>
      <c r="I309" s="13" t="str">
        <f t="shared" si="360"/>
        <v/>
      </c>
      <c r="J309" s="12" t="s">
        <v>588</v>
      </c>
      <c r="K309" s="12" t="s">
        <v>594</v>
      </c>
      <c r="L309" s="13" t="s">
        <v>862</v>
      </c>
      <c r="M309" s="13" t="str">
        <f t="shared" si="367"/>
        <v>#REF!</v>
      </c>
      <c r="N309" s="13" t="s">
        <v>862</v>
      </c>
      <c r="O309" s="15" t="s">
        <v>15</v>
      </c>
      <c r="P309" s="12" t="str">
        <f t="shared" si="361"/>
        <v>#REF!</v>
      </c>
      <c r="Q309" s="12" t="str">
        <f t="shared" si="362"/>
        <v>#REF!</v>
      </c>
      <c r="R309" s="22">
        <v>46357</v>
      </c>
      <c r="S309" s="12" t="str">
        <f t="shared" si="363"/>
        <v>#REF!</v>
      </c>
      <c r="T309" s="12" t="str">
        <f t="shared" si="364"/>
        <v>#REF!</v>
      </c>
      <c r="U309" s="12" t="str">
        <f t="shared" si="368"/>
        <v>#REF!</v>
      </c>
      <c r="V309" s="12" t="str">
        <f t="shared" si="365"/>
        <v>#REF!</v>
      </c>
      <c r="W309" s="12" t="str">
        <f t="shared" si="366"/>
        <v>#REF!</v>
      </c>
    </row>
    <row r="310" ht="15.75" hidden="1" customHeight="1">
      <c r="D310" s="26">
        <v>30</v>
      </c>
      <c r="E310" s="12">
        <v>288</v>
      </c>
      <c r="F310" s="12" t="str">
        <f t="shared" si="357"/>
        <v>#REF!</v>
      </c>
      <c r="G310" s="13" t="str">
        <f t="shared" si="358"/>
        <v>#REF!</v>
      </c>
      <c r="H310" s="12" t="str">
        <f t="shared" si="359"/>
        <v>#REF!</v>
      </c>
      <c r="I310" s="13" t="str">
        <f t="shared" si="360"/>
        <v/>
      </c>
      <c r="J310" s="12" t="s">
        <v>590</v>
      </c>
      <c r="K310" s="12" t="s">
        <v>594</v>
      </c>
      <c r="L310" s="13" t="s">
        <v>863</v>
      </c>
      <c r="M310" s="13" t="str">
        <f t="shared" si="367"/>
        <v>#REF!</v>
      </c>
      <c r="N310" s="13" t="s">
        <v>863</v>
      </c>
      <c r="O310" s="15" t="s">
        <v>15</v>
      </c>
      <c r="P310" s="12" t="str">
        <f t="shared" si="361"/>
        <v>#REF!</v>
      </c>
      <c r="Q310" s="12" t="str">
        <f t="shared" si="362"/>
        <v>#REF!</v>
      </c>
      <c r="R310" s="22">
        <v>46357</v>
      </c>
      <c r="S310" s="12" t="str">
        <f t="shared" si="363"/>
        <v>#REF!</v>
      </c>
      <c r="T310" s="12" t="str">
        <f t="shared" si="364"/>
        <v>#REF!</v>
      </c>
      <c r="U310" s="12" t="str">
        <f t="shared" si="368"/>
        <v>#REF!</v>
      </c>
      <c r="V310" s="12" t="str">
        <f t="shared" si="365"/>
        <v>#REF!</v>
      </c>
      <c r="W310" s="12" t="str">
        <f t="shared" si="366"/>
        <v>#REF!</v>
      </c>
    </row>
    <row r="311" ht="15.75" customHeight="1">
      <c r="D311" s="26">
        <v>21</v>
      </c>
      <c r="E311" s="12">
        <v>356</v>
      </c>
      <c r="F311" s="12" t="str">
        <f t="shared" si="357"/>
        <v>#REF!</v>
      </c>
      <c r="G311" s="13" t="str">
        <f t="shared" si="358"/>
        <v>#REF!</v>
      </c>
      <c r="H311" s="12" t="str">
        <f t="shared" si="359"/>
        <v>#REF!</v>
      </c>
      <c r="I311" s="13" t="str">
        <f t="shared" si="360"/>
        <v/>
      </c>
      <c r="J311" s="12" t="s">
        <v>588</v>
      </c>
      <c r="K311" s="12" t="s">
        <v>594</v>
      </c>
      <c r="L311" s="13" t="s">
        <v>864</v>
      </c>
      <c r="M311" s="13" t="str">
        <f t="shared" si="367"/>
        <v>#REF!</v>
      </c>
      <c r="N311" s="13" t="s">
        <v>864</v>
      </c>
      <c r="O311" s="15" t="s">
        <v>15</v>
      </c>
      <c r="P311" s="12" t="str">
        <f t="shared" si="361"/>
        <v>#REF!</v>
      </c>
      <c r="Q311" s="12" t="str">
        <f t="shared" si="362"/>
        <v>#REF!</v>
      </c>
      <c r="R311" s="16">
        <v>46357</v>
      </c>
      <c r="S311" s="12" t="str">
        <f t="shared" si="363"/>
        <v>#REF!</v>
      </c>
      <c r="T311" s="12" t="str">
        <f t="shared" si="364"/>
        <v>#REF!</v>
      </c>
      <c r="U311" s="12" t="str">
        <f t="shared" si="368"/>
        <v>#REF!</v>
      </c>
      <c r="V311" s="12" t="str">
        <f t="shared" si="365"/>
        <v>#REF!</v>
      </c>
      <c r="W311" s="12" t="str">
        <f t="shared" si="366"/>
        <v>#REF!</v>
      </c>
    </row>
    <row r="312" ht="15.75" hidden="1" customHeight="1">
      <c r="D312" s="26">
        <v>32</v>
      </c>
      <c r="E312" s="12">
        <v>438</v>
      </c>
      <c r="F312" s="12" t="str">
        <f t="shared" si="357"/>
        <v>#REF!</v>
      </c>
      <c r="G312" s="13" t="str">
        <f t="shared" si="358"/>
        <v>#REF!</v>
      </c>
      <c r="H312" s="12" t="str">
        <f t="shared" si="359"/>
        <v>#REF!</v>
      </c>
      <c r="I312" s="13" t="str">
        <f t="shared" si="360"/>
        <v/>
      </c>
      <c r="J312" s="12" t="s">
        <v>649</v>
      </c>
      <c r="K312" s="12" t="s">
        <v>594</v>
      </c>
      <c r="L312" s="13" t="s">
        <v>865</v>
      </c>
      <c r="M312" s="13" t="str">
        <f t="shared" si="367"/>
        <v>#REF!</v>
      </c>
      <c r="N312" s="13" t="s">
        <v>865</v>
      </c>
      <c r="O312" s="15" t="s">
        <v>15</v>
      </c>
      <c r="P312" s="12" t="str">
        <f t="shared" si="361"/>
        <v>#REF!</v>
      </c>
      <c r="Q312" s="12" t="str">
        <f t="shared" si="362"/>
        <v>#REF!</v>
      </c>
      <c r="R312" s="22">
        <v>46357</v>
      </c>
      <c r="S312" s="12" t="str">
        <f t="shared" si="363"/>
        <v>#REF!</v>
      </c>
      <c r="T312" s="12" t="str">
        <f t="shared" si="364"/>
        <v>#REF!</v>
      </c>
      <c r="U312" s="12" t="str">
        <f t="shared" si="368"/>
        <v>#REF!</v>
      </c>
      <c r="V312" s="12" t="str">
        <f t="shared" si="365"/>
        <v>#REF!</v>
      </c>
      <c r="W312" s="12" t="str">
        <f t="shared" si="366"/>
        <v>#REF!</v>
      </c>
    </row>
    <row r="313" ht="15.75" customHeight="1">
      <c r="D313" s="26">
        <v>22</v>
      </c>
      <c r="E313" s="12">
        <v>541</v>
      </c>
      <c r="F313" s="12" t="str">
        <f t="shared" si="357"/>
        <v>#REF!</v>
      </c>
      <c r="G313" s="13" t="str">
        <f t="shared" si="358"/>
        <v>#REF!</v>
      </c>
      <c r="H313" s="12" t="str">
        <f t="shared" si="359"/>
        <v>#REF!</v>
      </c>
      <c r="I313" s="13" t="str">
        <f t="shared" si="360"/>
        <v/>
      </c>
      <c r="J313" s="12" t="s">
        <v>588</v>
      </c>
      <c r="K313" s="12" t="s">
        <v>594</v>
      </c>
      <c r="L313" s="13" t="s">
        <v>866</v>
      </c>
      <c r="M313" s="13" t="str">
        <f t="shared" si="367"/>
        <v>#REF!</v>
      </c>
      <c r="N313" s="13" t="s">
        <v>866</v>
      </c>
      <c r="O313" s="15" t="s">
        <v>15</v>
      </c>
      <c r="P313" s="12" t="str">
        <f t="shared" si="361"/>
        <v>#REF!</v>
      </c>
      <c r="Q313" s="12" t="str">
        <f t="shared" si="362"/>
        <v>#REF!</v>
      </c>
      <c r="R313" s="16">
        <v>46357</v>
      </c>
      <c r="S313" s="12" t="str">
        <f t="shared" si="363"/>
        <v>#REF!</v>
      </c>
      <c r="T313" s="12" t="str">
        <f t="shared" si="364"/>
        <v>#REF!</v>
      </c>
      <c r="U313" s="12" t="str">
        <f t="shared" si="368"/>
        <v>#REF!</v>
      </c>
      <c r="V313" s="12" t="str">
        <f t="shared" si="365"/>
        <v>#REF!</v>
      </c>
      <c r="W313" s="12" t="str">
        <f t="shared" si="366"/>
        <v>#REF!</v>
      </c>
    </row>
    <row r="314" ht="15.75" customHeight="1">
      <c r="D314" s="26">
        <v>23</v>
      </c>
      <c r="E314" s="12">
        <v>542</v>
      </c>
      <c r="F314" s="12" t="str">
        <f t="shared" si="357"/>
        <v>#REF!</v>
      </c>
      <c r="G314" s="13" t="str">
        <f t="shared" si="358"/>
        <v>#REF!</v>
      </c>
      <c r="H314" s="12" t="str">
        <f t="shared" si="359"/>
        <v>#REF!</v>
      </c>
      <c r="I314" s="13" t="str">
        <f t="shared" si="360"/>
        <v/>
      </c>
      <c r="J314" s="12" t="s">
        <v>588</v>
      </c>
      <c r="K314" s="12" t="s">
        <v>594</v>
      </c>
      <c r="L314" s="13" t="s">
        <v>273</v>
      </c>
      <c r="M314" s="13" t="str">
        <f t="shared" si="367"/>
        <v>#REF!</v>
      </c>
      <c r="N314" s="13" t="s">
        <v>273</v>
      </c>
      <c r="O314" s="15" t="s">
        <v>15</v>
      </c>
      <c r="P314" s="12" t="str">
        <f t="shared" si="361"/>
        <v>#REF!</v>
      </c>
      <c r="Q314" s="12" t="str">
        <f t="shared" si="362"/>
        <v>#REF!</v>
      </c>
      <c r="R314" s="16">
        <v>46357</v>
      </c>
      <c r="S314" s="12" t="str">
        <f t="shared" si="363"/>
        <v>#REF!</v>
      </c>
      <c r="T314" s="12" t="str">
        <f t="shared" si="364"/>
        <v>#REF!</v>
      </c>
      <c r="U314" s="12" t="str">
        <f t="shared" si="368"/>
        <v>#REF!</v>
      </c>
      <c r="V314" s="12" t="str">
        <f t="shared" si="365"/>
        <v>#REF!</v>
      </c>
      <c r="W314" s="12" t="str">
        <f t="shared" si="366"/>
        <v>#REF!</v>
      </c>
    </row>
    <row r="315" ht="15.75" hidden="1" customHeight="1">
      <c r="D315" s="26">
        <v>35</v>
      </c>
      <c r="E315" s="12">
        <v>717</v>
      </c>
      <c r="F315" s="12" t="str">
        <f t="shared" si="357"/>
        <v>#REF!</v>
      </c>
      <c r="G315" s="13" t="str">
        <f t="shared" si="358"/>
        <v>#REF!</v>
      </c>
      <c r="H315" s="12" t="str">
        <f t="shared" si="359"/>
        <v>#REF!</v>
      </c>
      <c r="I315" s="13" t="str">
        <f t="shared" si="360"/>
        <v/>
      </c>
      <c r="J315" s="12" t="s">
        <v>649</v>
      </c>
      <c r="K315" s="12" t="s">
        <v>594</v>
      </c>
      <c r="L315" s="13" t="s">
        <v>867</v>
      </c>
      <c r="M315" s="13" t="str">
        <f t="shared" si="367"/>
        <v>#REF!</v>
      </c>
      <c r="N315" s="13" t="s">
        <v>867</v>
      </c>
      <c r="O315" s="15" t="s">
        <v>15</v>
      </c>
      <c r="P315" s="12" t="str">
        <f t="shared" si="361"/>
        <v>#REF!</v>
      </c>
      <c r="Q315" s="12" t="str">
        <f t="shared" si="362"/>
        <v>#REF!</v>
      </c>
      <c r="R315" s="22">
        <v>46357</v>
      </c>
      <c r="S315" s="12" t="str">
        <f t="shared" si="363"/>
        <v>#REF!</v>
      </c>
      <c r="T315" s="12" t="str">
        <f t="shared" si="364"/>
        <v>#REF!</v>
      </c>
      <c r="U315" s="12" t="str">
        <f t="shared" si="368"/>
        <v>#REF!</v>
      </c>
      <c r="V315" s="12" t="str">
        <f t="shared" si="365"/>
        <v>#REF!</v>
      </c>
      <c r="W315" s="12" t="str">
        <f t="shared" si="366"/>
        <v>#REF!</v>
      </c>
    </row>
    <row r="316" ht="15.75" hidden="1" customHeight="1">
      <c r="D316" s="26">
        <v>36</v>
      </c>
      <c r="E316" s="12">
        <v>795</v>
      </c>
      <c r="F316" s="12" t="str">
        <f t="shared" si="357"/>
        <v>#REF!</v>
      </c>
      <c r="G316" s="13" t="str">
        <f t="shared" si="358"/>
        <v>#REF!</v>
      </c>
      <c r="H316" s="12" t="str">
        <f t="shared" si="359"/>
        <v>#REF!</v>
      </c>
      <c r="I316" s="13" t="str">
        <f t="shared" si="360"/>
        <v/>
      </c>
      <c r="J316" s="12" t="s">
        <v>734</v>
      </c>
      <c r="K316" s="12" t="s">
        <v>594</v>
      </c>
      <c r="L316" s="13" t="s">
        <v>868</v>
      </c>
      <c r="M316" s="13" t="str">
        <f t="shared" si="367"/>
        <v>#REF!</v>
      </c>
      <c r="N316" s="13" t="s">
        <v>868</v>
      </c>
      <c r="O316" s="15" t="s">
        <v>15</v>
      </c>
      <c r="P316" s="12" t="str">
        <f t="shared" si="361"/>
        <v>#REF!</v>
      </c>
      <c r="Q316" s="12" t="str">
        <f t="shared" si="362"/>
        <v>#REF!</v>
      </c>
      <c r="R316" s="22">
        <v>46357</v>
      </c>
      <c r="S316" s="12" t="str">
        <f t="shared" si="363"/>
        <v>#REF!</v>
      </c>
      <c r="T316" s="12" t="str">
        <f t="shared" si="364"/>
        <v>#REF!</v>
      </c>
      <c r="U316" s="12" t="str">
        <f t="shared" si="368"/>
        <v>#REF!</v>
      </c>
      <c r="V316" s="12" t="str">
        <f t="shared" si="365"/>
        <v>#REF!</v>
      </c>
      <c r="W316" s="12" t="str">
        <f t="shared" si="366"/>
        <v>#REF!</v>
      </c>
    </row>
    <row r="317" ht="15.75" customHeight="1">
      <c r="D317" s="42"/>
      <c r="E317" s="58"/>
      <c r="F317" s="59"/>
      <c r="G317" s="59"/>
      <c r="H317" s="58"/>
      <c r="I317" s="59"/>
      <c r="J317" s="58"/>
      <c r="K317" s="58"/>
      <c r="L317" s="58"/>
      <c r="M317" s="59"/>
      <c r="N317" s="527"/>
      <c r="O317" s="60"/>
      <c r="Q317" s="58"/>
      <c r="R317" s="58"/>
      <c r="S317" s="58"/>
      <c r="T317" s="58"/>
      <c r="U317" s="58"/>
      <c r="V317" s="58"/>
      <c r="W317" s="58"/>
    </row>
    <row r="318" ht="15.75" customHeight="1">
      <c r="D318" s="528"/>
      <c r="E318" s="207"/>
      <c r="F318" s="59"/>
      <c r="G318" s="467"/>
      <c r="H318" s="512"/>
      <c r="I318" s="467"/>
      <c r="J318" s="207"/>
      <c r="K318" s="207"/>
      <c r="L318" s="207"/>
      <c r="M318" s="467"/>
      <c r="N318" s="529"/>
      <c r="O318" s="34"/>
      <c r="P318" s="514" t="s">
        <v>687</v>
      </c>
      <c r="Q318" s="34"/>
      <c r="R318" s="515"/>
      <c r="S318" s="58"/>
      <c r="T318" s="58"/>
      <c r="U318" s="58"/>
      <c r="V318" s="58"/>
      <c r="W318" s="58"/>
    </row>
    <row r="319" ht="15.75" customHeight="1">
      <c r="D319" s="528"/>
      <c r="E319" s="207"/>
      <c r="F319" s="59"/>
      <c r="G319" s="467"/>
      <c r="H319" s="467" t="s">
        <v>364</v>
      </c>
      <c r="I319" s="467"/>
      <c r="J319" s="207"/>
      <c r="K319" s="207"/>
      <c r="L319" s="207"/>
      <c r="M319" s="467"/>
      <c r="N319" s="529"/>
      <c r="O319" s="34"/>
      <c r="P319" s="517" t="str">
        <f>SUMIF(J281:J316,"=Д",P281:P316)</f>
        <v>#REF!</v>
      </c>
      <c r="Q319" s="34"/>
      <c r="R319" s="515"/>
      <c r="S319" s="58"/>
      <c r="T319" s="58"/>
      <c r="U319" s="58"/>
      <c r="V319" s="58"/>
      <c r="W319" s="58"/>
    </row>
    <row r="320" ht="15.75" customHeight="1">
      <c r="D320" s="528"/>
      <c r="E320" s="207"/>
      <c r="F320" s="59"/>
      <c r="G320" s="467"/>
      <c r="H320" s="518"/>
      <c r="I320" s="467"/>
      <c r="J320" s="207"/>
      <c r="K320" s="207"/>
      <c r="L320" s="207"/>
      <c r="M320" s="467"/>
      <c r="N320" s="529"/>
      <c r="O320" s="34"/>
      <c r="P320" s="34"/>
      <c r="Q320" s="207"/>
      <c r="R320" s="515"/>
      <c r="S320" s="58"/>
      <c r="T320" s="58"/>
      <c r="U320" s="58"/>
      <c r="V320" s="58"/>
      <c r="W320" s="58"/>
    </row>
    <row r="321" ht="15.75" customHeight="1">
      <c r="D321" s="528"/>
      <c r="E321" s="207"/>
      <c r="F321" s="59"/>
      <c r="G321" s="467"/>
      <c r="H321" s="467" t="s">
        <v>365</v>
      </c>
      <c r="I321" s="467"/>
      <c r="J321" s="207"/>
      <c r="K321" s="207"/>
      <c r="L321" s="207"/>
      <c r="M321" s="467"/>
      <c r="N321" s="529"/>
      <c r="O321" s="34"/>
      <c r="P321" s="34"/>
      <c r="Q321" s="207"/>
      <c r="R321" s="515"/>
      <c r="S321" s="58"/>
      <c r="T321" s="58"/>
      <c r="U321" s="58"/>
      <c r="V321" s="58"/>
      <c r="W321" s="58"/>
    </row>
    <row r="322" ht="15.75" customHeight="1">
      <c r="D322" s="528"/>
      <c r="E322" s="207"/>
      <c r="F322" s="59"/>
      <c r="G322" s="467"/>
      <c r="H322" s="519"/>
      <c r="I322" s="467"/>
      <c r="J322" s="207"/>
      <c r="K322" s="207"/>
      <c r="L322" s="207"/>
      <c r="M322" s="467"/>
      <c r="N322" s="529"/>
      <c r="O322" s="34"/>
      <c r="P322" s="34"/>
      <c r="Q322" s="207"/>
      <c r="R322" s="515"/>
      <c r="S322" s="58"/>
      <c r="T322" s="58"/>
      <c r="U322" s="58"/>
      <c r="V322" s="58"/>
      <c r="W322" s="58"/>
    </row>
    <row r="323" ht="15.75" customHeight="1">
      <c r="D323" s="528"/>
      <c r="E323" s="207"/>
      <c r="F323" s="59"/>
      <c r="G323" s="467"/>
      <c r="H323" s="467" t="s">
        <v>366</v>
      </c>
      <c r="I323" s="467"/>
      <c r="J323" s="207"/>
      <c r="K323" s="207"/>
      <c r="L323" s="207"/>
      <c r="M323" s="467"/>
      <c r="N323" s="529"/>
      <c r="O323" s="34"/>
      <c r="P323" s="34"/>
      <c r="Q323" s="207"/>
      <c r="R323" s="515"/>
      <c r="S323" s="58"/>
      <c r="T323" s="58"/>
      <c r="U323" s="58"/>
      <c r="V323" s="58"/>
      <c r="W323" s="58"/>
    </row>
    <row r="324" ht="15.75" customHeight="1">
      <c r="D324" s="528"/>
      <c r="E324" s="207"/>
      <c r="F324" s="59"/>
      <c r="G324" s="467"/>
      <c r="H324" s="520"/>
      <c r="I324" s="467"/>
      <c r="J324" s="207"/>
      <c r="K324" s="207"/>
      <c r="L324" s="207"/>
      <c r="M324" s="467"/>
      <c r="N324" s="529"/>
      <c r="O324" s="34"/>
      <c r="P324" s="34"/>
      <c r="Q324" s="207"/>
      <c r="R324" s="515"/>
      <c r="S324" s="58"/>
      <c r="T324" s="58"/>
      <c r="U324" s="58"/>
      <c r="V324" s="58"/>
      <c r="W324" s="58"/>
    </row>
    <row r="325" ht="15.75" customHeight="1">
      <c r="D325" s="528"/>
      <c r="E325" s="207"/>
      <c r="F325" s="59"/>
      <c r="G325" s="467"/>
      <c r="H325" s="467" t="s">
        <v>57</v>
      </c>
      <c r="I325" s="467"/>
      <c r="J325" s="207"/>
      <c r="K325" s="207"/>
      <c r="L325" s="207"/>
      <c r="M325" s="467"/>
      <c r="N325" s="529"/>
      <c r="O325" s="34"/>
      <c r="P325" s="34"/>
      <c r="Q325" s="207"/>
      <c r="R325" s="515"/>
      <c r="S325" s="58"/>
      <c r="T325" s="58"/>
      <c r="U325" s="58"/>
      <c r="V325" s="58"/>
      <c r="W325" s="58"/>
    </row>
    <row r="326" ht="15.75" customHeight="1">
      <c r="D326" s="528"/>
      <c r="E326" s="207"/>
      <c r="F326" s="59"/>
      <c r="G326" s="467"/>
      <c r="H326" s="207"/>
      <c r="I326" s="467"/>
      <c r="J326" s="207"/>
      <c r="K326" s="207"/>
      <c r="L326" s="207"/>
      <c r="M326" s="467"/>
      <c r="N326" s="529"/>
      <c r="O326" s="18"/>
      <c r="P326" s="207"/>
      <c r="Q326" s="207"/>
      <c r="R326" s="515"/>
      <c r="S326" s="58"/>
      <c r="T326" s="58"/>
      <c r="U326" s="58"/>
      <c r="V326" s="58"/>
      <c r="W326" s="58"/>
    </row>
    <row r="327" ht="15.75" customHeight="1">
      <c r="D327" s="528"/>
      <c r="E327" s="207"/>
      <c r="F327" s="59"/>
      <c r="G327" s="467"/>
      <c r="H327" s="207"/>
      <c r="I327" s="467"/>
      <c r="J327" s="207"/>
      <c r="K327" s="207"/>
      <c r="L327" s="207"/>
      <c r="M327" s="467"/>
      <c r="N327" s="529"/>
      <c r="O327" s="18"/>
      <c r="P327" s="207"/>
      <c r="Q327" s="207"/>
      <c r="R327" s="515"/>
      <c r="S327" s="58"/>
      <c r="T327" s="58"/>
      <c r="U327" s="58"/>
      <c r="V327" s="58"/>
      <c r="W327" s="58"/>
    </row>
    <row r="328" ht="15.75" customHeight="1">
      <c r="D328" s="46"/>
      <c r="E328" s="34"/>
      <c r="F328" s="59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</row>
    <row r="329" ht="15.75" customHeight="1">
      <c r="D329" s="46"/>
      <c r="O329" s="244"/>
    </row>
    <row r="330" ht="15.75" customHeight="1">
      <c r="D330" s="46"/>
      <c r="O330" s="244"/>
    </row>
    <row r="331" ht="15.75" customHeight="1">
      <c r="D331" s="46"/>
      <c r="O331" s="244"/>
    </row>
    <row r="332" ht="15.75" customHeight="1">
      <c r="D332" s="46"/>
      <c r="O332" s="244"/>
    </row>
    <row r="333" ht="15.75" customHeight="1">
      <c r="D333" s="46"/>
      <c r="O333" s="244"/>
    </row>
    <row r="334" ht="15.75" customHeight="1">
      <c r="D334" s="46"/>
      <c r="O334" s="244"/>
    </row>
    <row r="335" ht="15.75" customHeight="1">
      <c r="D335" s="46"/>
      <c r="O335" s="244"/>
    </row>
    <row r="336" ht="15.75" customHeight="1">
      <c r="D336" s="46"/>
      <c r="O336" s="244"/>
    </row>
    <row r="337" ht="15.75" customHeight="1">
      <c r="D337" s="46"/>
      <c r="O337" s="244"/>
    </row>
    <row r="338" ht="15.75" customHeight="1">
      <c r="D338" s="46"/>
      <c r="O338" s="244"/>
    </row>
    <row r="339" ht="15.75" customHeight="1">
      <c r="D339" s="46"/>
      <c r="O339" s="244"/>
    </row>
    <row r="340" ht="15.75" customHeight="1">
      <c r="D340" s="46"/>
      <c r="O340" s="244"/>
    </row>
    <row r="341" ht="15.75" customHeight="1">
      <c r="D341" s="46"/>
      <c r="O341" s="244"/>
    </row>
    <row r="342" ht="15.75" customHeight="1">
      <c r="D342" s="46"/>
      <c r="O342" s="244"/>
    </row>
    <row r="343" ht="15.75" customHeight="1">
      <c r="D343" s="46"/>
      <c r="O343" s="244"/>
    </row>
    <row r="344" ht="15.75" customHeight="1">
      <c r="D344" s="46"/>
      <c r="O344" s="244"/>
    </row>
    <row r="345" ht="15.75" customHeight="1">
      <c r="D345" s="46"/>
      <c r="O345" s="244"/>
    </row>
    <row r="346" ht="15.75" customHeight="1">
      <c r="D346" s="46"/>
      <c r="O346" s="244"/>
    </row>
    <row r="347" ht="15.75" customHeight="1">
      <c r="D347" s="46"/>
      <c r="O347" s="244"/>
    </row>
    <row r="348" ht="15.75" customHeight="1">
      <c r="D348" s="46"/>
      <c r="O348" s="244"/>
    </row>
    <row r="349" ht="15.75" customHeight="1">
      <c r="D349" s="46"/>
      <c r="O349" s="244"/>
    </row>
    <row r="350" ht="15.75" customHeight="1">
      <c r="D350" s="46"/>
      <c r="O350" s="244"/>
    </row>
    <row r="351" ht="15.75" customHeight="1">
      <c r="D351" s="46"/>
      <c r="O351" s="244"/>
    </row>
    <row r="352" ht="15.75" customHeight="1">
      <c r="D352" s="46"/>
      <c r="O352" s="244"/>
    </row>
    <row r="353" ht="15.75" customHeight="1">
      <c r="D353" s="46"/>
      <c r="O353" s="244"/>
    </row>
    <row r="354" ht="15.75" customHeight="1">
      <c r="D354" s="46"/>
      <c r="O354" s="244"/>
    </row>
    <row r="355" ht="15.75" customHeight="1">
      <c r="D355" s="46"/>
      <c r="O355" s="244"/>
    </row>
    <row r="356" ht="15.75" customHeight="1">
      <c r="D356" s="46"/>
      <c r="O356" s="244"/>
    </row>
    <row r="357" ht="15.75" customHeight="1">
      <c r="D357" s="46"/>
      <c r="O357" s="244"/>
    </row>
    <row r="358" ht="15.75" customHeight="1">
      <c r="D358" s="46"/>
      <c r="O358" s="244"/>
    </row>
    <row r="359" ht="15.75" customHeight="1">
      <c r="D359" s="46"/>
      <c r="O359" s="244"/>
    </row>
    <row r="360" ht="15.75" customHeight="1">
      <c r="D360" s="46"/>
      <c r="O360" s="244"/>
    </row>
    <row r="361" ht="15.75" customHeight="1">
      <c r="D361" s="46"/>
      <c r="O361" s="244"/>
    </row>
    <row r="362" ht="15.75" customHeight="1">
      <c r="D362" s="46"/>
      <c r="O362" s="244"/>
    </row>
    <row r="363" ht="15.75" customHeight="1">
      <c r="D363" s="46"/>
      <c r="O363" s="244"/>
    </row>
    <row r="364" ht="15.75" customHeight="1">
      <c r="D364" s="46"/>
      <c r="O364" s="244"/>
    </row>
    <row r="365" ht="15.75" customHeight="1">
      <c r="D365" s="46"/>
      <c r="O365" s="244"/>
    </row>
    <row r="366" ht="15.75" customHeight="1">
      <c r="D366" s="46"/>
      <c r="O366" s="244"/>
    </row>
    <row r="367" ht="15.75" customHeight="1">
      <c r="D367" s="46"/>
      <c r="O367" s="244"/>
    </row>
    <row r="368" ht="15.75" customHeight="1">
      <c r="D368" s="46"/>
      <c r="O368" s="244"/>
    </row>
    <row r="369" ht="15.75" customHeight="1">
      <c r="D369" s="46"/>
      <c r="O369" s="244"/>
    </row>
    <row r="370" ht="15.75" customHeight="1">
      <c r="D370" s="46"/>
      <c r="O370" s="244"/>
    </row>
    <row r="371" ht="15.75" customHeight="1">
      <c r="D371" s="46"/>
      <c r="O371" s="244"/>
    </row>
    <row r="372" ht="15.75" customHeight="1">
      <c r="D372" s="46"/>
      <c r="O372" s="244"/>
    </row>
    <row r="373" ht="15.75" customHeight="1">
      <c r="D373" s="46"/>
      <c r="O373" s="244"/>
    </row>
    <row r="374" ht="15.75" customHeight="1">
      <c r="D374" s="46"/>
      <c r="O374" s="244"/>
    </row>
    <row r="375" ht="15.75" customHeight="1">
      <c r="D375" s="46"/>
      <c r="O375" s="244"/>
    </row>
    <row r="376" ht="15.75" customHeight="1">
      <c r="D376" s="46"/>
      <c r="O376" s="244"/>
    </row>
    <row r="377" ht="15.75" customHeight="1">
      <c r="D377" s="46"/>
      <c r="O377" s="244"/>
    </row>
    <row r="378" ht="15.75" customHeight="1">
      <c r="D378" s="46"/>
      <c r="O378" s="244"/>
    </row>
    <row r="379" ht="15.75" customHeight="1">
      <c r="D379" s="46"/>
      <c r="O379" s="244"/>
    </row>
    <row r="380" ht="15.75" customHeight="1">
      <c r="D380" s="46"/>
      <c r="O380" s="244"/>
    </row>
    <row r="381" ht="15.75" customHeight="1">
      <c r="D381" s="46"/>
      <c r="O381" s="244"/>
    </row>
    <row r="382" ht="15.75" customHeight="1">
      <c r="D382" s="46"/>
      <c r="O382" s="244"/>
    </row>
    <row r="383" ht="15.75" customHeight="1">
      <c r="D383" s="46"/>
      <c r="O383" s="244"/>
    </row>
    <row r="384" ht="15.75" customHeight="1">
      <c r="D384" s="46"/>
      <c r="O384" s="244"/>
    </row>
    <row r="385" ht="15.75" customHeight="1">
      <c r="D385" s="46"/>
      <c r="O385" s="244"/>
    </row>
    <row r="386" ht="15.75" customHeight="1">
      <c r="D386" s="46"/>
      <c r="O386" s="244"/>
    </row>
    <row r="387" ht="15.75" customHeight="1">
      <c r="D387" s="46"/>
      <c r="O387" s="244"/>
    </row>
    <row r="388" ht="15.75" customHeight="1">
      <c r="D388" s="46"/>
      <c r="O388" s="244"/>
    </row>
    <row r="389" ht="15.75" customHeight="1">
      <c r="D389" s="46"/>
      <c r="O389" s="244"/>
    </row>
    <row r="390" ht="15.75" customHeight="1">
      <c r="D390" s="46"/>
      <c r="O390" s="244"/>
    </row>
    <row r="391" ht="15.75" customHeight="1">
      <c r="D391" s="46"/>
      <c r="O391" s="244"/>
    </row>
    <row r="392" ht="15.75" customHeight="1">
      <c r="D392" s="46"/>
      <c r="O392" s="244"/>
    </row>
    <row r="393" ht="15.75" customHeight="1">
      <c r="D393" s="46"/>
      <c r="O393" s="244"/>
    </row>
    <row r="394" ht="15.75" customHeight="1">
      <c r="D394" s="46"/>
      <c r="O394" s="244"/>
    </row>
    <row r="395" ht="15.75" customHeight="1">
      <c r="D395" s="46"/>
      <c r="O395" s="244"/>
    </row>
    <row r="396" ht="15.75" customHeight="1">
      <c r="D396" s="46"/>
      <c r="O396" s="244"/>
    </row>
    <row r="397" ht="15.75" customHeight="1">
      <c r="D397" s="46"/>
      <c r="O397" s="244"/>
    </row>
    <row r="398" ht="15.75" customHeight="1">
      <c r="D398" s="46"/>
      <c r="O398" s="244"/>
    </row>
    <row r="399" ht="15.75" customHeight="1">
      <c r="D399" s="46"/>
      <c r="O399" s="244"/>
    </row>
    <row r="400" ht="15.75" customHeight="1">
      <c r="D400" s="46"/>
      <c r="O400" s="244"/>
    </row>
    <row r="401" ht="15.75" customHeight="1">
      <c r="D401" s="46"/>
      <c r="O401" s="244"/>
    </row>
    <row r="402" ht="15.75" customHeight="1">
      <c r="D402" s="46"/>
      <c r="O402" s="244"/>
    </row>
    <row r="403" ht="15.75" customHeight="1">
      <c r="D403" s="46"/>
      <c r="O403" s="244"/>
    </row>
    <row r="404" ht="15.75" customHeight="1">
      <c r="D404" s="46"/>
      <c r="O404" s="244"/>
    </row>
    <row r="405" ht="15.75" customHeight="1">
      <c r="D405" s="46"/>
      <c r="O405" s="244"/>
    </row>
    <row r="406" ht="15.75" customHeight="1">
      <c r="D406" s="46"/>
      <c r="O406" s="244"/>
    </row>
    <row r="407" ht="15.75" customHeight="1">
      <c r="D407" s="46"/>
      <c r="O407" s="244"/>
    </row>
    <row r="408" ht="15.75" customHeight="1">
      <c r="D408" s="46"/>
      <c r="O408" s="244"/>
    </row>
    <row r="409" ht="15.75" customHeight="1">
      <c r="D409" s="46"/>
      <c r="O409" s="244"/>
    </row>
    <row r="410" ht="15.75" customHeight="1">
      <c r="D410" s="46"/>
      <c r="O410" s="244"/>
    </row>
    <row r="411" ht="15.75" customHeight="1">
      <c r="D411" s="46"/>
      <c r="O411" s="244"/>
    </row>
    <row r="412" ht="15.75" customHeight="1">
      <c r="D412" s="46"/>
      <c r="O412" s="244"/>
    </row>
    <row r="413" ht="15.75" customHeight="1">
      <c r="D413" s="46"/>
      <c r="O413" s="244"/>
    </row>
    <row r="414" ht="15.75" customHeight="1">
      <c r="D414" s="46"/>
      <c r="O414" s="244"/>
    </row>
    <row r="415" ht="15.75" customHeight="1">
      <c r="D415" s="46"/>
      <c r="O415" s="244"/>
    </row>
    <row r="416" ht="15.75" customHeight="1">
      <c r="D416" s="46"/>
      <c r="O416" s="244"/>
    </row>
    <row r="417" ht="15.75" customHeight="1">
      <c r="D417" s="46"/>
      <c r="O417" s="244"/>
    </row>
    <row r="418" ht="15.75" customHeight="1">
      <c r="D418" s="46"/>
      <c r="O418" s="244"/>
    </row>
    <row r="419" ht="15.75" customHeight="1">
      <c r="D419" s="46"/>
      <c r="O419" s="244"/>
    </row>
    <row r="420" ht="15.75" customHeight="1">
      <c r="D420" s="46"/>
      <c r="O420" s="244"/>
    </row>
    <row r="421" ht="15.75" customHeight="1">
      <c r="D421" s="46"/>
      <c r="O421" s="244"/>
    </row>
    <row r="422" ht="15.75" customHeight="1">
      <c r="D422" s="46"/>
      <c r="O422" s="244"/>
    </row>
    <row r="423" ht="15.75" customHeight="1">
      <c r="D423" s="46"/>
      <c r="O423" s="244"/>
    </row>
    <row r="424" ht="15.75" customHeight="1">
      <c r="D424" s="46"/>
      <c r="O424" s="244"/>
    </row>
    <row r="425" ht="15.75" customHeight="1">
      <c r="D425" s="46"/>
      <c r="O425" s="244"/>
    </row>
    <row r="426" ht="15.75" customHeight="1">
      <c r="D426" s="46"/>
      <c r="O426" s="244"/>
    </row>
    <row r="427" ht="15.75" customHeight="1">
      <c r="D427" s="46"/>
      <c r="O427" s="244"/>
    </row>
    <row r="428" ht="15.75" customHeight="1">
      <c r="D428" s="46"/>
      <c r="O428" s="244"/>
    </row>
    <row r="429" ht="15.75" customHeight="1">
      <c r="D429" s="46"/>
      <c r="O429" s="244"/>
    </row>
    <row r="430" ht="15.75" customHeight="1">
      <c r="D430" s="46"/>
      <c r="O430" s="244"/>
    </row>
    <row r="431" ht="15.75" customHeight="1">
      <c r="D431" s="46"/>
      <c r="O431" s="244"/>
    </row>
    <row r="432" ht="15.75" customHeight="1">
      <c r="D432" s="46"/>
      <c r="O432" s="244"/>
    </row>
    <row r="433" ht="15.75" customHeight="1">
      <c r="D433" s="46"/>
      <c r="O433" s="244"/>
    </row>
    <row r="434" ht="15.75" customHeight="1">
      <c r="D434" s="46"/>
      <c r="O434" s="244"/>
    </row>
    <row r="435" ht="15.75" customHeight="1">
      <c r="D435" s="46"/>
      <c r="O435" s="244"/>
    </row>
    <row r="436" ht="15.75" customHeight="1">
      <c r="D436" s="46"/>
      <c r="O436" s="244"/>
    </row>
    <row r="437" ht="15.75" customHeight="1">
      <c r="D437" s="46"/>
      <c r="O437" s="244"/>
    </row>
    <row r="438" ht="15.75" customHeight="1">
      <c r="D438" s="46"/>
      <c r="O438" s="244"/>
    </row>
    <row r="439" ht="15.75" customHeight="1">
      <c r="D439" s="46"/>
      <c r="O439" s="244"/>
    </row>
    <row r="440" ht="15.75" customHeight="1">
      <c r="D440" s="46"/>
      <c r="O440" s="244"/>
    </row>
    <row r="441" ht="15.75" customHeight="1">
      <c r="D441" s="46"/>
      <c r="O441" s="244"/>
    </row>
    <row r="442" ht="15.75" customHeight="1">
      <c r="D442" s="46"/>
      <c r="O442" s="244"/>
    </row>
    <row r="443" ht="15.75" customHeight="1">
      <c r="D443" s="46"/>
      <c r="O443" s="244"/>
    </row>
    <row r="444" ht="15.75" customHeight="1">
      <c r="D444" s="46"/>
      <c r="O444" s="244"/>
    </row>
    <row r="445" ht="15.75" customHeight="1">
      <c r="D445" s="46"/>
      <c r="O445" s="244"/>
    </row>
    <row r="446" ht="15.75" customHeight="1">
      <c r="D446" s="46"/>
      <c r="O446" s="244"/>
    </row>
    <row r="447" ht="15.75" customHeight="1">
      <c r="D447" s="46"/>
      <c r="O447" s="244"/>
    </row>
    <row r="448" ht="15.75" customHeight="1">
      <c r="D448" s="46"/>
      <c r="O448" s="244"/>
    </row>
    <row r="449" ht="15.75" customHeight="1">
      <c r="D449" s="46"/>
      <c r="O449" s="244"/>
    </row>
    <row r="450" ht="15.75" customHeight="1">
      <c r="D450" s="46"/>
      <c r="O450" s="244"/>
    </row>
    <row r="451" ht="15.75" customHeight="1">
      <c r="D451" s="46"/>
      <c r="O451" s="244"/>
    </row>
    <row r="452" ht="15.75" customHeight="1">
      <c r="D452" s="46"/>
      <c r="O452" s="244"/>
    </row>
    <row r="453" ht="15.75" customHeight="1">
      <c r="D453" s="46"/>
      <c r="O453" s="244"/>
    </row>
    <row r="454" ht="15.75" customHeight="1">
      <c r="D454" s="46"/>
      <c r="O454" s="244"/>
    </row>
    <row r="455" ht="15.75" customHeight="1">
      <c r="D455" s="46"/>
      <c r="O455" s="244"/>
    </row>
    <row r="456" ht="15.75" customHeight="1">
      <c r="D456" s="46"/>
      <c r="O456" s="244"/>
    </row>
    <row r="457" ht="15.75" customHeight="1">
      <c r="D457" s="46"/>
      <c r="O457" s="244"/>
    </row>
    <row r="458" ht="15.75" customHeight="1">
      <c r="D458" s="46"/>
      <c r="O458" s="244"/>
    </row>
    <row r="459" ht="15.75" customHeight="1">
      <c r="D459" s="46"/>
      <c r="O459" s="244"/>
    </row>
    <row r="460" ht="15.75" customHeight="1">
      <c r="D460" s="46"/>
      <c r="O460" s="244"/>
    </row>
    <row r="461" ht="15.75" customHeight="1">
      <c r="D461" s="46"/>
      <c r="O461" s="244"/>
    </row>
    <row r="462" ht="15.75" customHeight="1">
      <c r="D462" s="46"/>
      <c r="O462" s="244"/>
    </row>
    <row r="463" ht="15.75" customHeight="1">
      <c r="D463" s="46"/>
      <c r="O463" s="244"/>
    </row>
    <row r="464" ht="15.75" customHeight="1">
      <c r="D464" s="46"/>
      <c r="O464" s="244"/>
    </row>
    <row r="465" ht="15.75" customHeight="1">
      <c r="D465" s="46"/>
      <c r="O465" s="244"/>
    </row>
    <row r="466" ht="15.75" customHeight="1">
      <c r="D466" s="46"/>
      <c r="O466" s="244"/>
    </row>
    <row r="467" ht="15.75" customHeight="1">
      <c r="D467" s="46"/>
      <c r="O467" s="244"/>
    </row>
    <row r="468" ht="15.75" customHeight="1">
      <c r="D468" s="46"/>
      <c r="O468" s="244"/>
    </row>
    <row r="469" ht="15.75" customHeight="1">
      <c r="D469" s="46"/>
      <c r="O469" s="244"/>
    </row>
    <row r="470" ht="15.75" customHeight="1">
      <c r="D470" s="46"/>
      <c r="O470" s="244"/>
    </row>
    <row r="471" ht="15.75" customHeight="1">
      <c r="D471" s="46"/>
      <c r="O471" s="244"/>
    </row>
    <row r="472" ht="15.75" customHeight="1">
      <c r="D472" s="46"/>
      <c r="O472" s="244"/>
    </row>
    <row r="473" ht="15.75" customHeight="1">
      <c r="D473" s="46"/>
      <c r="O473" s="244"/>
    </row>
    <row r="474" ht="15.75" customHeight="1">
      <c r="D474" s="46"/>
      <c r="O474" s="244"/>
    </row>
    <row r="475" ht="15.75" customHeight="1">
      <c r="D475" s="46"/>
      <c r="O475" s="244"/>
    </row>
    <row r="476" ht="15.75" customHeight="1">
      <c r="D476" s="46"/>
      <c r="O476" s="244"/>
    </row>
    <row r="477" ht="15.75" customHeight="1">
      <c r="D477" s="46"/>
      <c r="O477" s="244"/>
    </row>
    <row r="478" ht="15.75" customHeight="1">
      <c r="D478" s="46"/>
      <c r="O478" s="244"/>
    </row>
    <row r="479" ht="15.75" customHeight="1">
      <c r="D479" s="46"/>
      <c r="O479" s="244"/>
    </row>
    <row r="480" ht="15.75" customHeight="1">
      <c r="D480" s="46"/>
      <c r="O480" s="244"/>
    </row>
    <row r="481" ht="15.75" customHeight="1">
      <c r="D481" s="46"/>
      <c r="O481" s="244"/>
    </row>
    <row r="482" ht="15.75" customHeight="1">
      <c r="D482" s="46"/>
      <c r="O482" s="244"/>
    </row>
    <row r="483" ht="15.75" customHeight="1">
      <c r="D483" s="46"/>
      <c r="O483" s="244"/>
    </row>
    <row r="484" ht="15.75" customHeight="1">
      <c r="D484" s="46"/>
      <c r="O484" s="244"/>
    </row>
    <row r="485" ht="15.75" customHeight="1">
      <c r="D485" s="46"/>
      <c r="O485" s="244"/>
    </row>
    <row r="486" ht="15.75" customHeight="1">
      <c r="D486" s="46"/>
      <c r="O486" s="244"/>
    </row>
    <row r="487" ht="15.75" customHeight="1">
      <c r="D487" s="46"/>
      <c r="O487" s="244"/>
    </row>
    <row r="488" ht="15.75" customHeight="1">
      <c r="D488" s="46"/>
      <c r="O488" s="244"/>
    </row>
    <row r="489" ht="15.75" customHeight="1">
      <c r="D489" s="46"/>
      <c r="O489" s="244"/>
    </row>
    <row r="490" ht="15.75" customHeight="1">
      <c r="D490" s="46"/>
      <c r="O490" s="244"/>
    </row>
    <row r="491" ht="15.75" customHeight="1">
      <c r="D491" s="46"/>
      <c r="O491" s="244"/>
    </row>
    <row r="492" ht="15.75" customHeight="1">
      <c r="D492" s="46"/>
      <c r="O492" s="244"/>
    </row>
    <row r="493" ht="15.75" customHeight="1">
      <c r="D493" s="46"/>
      <c r="O493" s="244"/>
    </row>
    <row r="494" ht="15.75" customHeight="1">
      <c r="D494" s="46"/>
      <c r="O494" s="244"/>
    </row>
    <row r="495" ht="15.75" customHeight="1">
      <c r="D495" s="46"/>
      <c r="O495" s="244"/>
    </row>
    <row r="496" ht="15.75" customHeight="1">
      <c r="D496" s="46"/>
      <c r="O496" s="244"/>
    </row>
    <row r="497" ht="15.75" customHeight="1">
      <c r="D497" s="46"/>
      <c r="O497" s="244"/>
    </row>
    <row r="498" ht="15.75" customHeight="1">
      <c r="D498" s="46"/>
      <c r="O498" s="244"/>
    </row>
    <row r="499" ht="15.75" customHeight="1">
      <c r="D499" s="46"/>
      <c r="O499" s="244"/>
    </row>
    <row r="500" ht="15.75" customHeight="1">
      <c r="D500" s="46"/>
      <c r="O500" s="244"/>
    </row>
    <row r="501" ht="15.75" customHeight="1">
      <c r="D501" s="46"/>
      <c r="O501" s="244"/>
    </row>
    <row r="502" ht="15.75" customHeight="1">
      <c r="D502" s="46"/>
      <c r="O502" s="244"/>
    </row>
    <row r="503" ht="15.75" customHeight="1">
      <c r="D503" s="46"/>
      <c r="O503" s="244"/>
    </row>
    <row r="504" ht="15.75" customHeight="1">
      <c r="D504" s="46"/>
      <c r="O504" s="244"/>
    </row>
    <row r="505" ht="15.75" customHeight="1">
      <c r="D505" s="46"/>
      <c r="O505" s="244"/>
    </row>
    <row r="506" ht="15.75" customHeight="1">
      <c r="D506" s="46"/>
      <c r="O506" s="244"/>
    </row>
    <row r="507" ht="15.75" customHeight="1">
      <c r="D507" s="46"/>
      <c r="O507" s="244"/>
    </row>
    <row r="508" ht="15.75" customHeight="1">
      <c r="D508" s="46"/>
      <c r="O508" s="244"/>
    </row>
    <row r="509" ht="15.75" customHeight="1">
      <c r="D509" s="46"/>
      <c r="O509" s="244"/>
    </row>
    <row r="510" ht="15.75" customHeight="1">
      <c r="D510" s="46"/>
      <c r="O510" s="244"/>
    </row>
    <row r="511" ht="15.75" customHeight="1">
      <c r="D511" s="46"/>
      <c r="O511" s="244"/>
    </row>
    <row r="512" ht="15.75" customHeight="1">
      <c r="D512" s="46"/>
      <c r="O512" s="244"/>
    </row>
    <row r="513" ht="15.75" customHeight="1">
      <c r="D513" s="46"/>
      <c r="O513" s="244"/>
    </row>
    <row r="514" ht="15.75" customHeight="1">
      <c r="D514" s="46"/>
      <c r="O514" s="244"/>
    </row>
    <row r="515" ht="15.75" customHeight="1">
      <c r="D515" s="46"/>
      <c r="O515" s="244"/>
    </row>
    <row r="516" ht="15.75" customHeight="1">
      <c r="D516" s="46"/>
      <c r="O516" s="244"/>
    </row>
    <row r="517" ht="15.75" customHeight="1">
      <c r="D517" s="46"/>
      <c r="O517" s="244"/>
    </row>
    <row r="518" ht="15.75" customHeight="1">
      <c r="D518" s="46"/>
      <c r="O518" s="244"/>
    </row>
    <row r="519" ht="15.75" customHeight="1">
      <c r="D519" s="46"/>
      <c r="O519" s="244"/>
    </row>
    <row r="520" ht="15.75" customHeight="1">
      <c r="D520" s="46"/>
      <c r="O520" s="244"/>
    </row>
    <row r="521" ht="15.75" customHeight="1">
      <c r="D521" s="46"/>
      <c r="O521" s="244"/>
    </row>
    <row r="522" ht="15.75" customHeight="1">
      <c r="D522" s="46"/>
      <c r="O522" s="244"/>
    </row>
    <row r="523" ht="15.75" customHeight="1">
      <c r="D523" s="46"/>
      <c r="O523" s="244"/>
    </row>
    <row r="524" ht="15.75" customHeight="1">
      <c r="D524" s="46"/>
      <c r="O524" s="244"/>
    </row>
    <row r="525" ht="15.75" customHeight="1">
      <c r="D525" s="46"/>
      <c r="O525" s="244"/>
    </row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</sheetData>
  <autoFilter ref="$J$2:$J$1063">
    <filterColumn colId="0">
      <filters blank="1">
        <filter val="Д"/>
        <filter val="Тип"/>
      </filters>
    </filterColumn>
  </autoFilter>
  <printOptions headings="0" gridLines="0"/>
  <pageMargins left="0.25" right="0.25" top="0.75" bottom="0.75" header="0" footer="0"/>
  <pageSetup paperSize="8" scale="100" fitToWidth="1" fitToHeight="0" pageOrder="overThenDown" orientation="portrait" usePrinterDefaults="1" blackAndWhite="0" draft="0" cellComments="none" useFirstPageNumber="0" errors="displayed" horizontalDpi="600" verticalDpi="600" copies="1"/>
  <headerFooter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96" id="{0015000B-00D9-4DF0-B1FF-005700AD0030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F3:F4</xm:sqref>
        </x14:conditionalFormatting>
        <x14:conditionalFormatting xmlns:xm="http://schemas.microsoft.com/office/excel/2006/main">
          <x14:cfRule type="expression" priority="1195" id="{0011009B-00C2-465B-8D4E-0084000400C0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F3:F4</xm:sqref>
        </x14:conditionalFormatting>
        <x14:conditionalFormatting xmlns:xm="http://schemas.microsoft.com/office/excel/2006/main">
          <x14:cfRule type="expression" priority="1194" id="{006500C7-001A-49D5-A883-00BB00B200D8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F3:F4</xm:sqref>
        </x14:conditionalFormatting>
        <x14:conditionalFormatting xmlns:xm="http://schemas.microsoft.com/office/excel/2006/main">
          <x14:cfRule type="expression" priority="1193" id="{00E400A9-00E7-49B4-9E58-000C001C0082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F3:F4</xm:sqref>
        </x14:conditionalFormatting>
        <x14:conditionalFormatting xmlns:xm="http://schemas.microsoft.com/office/excel/2006/main">
          <x14:cfRule type="expression" priority="1192" id="{009A009A-00BA-47D9-A3A8-00AE00000094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expression" priority="1191" id="{00B9002B-00EC-44E1-BB90-0051001E00BE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expression" priority="1190" id="{008300D8-00AF-4201-AD6D-00E800E6009E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expression" priority="1189" id="{005F0065-00D7-41CB-99AE-002E00E400CC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expression" priority="1188" id="{008C004B-007D-46CD-951D-00E3001300D7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expression" priority="1187" id="{00260036-00D0-4788-881B-00A5009C009C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expression" priority="1186" id="{0099003B-0071-43CD-B16F-0099001E00B7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expression" priority="1185" id="{0017007F-007F-4340-91E3-001A00690055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cellIs" priority="1184" operator="equal" id="{007C00EC-0013-4AE0-8522-00C800620092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cellIs" priority="1183" operator="equal" id="{0019005D-002F-4C62-B6E9-00F9009100AF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cellIs" priority="1182" operator="equal" id="{00BC00B4-000C-4267-8780-00D100F6004D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I3:I4</xm:sqref>
        </x14:conditionalFormatting>
        <x14:conditionalFormatting xmlns:xm="http://schemas.microsoft.com/office/excel/2006/main">
          <x14:cfRule type="cellIs" priority="1181" operator="equal" id="{00DF00CC-005B-4A4D-AE41-00DC00CE0075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cellIs" priority="1180" operator="equal" id="{0058001A-002B-4AA8-8C32-003F009500BE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cellIs" priority="1179" operator="equal" id="{008F0038-00ED-4542-B9D5-008F001300BD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cellIs" priority="1178" operator="equal" id="{008A0007-005D-4015-BEDF-00A9000900E3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cellIs" priority="1177" operator="equal" id="{00FD0058-000B-443F-B61C-003F00E4002B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cellIs" priority="1176" operator="equal" id="{008000A1-00B5-4BC3-83DE-009B009700A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cellIs" priority="1175" operator="equal" id="{00010099-00D7-461D-81F0-009F003000C8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cellIs" priority="1174" operator="equal" id="{00CC007F-0053-48A0-AC34-004C004300E0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expression" priority="1173" id="{006A0074-009C-4FC9-994D-004400BE0037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expression" priority="1172" id="{008E0077-0054-46C5-A829-00B300100034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expression" priority="1171" id="{00CD00A3-0032-4FED-AEAD-009800160084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H3:H4</xm:sqref>
        </x14:conditionalFormatting>
        <x14:conditionalFormatting xmlns:xm="http://schemas.microsoft.com/office/excel/2006/main">
          <x14:cfRule type="expression" priority="1170" id="{007A00E1-0041-4B42-9D06-00C200EF0075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</xm:sqref>
        </x14:conditionalFormatting>
        <x14:conditionalFormatting xmlns:xm="http://schemas.microsoft.com/office/excel/2006/main">
          <x14:cfRule type="expression" priority="1169" id="{00F60032-0065-4DC2-9854-00F1002600FF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</xm:sqref>
        </x14:conditionalFormatting>
        <x14:conditionalFormatting xmlns:xm="http://schemas.microsoft.com/office/excel/2006/main">
          <x14:cfRule type="expression" priority="1168" id="{00BE00C9-0064-4D39-818E-00ED00E50075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</xm:sqref>
        </x14:conditionalFormatting>
        <x14:conditionalFormatting xmlns:xm="http://schemas.microsoft.com/office/excel/2006/main">
          <x14:cfRule type="expression" priority="1167" id="{00080034-0003-4693-9136-00600061007A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F5</xm:sqref>
        </x14:conditionalFormatting>
        <x14:conditionalFormatting xmlns:xm="http://schemas.microsoft.com/office/excel/2006/main">
          <x14:cfRule type="expression" priority="1166" id="{003600AE-00FF-4937-A849-001E00F600F2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1165" id="{007A00DE-0031-4605-8B06-00FF009F0025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1164" id="{00AB000E-007E-4930-9016-00B500CC0017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1163" id="{0063007C-0047-4071-AFF4-0012006E00E0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1162" id="{00BF00AB-0046-4E99-8930-0098009A003D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1161" id="{00F30065-0085-4CDC-B757-00A700AA00E6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1160" id="{0079002D-0052-4C99-80C9-0043001B0051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1159" id="{00C40095-0069-4786-86D1-00ED003F00C0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cellIs" priority="1158" operator="equal" id="{005A005B-00E4-4274-A038-0039002D0003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cellIs" priority="1157" operator="equal" id="{00D9005E-00AA-4688-AD30-00450002008F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cellIs" priority="1156" operator="equal" id="{00B400D8-0088-4EF3-9BDA-005B00A100C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I5</xm:sqref>
        </x14:conditionalFormatting>
        <x14:conditionalFormatting xmlns:xm="http://schemas.microsoft.com/office/excel/2006/main">
          <x14:cfRule type="cellIs" priority="1155" operator="equal" id="{00310012-007B-4B2E-BF07-00E600C500C8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cellIs" priority="1154" operator="equal" id="{00BF0077-0029-4A30-93F5-00CE004B00A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cellIs" priority="1153" operator="equal" id="{002C008D-0088-4E66-90B5-002A00BC002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cellIs" priority="1152" operator="equal" id="{003900D1-0063-4E71-BDD2-008B00E90029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cellIs" priority="1151" operator="equal" id="{00DB0089-009A-4B32-9E0D-008800B7002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cellIs" priority="1150" operator="equal" id="{00AC00D5-006F-4980-B3F5-00F8005700E6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cellIs" priority="1149" operator="equal" id="{00B000BE-00EE-4B87-9549-006000FF002B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cellIs" priority="1148" operator="equal" id="{00D50082-009E-47AC-8410-00CD004900D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expression" priority="1147" id="{008A0063-00B6-46A4-88D5-002D000A0055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expression" priority="1146" id="{00F7003A-0075-46CB-B9A7-00A0005C000D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expression" priority="1145" id="{005F00AC-0047-4788-AAC5-0089009A0074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H5</xm:sqref>
        </x14:conditionalFormatting>
        <x14:conditionalFormatting xmlns:xm="http://schemas.microsoft.com/office/excel/2006/main">
          <x14:cfRule type="expression" priority="1144" id="{006D0012-002A-4018-8995-00A800790090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F6:F7</xm:sqref>
        </x14:conditionalFormatting>
        <x14:conditionalFormatting xmlns:xm="http://schemas.microsoft.com/office/excel/2006/main">
          <x14:cfRule type="expression" priority="1143" id="{00020063-0059-4DF5-BB92-00F5003F0034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F6:F7</xm:sqref>
        </x14:conditionalFormatting>
        <x14:conditionalFormatting xmlns:xm="http://schemas.microsoft.com/office/excel/2006/main">
          <x14:cfRule type="expression" priority="1142" id="{00ED0077-00C9-4C79-BAD0-008F000300B5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F6:F7</xm:sqref>
        </x14:conditionalFormatting>
        <x14:conditionalFormatting xmlns:xm="http://schemas.microsoft.com/office/excel/2006/main">
          <x14:cfRule type="expression" priority="1141" id="{00D7004C-0095-4A47-A1B1-00E900000064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F6:F7</xm:sqref>
        </x14:conditionalFormatting>
        <x14:conditionalFormatting xmlns:xm="http://schemas.microsoft.com/office/excel/2006/main">
          <x14:cfRule type="expression" priority="1140" id="{00520094-0026-4A1E-ADAB-001400F4000E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expression" priority="1139" id="{0097005C-008D-4BE2-A6C1-002A00890065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expression" priority="1138" id="{001900F7-008F-4DB5-BB68-001800EB0091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expression" priority="1137" id="{008400AF-0051-4675-A6DB-000500E00090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expression" priority="1136" id="{004E00B5-003E-4AE9-A016-00AA00C30045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expression" priority="1135" id="{00FE0042-0004-476D-843A-00A800E000C8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expression" priority="1134" id="{007900BD-0000-4AE9-81F3-0008005A00EF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expression" priority="1133" id="{005A00DA-0000-4514-B620-005100C300E0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cellIs" priority="1132" operator="equal" id="{008B00FA-0073-43C3-9C96-00BD008400C3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cellIs" priority="1131" operator="equal" id="{009500BF-0077-48A6-BD9F-003500A20053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cellIs" priority="1130" operator="equal" id="{00A80034-00F7-47C7-9431-003A00C700D1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I6:I7</xm:sqref>
        </x14:conditionalFormatting>
        <x14:conditionalFormatting xmlns:xm="http://schemas.microsoft.com/office/excel/2006/main">
          <x14:cfRule type="cellIs" priority="1129" operator="equal" id="{00480029-00D8-4985-B6A2-00FE008500BA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cellIs" priority="1128" operator="equal" id="{00AC00AA-00EE-4659-BE86-00F400E6005C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cellIs" priority="1127" operator="equal" id="{002900CC-002C-4157-B49B-006D00E00090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cellIs" priority="1126" operator="equal" id="{00B80063-0018-44FD-8108-00E4000600F3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cellIs" priority="1125" operator="equal" id="{0095006C-00B0-4639-AD9D-00870061009E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cellIs" priority="1124" operator="equal" id="{00DF009C-005F-434F-9B57-00B500600096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cellIs" priority="1123" operator="equal" id="{002900C0-00E2-4B35-80FF-00160009003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cellIs" priority="1122" operator="equal" id="{005A009D-0047-43BC-8238-00E400A400E8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expression" priority="1121" id="{006B0076-00EA-43D4-953C-007E002400A8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expression" priority="1120" id="{00CA0079-00F7-4D8B-A276-005B002B004A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expression" priority="1119" id="{0059005F-0021-4071-B54D-0061008F0001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H6:H7</xm:sqref>
        </x14:conditionalFormatting>
        <x14:conditionalFormatting xmlns:xm="http://schemas.microsoft.com/office/excel/2006/main">
          <x14:cfRule type="expression" priority="1118" id="{003200DC-00DC-488A-87B4-003E004300C5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F8:F12</xm:sqref>
        </x14:conditionalFormatting>
        <x14:conditionalFormatting xmlns:xm="http://schemas.microsoft.com/office/excel/2006/main">
          <x14:cfRule type="expression" priority="1117" id="{008F0040-008A-4244-9F8E-0013005A0000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F8:F12</xm:sqref>
        </x14:conditionalFormatting>
        <x14:conditionalFormatting xmlns:xm="http://schemas.microsoft.com/office/excel/2006/main">
          <x14:cfRule type="expression" priority="1116" id="{0093000B-00A1-4A92-A5E5-0028009B00B5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F8:F12</xm:sqref>
        </x14:conditionalFormatting>
        <x14:conditionalFormatting xmlns:xm="http://schemas.microsoft.com/office/excel/2006/main">
          <x14:cfRule type="expression" priority="1115" id="{005300FA-0029-448E-93E6-00CA006C0030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F8:F12</xm:sqref>
        </x14:conditionalFormatting>
        <x14:conditionalFormatting xmlns:xm="http://schemas.microsoft.com/office/excel/2006/main">
          <x14:cfRule type="expression" priority="1114" id="{0015002A-00B2-4515-9390-00D50039006D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expression" priority="1113" id="{007D00E0-002A-48C7-B391-00EA003D000C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expression" priority="1112" id="{00DA00EB-00C8-4DAA-A52C-00BD000800C5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expression" priority="1111" id="{004C0016-0076-48DF-96A4-007C00B50035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expression" priority="1110" id="{00AA00DA-006D-4B9E-B01D-004300EC00AF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expression" priority="1109" id="{00B400EF-00DB-46EF-B14C-00FB00C400AB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expression" priority="1108" id="{00AA0068-00F8-4B75-AE0F-000C00AD00E4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expression" priority="1107" id="{000A00D8-0084-425B-AE6E-006D00E400AD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cellIs" priority="1106" operator="equal" id="{003400B8-00A9-4289-A861-00CF001C0070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cellIs" priority="1105" operator="equal" id="{00730011-0096-438F-AE68-00A700B4006D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cellIs" priority="1104" operator="equal" id="{00C30063-006A-4F15-A31D-0001001D0043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I8:I12</xm:sqref>
        </x14:conditionalFormatting>
        <x14:conditionalFormatting xmlns:xm="http://schemas.microsoft.com/office/excel/2006/main">
          <x14:cfRule type="cellIs" priority="1103" operator="equal" id="{00C500B4-0028-4655-A7DA-004F00D1004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cellIs" priority="1102" operator="equal" id="{00990002-008B-4C2C-9B3D-00D300830044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cellIs" priority="1101" operator="equal" id="{00830042-0007-443F-BC75-00F600A9003F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cellIs" priority="1100" operator="equal" id="{00FC00FD-009F-4AAE-9182-003C00440024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cellIs" priority="1099" operator="equal" id="{00B8008A-005A-4A74-9741-00A6004C0070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cellIs" priority="1098" operator="equal" id="{002800A2-0088-4BE9-A903-0086005D00DD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cellIs" priority="1097" operator="equal" id="{00C400F3-003A-4F9F-9AD9-00F700980031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cellIs" priority="1096" operator="equal" id="{003F0028-00FB-4DCF-A9EB-00FE002F007E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expression" priority="1095" id="{00050074-008F-4B28-B9AC-000500CE0047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expression" priority="1094" id="{00B300FE-00B1-4482-A207-000E00FA00ED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expression" priority="1093" id="{00AE00AD-0017-4030-8349-002400F60049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H8:H12</xm:sqref>
        </x14:conditionalFormatting>
        <x14:conditionalFormatting xmlns:xm="http://schemas.microsoft.com/office/excel/2006/main">
          <x14:cfRule type="expression" priority="1092" id="{00ED0055-0002-4AA6-8D6F-00DA00AB0047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F13:F18</xm:sqref>
        </x14:conditionalFormatting>
        <x14:conditionalFormatting xmlns:xm="http://schemas.microsoft.com/office/excel/2006/main">
          <x14:cfRule type="expression" priority="1091" id="{00D700FF-001E-4AEA-84F1-00A9005A00D1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F13:F18</xm:sqref>
        </x14:conditionalFormatting>
        <x14:conditionalFormatting xmlns:xm="http://schemas.microsoft.com/office/excel/2006/main">
          <x14:cfRule type="expression" priority="1090" id="{0008004E-00AB-4DBE-81E3-00AD000D0018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F13:F18</xm:sqref>
        </x14:conditionalFormatting>
        <x14:conditionalFormatting xmlns:xm="http://schemas.microsoft.com/office/excel/2006/main">
          <x14:cfRule type="expression" priority="1089" id="{00D1007F-009E-408A-AAB4-00F1007200A1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F13:F18</xm:sqref>
        </x14:conditionalFormatting>
        <x14:conditionalFormatting xmlns:xm="http://schemas.microsoft.com/office/excel/2006/main">
          <x14:cfRule type="expression" priority="1088" id="{002D00DC-003C-415C-BE38-00E700590049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expression" priority="1087" id="{00BC0058-0025-47A4-BB9F-002600860097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expression" priority="1086" id="{005200F9-00A6-49B0-80B0-005700050033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expression" priority="1085" id="{00D10073-00A3-4788-8139-002300EA0018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expression" priority="1084" id="{002E0085-009D-4897-9E9B-00C0005A00FC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expression" priority="1083" id="{00040083-0007-48D1-B56C-00AF00AC002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expression" priority="1082" id="{0099000E-00EF-4B81-9606-00F600DB000C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expression" priority="1081" id="{00D10034-00AF-42D5-8C07-003C003200DA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cellIs" priority="1080" operator="equal" id="{00B400CF-00AF-4D91-8E10-002A00F4000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cellIs" priority="1079" operator="equal" id="{00910031-00FF-4A85-936E-007B007E005B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cellIs" priority="1078" operator="equal" id="{00F100F4-005C-4B17-ABFD-004D002700DA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I13:I18</xm:sqref>
        </x14:conditionalFormatting>
        <x14:conditionalFormatting xmlns:xm="http://schemas.microsoft.com/office/excel/2006/main">
          <x14:cfRule type="cellIs" priority="1077" operator="equal" id="{00EA0034-0087-44E0-AD6D-00530030008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cellIs" priority="1076" operator="equal" id="{006900C2-005A-4E0E-9E95-008B005E007C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cellIs" priority="1075" operator="equal" id="{001600EE-00C8-4F3C-902E-0096003D00D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cellIs" priority="1074" operator="equal" id="{002500F7-0066-4997-BBA7-0071003B00EF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cellIs" priority="1073" operator="equal" id="{004E0060-00BD-42D2-B54B-0088004B0096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cellIs" priority="1072" operator="equal" id="{001D0093-001E-4F45-989B-005C00EB001B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cellIs" priority="1071" operator="equal" id="{00E100AE-0068-4CF1-9558-007A0029005B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cellIs" priority="1070" operator="equal" id="{001C0061-00DF-4286-8863-00E7002000A4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expression" priority="1069" id="{00C2004B-00F3-4CA6-90C4-009300E9002A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expression" priority="1068" id="{00200042-007E-40C5-A8CB-00EB00A700D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expression" priority="1067" id="{00C9007A-0067-4125-BF62-00B800BC00A8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H13:H18</xm:sqref>
        </x14:conditionalFormatting>
        <x14:conditionalFormatting xmlns:xm="http://schemas.microsoft.com/office/excel/2006/main">
          <x14:cfRule type="expression" priority="1066" id="{006B0029-0065-4241-B4D7-000400620087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F19:F24</xm:sqref>
        </x14:conditionalFormatting>
        <x14:conditionalFormatting xmlns:xm="http://schemas.microsoft.com/office/excel/2006/main">
          <x14:cfRule type="expression" priority="1065" id="{008F00B7-00B2-4FB0-99A5-006700BC004F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F19:F24</xm:sqref>
        </x14:conditionalFormatting>
        <x14:conditionalFormatting xmlns:xm="http://schemas.microsoft.com/office/excel/2006/main">
          <x14:cfRule type="expression" priority="1064" id="{00C9003F-00F5-4721-946E-00B300A30059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F19:F24</xm:sqref>
        </x14:conditionalFormatting>
        <x14:conditionalFormatting xmlns:xm="http://schemas.microsoft.com/office/excel/2006/main">
          <x14:cfRule type="expression" priority="1063" id="{00E500A0-00DD-4E5E-AEFA-006300F700B2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F19:F24</xm:sqref>
        </x14:conditionalFormatting>
        <x14:conditionalFormatting xmlns:xm="http://schemas.microsoft.com/office/excel/2006/main">
          <x14:cfRule type="expression" priority="1062" id="{005900EB-001C-410A-848A-00F200A4003F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expression" priority="1061" id="{005F0017-0006-4B05-A071-004E005300D8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expression" priority="1060" id="{00720094-00BC-41C0-BA3D-007D00CB00A9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expression" priority="1059" id="{001400F8-00E9-4DD4-B31B-004900F700B4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expression" priority="1058" id="{00DF00F1-0080-4D06-AB7B-009400EA008E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expression" priority="1057" id="{00EE0037-007F-4A45-9B17-0067003F00D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expression" priority="1056" id="{0025007D-004D-4571-ACB6-00B900B5004A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expression" priority="1055" id="{003E002C-0030-40B0-9879-003800C60044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cellIs" priority="1054" operator="equal" id="{00140000-00C7-4741-99E2-00D600C1001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cellIs" priority="1053" operator="equal" id="{0030003A-0024-45E6-B48B-00EC00670006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cellIs" priority="1052" operator="equal" id="{00840070-00B8-4440-A21E-003B00F300D9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I19:I24</xm:sqref>
        </x14:conditionalFormatting>
        <x14:conditionalFormatting xmlns:xm="http://schemas.microsoft.com/office/excel/2006/main">
          <x14:cfRule type="cellIs" priority="1051" operator="equal" id="{00F2006C-00C9-4CD8-BF97-009D00A8007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cellIs" priority="1050" operator="equal" id="{001000DF-0013-4009-8D70-00130042008A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cellIs" priority="1049" operator="equal" id="{00C90092-0096-4EF0-9DDE-005C00CC007B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cellIs" priority="1048" operator="equal" id="{0003004F-0083-4185-92C5-001300CD008A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cellIs" priority="1047" operator="equal" id="{004000F6-009E-49B5-9BD0-003200EC002B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cellIs" priority="1046" operator="equal" id="{009800FA-00EB-491D-A942-000B000900E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cellIs" priority="1045" operator="equal" id="{00770070-008B-42ED-AB85-00F9005600B7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cellIs" priority="1044" operator="equal" id="{003200E1-0090-4E07-B881-004100830058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expression" priority="1043" id="{00920072-002C-42B1-8C8A-00360013007C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expression" priority="1042" id="{001F00EA-0077-4668-A53A-007D007D0035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expression" priority="1041" id="{00C80032-0036-416F-9F62-00C600E400CE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H19:H24</xm:sqref>
        </x14:conditionalFormatting>
        <x14:conditionalFormatting xmlns:xm="http://schemas.microsoft.com/office/excel/2006/main">
          <x14:cfRule type="expression" priority="1040" id="{008000F3-0086-4A04-A9E9-00A5007300BA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039" id="{008B00DD-0024-4B55-8732-00B200290099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038" id="{00A0002A-00C8-4DD2-B55F-00DD005A00A2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037" id="{00E100E3-008D-4E27-95A8-005B00F000AC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</xm:sqref>
        </x14:conditionalFormatting>
        <x14:conditionalFormatting xmlns:xm="http://schemas.microsoft.com/office/excel/2006/main">
          <x14:cfRule type="expression" priority="1036" id="{00A90085-0095-4C0F-8500-00A200890000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expression" priority="1035" id="{00FE009F-00D1-445C-A9DE-00F4003700BF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expression" priority="1034" id="{00F1009E-0032-4245-A083-0008007D002C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expression" priority="1033" id="{0086002B-00F0-4586-9293-000C00F90023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expression" priority="1032" id="{00210031-0010-4E62-B56B-008B00CD0079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expression" priority="1031" id="{002300A1-00D5-49F7-825D-003600250047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expression" priority="1030" id="{00FF0088-00BF-4BDC-8394-002100AA0052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expression" priority="1029" id="{00FE00C4-0074-4F85-B745-0049009500B8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cellIs" priority="1028" operator="equal" id="{00A700C5-00B8-4D5F-805E-0086004F0041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cellIs" priority="1027" operator="equal" id="{002300F7-00EC-4ED1-91BC-004A00FB00DD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cellIs" priority="1026" operator="equal" id="{008F0072-0043-47D7-91DC-00BB00180096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</xm:sqref>
        </x14:conditionalFormatting>
        <x14:conditionalFormatting xmlns:xm="http://schemas.microsoft.com/office/excel/2006/main">
          <x14:cfRule type="cellIs" priority="1025" operator="equal" id="{0071005B-0092-4C30-B729-00CD00BB00D8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cellIs" priority="1024" operator="equal" id="{007700E8-00DB-459A-BB6B-001500E200E1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cellIs" priority="1023" operator="equal" id="{00B400CB-0043-4C1E-BF30-004C003200D6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cellIs" priority="1022" operator="equal" id="{00A200C3-0099-40C9-ADFE-00270086005C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cellIs" priority="1021" operator="equal" id="{000400F6-005B-4422-8988-00FF00900054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cellIs" priority="1020" operator="equal" id="{00BD004E-002D-4AE6-B4D0-0045000B003D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cellIs" priority="1019" operator="equal" id="{003A0032-002F-4CDE-B836-0064009A005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cellIs" priority="1018" operator="equal" id="{00470021-0030-4DF2-A25E-006D005900B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expression" priority="1017" id="{00B800E7-00C1-4B7B-B026-00CB002000C1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expression" priority="1016" id="{00B90070-00DE-4C59-A38E-008F002C00CD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expression" priority="1015" id="{00BA0090-0069-4D04-86EE-003700D50078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</xm:sqref>
        </x14:conditionalFormatting>
        <x14:conditionalFormatting xmlns:xm="http://schemas.microsoft.com/office/excel/2006/main">
          <x14:cfRule type="expression" priority="1014" id="{00EF00FC-005A-422E-B6C9-003900FE00C3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F26:F29</xm:sqref>
        </x14:conditionalFormatting>
        <x14:conditionalFormatting xmlns:xm="http://schemas.microsoft.com/office/excel/2006/main">
          <x14:cfRule type="expression" priority="1013" id="{005600AE-00BA-4989-AA3A-00D300C8007A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F26:F29</xm:sqref>
        </x14:conditionalFormatting>
        <x14:conditionalFormatting xmlns:xm="http://schemas.microsoft.com/office/excel/2006/main">
          <x14:cfRule type="expression" priority="1012" id="{009400F9-007A-421C-AFA5-000A003E00E7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F26:F29</xm:sqref>
        </x14:conditionalFormatting>
        <x14:conditionalFormatting xmlns:xm="http://schemas.microsoft.com/office/excel/2006/main">
          <x14:cfRule type="expression" priority="1011" id="{005D000E-007B-4A9A-A676-00EB0030004F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F26:F29</xm:sqref>
        </x14:conditionalFormatting>
        <x14:conditionalFormatting xmlns:xm="http://schemas.microsoft.com/office/excel/2006/main">
          <x14:cfRule type="expression" priority="1010" id="{001B0097-000F-4DA1-861F-001200470079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expression" priority="1009" id="{000C00B7-00C0-4425-9BF3-0011006A00D7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expression" priority="1008" id="{008B00AE-0046-413B-9197-004C00C100FE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expression" priority="1007" id="{008E006D-00ED-4F15-9484-00DF00990076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expression" priority="1006" id="{006600F0-00CE-4E8F-96B8-003600800034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expression" priority="1005" id="{00C00069-007D-48C2-A3DB-00C600020038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expression" priority="1004" id="{00720005-0088-41FC-96DE-00DA00B6003E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expression" priority="1003" id="{000500C5-00F0-42D1-8842-008300E40022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cellIs" priority="1002" operator="equal" id="{00020065-00CA-4DCA-9BE5-00DA00FC0070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cellIs" priority="1001" operator="equal" id="{00E8004E-00C9-49A9-AB15-0060002C00CC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cellIs" priority="1000" operator="equal" id="{00D300EE-0067-4BB1-80F1-00620028007F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I26:I29</xm:sqref>
        </x14:conditionalFormatting>
        <x14:conditionalFormatting xmlns:xm="http://schemas.microsoft.com/office/excel/2006/main">
          <x14:cfRule type="cellIs" priority="999" operator="equal" id="{00D20021-00CF-4761-B2CE-000A0071004B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cellIs" priority="998" operator="equal" id="{00920098-0037-42C5-8083-00D100FB00CB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cellIs" priority="997" operator="equal" id="{004100F4-006F-48C1-907E-002000F80063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cellIs" priority="996" operator="equal" id="{0008001B-00AA-40BD-B8F1-00BC00560097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cellIs" priority="995" operator="equal" id="{00C0004F-0045-46F5-AB74-00240025001B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cellIs" priority="994" operator="equal" id="{00BA0098-00EE-4457-956E-00560020004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cellIs" priority="993" operator="equal" id="{00BF00E8-00BB-4B27-9A1F-00C700B800E6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cellIs" priority="992" operator="equal" id="{006B00D8-0023-494F-8F52-000700A50012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expression" priority="991" id="{008200FE-0037-4E42-AE59-00E800FC0048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expression" priority="990" id="{00280069-0020-4842-BA42-008800540057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expression" priority="989" id="{00FE00BF-00B8-47EC-9C43-00CF003000D9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H26:H29</xm:sqref>
        </x14:conditionalFormatting>
        <x14:conditionalFormatting xmlns:xm="http://schemas.microsoft.com/office/excel/2006/main">
          <x14:cfRule type="expression" priority="988" id="{00320017-00A5-42EA-955D-00CD00C7005D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F30:F33</xm:sqref>
        </x14:conditionalFormatting>
        <x14:conditionalFormatting xmlns:xm="http://schemas.microsoft.com/office/excel/2006/main">
          <x14:cfRule type="expression" priority="987" id="{008E0066-006E-4A36-9A8E-007000FF00A2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F30:F33</xm:sqref>
        </x14:conditionalFormatting>
        <x14:conditionalFormatting xmlns:xm="http://schemas.microsoft.com/office/excel/2006/main">
          <x14:cfRule type="expression" priority="986" id="{00E8002C-00A6-430F-B857-003D00EF00C2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F30:F33</xm:sqref>
        </x14:conditionalFormatting>
        <x14:conditionalFormatting xmlns:xm="http://schemas.microsoft.com/office/excel/2006/main">
          <x14:cfRule type="expression" priority="985" id="{001000C1-00A8-4DB3-989B-00E900FB00D7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F30:F33</xm:sqref>
        </x14:conditionalFormatting>
        <x14:conditionalFormatting xmlns:xm="http://schemas.microsoft.com/office/excel/2006/main">
          <x14:cfRule type="expression" priority="984" id="{00D6008C-00D4-4034-B13D-00BD008E006F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expression" priority="983" id="{002C0098-0020-416A-80AC-00BA00FC00D4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expression" priority="982" id="{00530007-005C-487C-9B18-003000D5000F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expression" priority="981" id="{0008001B-00D7-4899-AE8E-001600F00057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expression" priority="980" id="{0081006F-00EE-4FAD-84C7-006200D80065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expression" priority="979" id="{00590080-0024-434A-A139-008B002900EA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expression" priority="978" id="{006300C8-0080-410C-A14A-007800B000F9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expression" priority="977" id="{001B0012-008A-4EB5-BB24-006E00DE0070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cellIs" priority="976" operator="equal" id="{004C0090-0024-4662-8C6C-00B400740062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cellIs" priority="975" operator="equal" id="{003900F1-0020-4240-A0AA-00A0001C004D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cellIs" priority="974" operator="equal" id="{005A003F-0077-43E9-BA7A-00AF006900D0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I30:I33</xm:sqref>
        </x14:conditionalFormatting>
        <x14:conditionalFormatting xmlns:xm="http://schemas.microsoft.com/office/excel/2006/main">
          <x14:cfRule type="cellIs" priority="973" operator="equal" id="{009A0026-0075-4738-8B2A-006300AE0056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cellIs" priority="972" operator="equal" id="{004C0097-003A-46FF-A526-00AA00DB00E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cellIs" priority="971" operator="equal" id="{002700D0-00D5-4357-9747-00E400370056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cellIs" priority="970" operator="equal" id="{004C0082-0043-43F6-8A9B-0003007F003E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cellIs" priority="969" operator="equal" id="{004400C3-007E-4F5B-92A7-005800E500F1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cellIs" priority="968" operator="equal" id="{00FE00A5-0027-4AA8-9ADD-0090006D005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cellIs" priority="967" operator="equal" id="{009C00DE-0065-465E-BF71-00950089005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cellIs" priority="966" operator="equal" id="{00150027-0046-4924-90A1-00C400E100E4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expression" priority="965" id="{005700CB-0002-4AFD-B083-003E007F002C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expression" priority="964" id="{00E20016-0054-4383-BB3B-00AF005B006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expression" priority="963" id="{00F400D8-0076-4D10-87B0-009800AB00DD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H30:H33</xm:sqref>
        </x14:conditionalFormatting>
        <x14:conditionalFormatting xmlns:xm="http://schemas.microsoft.com/office/excel/2006/main">
          <x14:cfRule type="expression" priority="962" id="{000F0092-00F5-43E3-AB13-00CE009C0058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</xm:sqref>
        </x14:conditionalFormatting>
        <x14:conditionalFormatting xmlns:xm="http://schemas.microsoft.com/office/excel/2006/main">
          <x14:cfRule type="expression" priority="961" id="{004200C9-0061-41D2-B0DF-009600D00074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</xm:sqref>
        </x14:conditionalFormatting>
        <x14:conditionalFormatting xmlns:xm="http://schemas.microsoft.com/office/excel/2006/main">
          <x14:cfRule type="expression" priority="960" id="{00AA0022-006F-42CD-96CC-0059007800BD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</xm:sqref>
        </x14:conditionalFormatting>
        <x14:conditionalFormatting xmlns:xm="http://schemas.microsoft.com/office/excel/2006/main">
          <x14:cfRule type="expression" priority="959" id="{0089001E-00BE-4631-B69D-00E600BA001A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F34</xm:sqref>
        </x14:conditionalFormatting>
        <x14:conditionalFormatting xmlns:xm="http://schemas.microsoft.com/office/excel/2006/main">
          <x14:cfRule type="expression" priority="958" id="{0057004C-0097-42E2-8B62-000500ED005A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expression" priority="957" id="{0001007C-0092-4B44-80BA-00C900E20068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expression" priority="956" id="{00600082-0063-4C45-9C54-004100D6000A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expression" priority="955" id="{008000D7-00A9-4026-8D56-008A0068001D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expression" priority="954" id="{00DC00CF-000A-4574-ACDF-00BE00DD0096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expression" priority="953" id="{00350032-0093-442A-A0D1-0017009800ED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expression" priority="952" id="{00F3000F-008E-4AD6-BF5A-000C00730069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expression" priority="951" id="{00D8009D-0019-4842-8305-0042009900F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cellIs" priority="950" operator="equal" id="{00520047-0020-4865-8A49-0051005B00F6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cellIs" priority="949" operator="equal" id="{005B0018-00B5-45F2-8E80-0083005E00B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cellIs" priority="948" operator="equal" id="{00AA00F2-0019-4DB3-81C5-000A00250028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I34</xm:sqref>
        </x14:conditionalFormatting>
        <x14:conditionalFormatting xmlns:xm="http://schemas.microsoft.com/office/excel/2006/main">
          <x14:cfRule type="cellIs" priority="947" operator="equal" id="{004400CE-0063-4C4D-9E9F-00C6003400B3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cellIs" priority="946" operator="equal" id="{00F80076-00F6-4B3F-8F03-00AF001F00BE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cellIs" priority="945" operator="equal" id="{00D800A2-00F4-4AAF-A8C8-00DC00FA0055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cellIs" priority="944" operator="equal" id="{00790077-00C8-4AC6-9C1E-00D600AD0019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cellIs" priority="943" operator="equal" id="{005F008E-003D-44A1-89DA-006F003D00FC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cellIs" priority="942" operator="equal" id="{00880094-00FA-4533-9777-0083003D005C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cellIs" priority="941" operator="equal" id="{007E007B-0072-4164-B5D5-00CF007000F4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cellIs" priority="940" operator="equal" id="{0017005F-00C2-481A-9057-004B0052001F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expression" priority="939" id="{00670000-00EF-4F0B-AC2A-006100CE00FF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expression" priority="938" id="{007100E8-0096-437D-8611-00020083002C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expression" priority="937" id="{004800E9-0090-4429-A9B4-001500B70006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H34</xm:sqref>
        </x14:conditionalFormatting>
        <x14:conditionalFormatting xmlns:xm="http://schemas.microsoft.com/office/excel/2006/main">
          <x14:cfRule type="expression" priority="936" id="{00F50014-008D-4EF6-95F7-002E003400E2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F35:F45 F63:F70</xm:sqref>
        </x14:conditionalFormatting>
        <x14:conditionalFormatting xmlns:xm="http://schemas.microsoft.com/office/excel/2006/main">
          <x14:cfRule type="expression" priority="935" id="{009000CD-0096-4D64-8CDF-00960075005B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F35:F45 F63:F70</xm:sqref>
        </x14:conditionalFormatting>
        <x14:conditionalFormatting xmlns:xm="http://schemas.microsoft.com/office/excel/2006/main">
          <x14:cfRule type="expression" priority="934" id="{006C0008-00D7-4C66-A778-00EF00CF0019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F35:F45 F63:F70</xm:sqref>
        </x14:conditionalFormatting>
        <x14:conditionalFormatting xmlns:xm="http://schemas.microsoft.com/office/excel/2006/main">
          <x14:cfRule type="expression" priority="933" id="{00900001-00C0-46AE-9B11-00D7001D008F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F35:F45 F63:F70</xm:sqref>
        </x14:conditionalFormatting>
        <x14:conditionalFormatting xmlns:xm="http://schemas.microsoft.com/office/excel/2006/main">
          <x14:cfRule type="expression" priority="932" id="{001700E0-00A1-4FBC-8AC9-008D002F00F4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expression" priority="931" id="{0025000A-004A-490C-8E95-007D00760016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expression" priority="930" id="{006000EC-00C5-40D1-B151-00BC00FA0019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expression" priority="929" id="{00780021-001A-4784-B1E5-001900C300E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expression" priority="928" id="{0066001C-0043-4C50-BF42-006300AE0049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expression" priority="927" id="{00FC00EA-00EB-48E3-AA01-00E1009900B9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expression" priority="926" id="{004E0017-0068-456C-91CE-007C00A700E5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expression" priority="925" id="{00930028-0000-424A-92C6-00DF0030002B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cellIs" priority="924" operator="equal" id="{00870065-00B4-4CCE-9412-0098008B00AE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cellIs" priority="923" operator="equal" id="{0017002D-0036-4D31-9AEE-004C0046004D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cellIs" priority="922" operator="equal" id="{003C0098-00E5-4F11-A129-00CE00A900DD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I35:I45 I63:I70</xm:sqref>
        </x14:conditionalFormatting>
        <x14:conditionalFormatting xmlns:xm="http://schemas.microsoft.com/office/excel/2006/main">
          <x14:cfRule type="cellIs" priority="921" operator="equal" id="{002500F4-0014-4E77-810F-00EC00770016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cellIs" priority="920" operator="equal" id="{008E00F4-0089-4041-8EA9-0024008C009F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cellIs" priority="919" operator="equal" id="{00540017-00EC-4F76-9559-00BF004000CF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cellIs" priority="918" operator="equal" id="{00E100E2-0035-4ECB-A381-009D00E5009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cellIs" priority="917" operator="equal" id="{00810049-0035-43E2-963C-004100CE00AC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cellIs" priority="916" operator="equal" id="{00C50091-00E2-43F6-9041-00EE006D00C2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cellIs" priority="915" operator="equal" id="{00D100ED-00DD-4C3C-BC85-00C500500022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cellIs" priority="914" operator="equal" id="{006C006E-005A-4AC0-A70E-0077008A00C2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expression" priority="913" id="{00A7008C-00D9-46E5-B3C9-009000B00028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expression" priority="912" id="{00800001-003C-4B5D-A795-00AA007B0046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expression" priority="911" id="{0066009A-0006-43A3-9BAF-001900C6008C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H35:H45 H63:H70</xm:sqref>
        </x14:conditionalFormatting>
        <x14:conditionalFormatting xmlns:xm="http://schemas.microsoft.com/office/excel/2006/main">
          <x14:cfRule type="expression" priority="910" id="{009400BD-0062-456C-BA81-00F300120090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F71:F74</xm:sqref>
        </x14:conditionalFormatting>
        <x14:conditionalFormatting xmlns:xm="http://schemas.microsoft.com/office/excel/2006/main">
          <x14:cfRule type="expression" priority="909" id="{006C009F-002C-4526-A1B0-009F004D0012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F71:F74</xm:sqref>
        </x14:conditionalFormatting>
        <x14:conditionalFormatting xmlns:xm="http://schemas.microsoft.com/office/excel/2006/main">
          <x14:cfRule type="expression" priority="908" id="{00120084-00A9-4F85-92CE-00A8004900A7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F71:F74</xm:sqref>
        </x14:conditionalFormatting>
        <x14:conditionalFormatting xmlns:xm="http://schemas.microsoft.com/office/excel/2006/main">
          <x14:cfRule type="expression" priority="907" id="{00340079-0075-48A3-8D16-00DB009D006F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F71:F74</xm:sqref>
        </x14:conditionalFormatting>
        <x14:conditionalFormatting xmlns:xm="http://schemas.microsoft.com/office/excel/2006/main">
          <x14:cfRule type="expression" priority="906" id="{00E00088-0041-48CE-A020-0084006C0087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expression" priority="905" id="{00FA0020-0077-4453-BBBA-00D80027008E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expression" priority="904" id="{00E10058-0083-4971-9674-00FF00C800C0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expression" priority="903" id="{003000F8-006D-45A8-A2C0-00F400330021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expression" priority="902" id="{004D0088-00AB-4FBE-926B-0023007D00D9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expression" priority="901" id="{00980021-0022-47D7-9BC4-0001006000D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expression" priority="900" id="{00C4003D-0036-4AA3-96CF-00DE002000EA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expression" priority="899" id="{00770041-0081-479E-83AB-008900310069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cellIs" priority="898" operator="equal" id="{00E3000A-00A8-4710-92C7-001F006500FE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cellIs" priority="897" operator="equal" id="{00180078-002B-422D-A878-000A000B0008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cellIs" priority="896" operator="equal" id="{00F500B3-00B1-408C-9DAC-00740056004B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I71:I74</xm:sqref>
        </x14:conditionalFormatting>
        <x14:conditionalFormatting xmlns:xm="http://schemas.microsoft.com/office/excel/2006/main">
          <x14:cfRule type="cellIs" priority="895" operator="equal" id="{00BC00F7-0048-4BBD-AC96-0006003C00E2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cellIs" priority="894" operator="equal" id="{00C700A1-0083-4CBF-97E0-0079001700AD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cellIs" priority="893" operator="equal" id="{002100D4-001F-42D6-A0AC-00A700AB008E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cellIs" priority="892" operator="equal" id="{00DB00F6-00C2-45F9-BE20-000F0048007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cellIs" priority="891" operator="equal" id="{00F20078-0052-4A45-8BF0-005B00FD00FE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cellIs" priority="890" operator="equal" id="{000200F0-0050-4B74-B05E-00AF00F1006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cellIs" priority="889" operator="equal" id="{002C00F2-0092-45B7-8CA9-00BE009700FB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cellIs" priority="888" operator="equal" id="{00C300AE-0024-45C4-99E9-002E000200DA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expression" priority="887" id="{00C50058-00F7-485C-983A-007F00090021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expression" priority="886" id="{0054005E-00DE-4E58-886B-00EE000800E8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expression" priority="885" id="{008A0059-0018-41AF-A616-0025001D0075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H71:H74</xm:sqref>
        </x14:conditionalFormatting>
        <x14:conditionalFormatting xmlns:xm="http://schemas.microsoft.com/office/excel/2006/main">
          <x14:cfRule type="expression" priority="884" id="{00CD00A1-000C-44AB-A314-005D0087001A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F75</xm:sqref>
        </x14:conditionalFormatting>
        <x14:conditionalFormatting xmlns:xm="http://schemas.microsoft.com/office/excel/2006/main">
          <x14:cfRule type="expression" priority="883" id="{00FF0037-008C-4717-B4DF-003300200015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F75</xm:sqref>
        </x14:conditionalFormatting>
        <x14:conditionalFormatting xmlns:xm="http://schemas.microsoft.com/office/excel/2006/main">
          <x14:cfRule type="expression" priority="882" id="{00780040-00BA-4403-B789-005B00250094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F75</xm:sqref>
        </x14:conditionalFormatting>
        <x14:conditionalFormatting xmlns:xm="http://schemas.microsoft.com/office/excel/2006/main">
          <x14:cfRule type="expression" priority="881" id="{00980010-00FE-497E-A56C-00A5006600D7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F75</xm:sqref>
        </x14:conditionalFormatting>
        <x14:conditionalFormatting xmlns:xm="http://schemas.microsoft.com/office/excel/2006/main">
          <x14:cfRule type="expression" priority="880" id="{008F00FD-0018-417A-8999-0076006E0085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expression" priority="879" id="{0051004F-0038-46BD-9E31-000100310038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expression" priority="878" id="{003C00D8-007E-4365-8B26-003D00AB005D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expression" priority="877" id="{000000FA-00D3-4A7B-BD06-00C2007D00E4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expression" priority="876" id="{00C1004A-002E-4688-ACD8-003100700041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expression" priority="875" id="{00E0006D-0060-4983-87A9-0011004B005F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expression" priority="874" id="{000D00AC-0019-4629-9DAE-004000AB000B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expression" priority="873" id="{00830012-0069-4842-B9C6-006F006F009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cellIs" priority="872" operator="equal" id="{00D10023-0088-4872-A22F-003E004300D9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cellIs" priority="871" operator="equal" id="{00A00038-005B-4094-9106-00EE003400D4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cellIs" priority="870" operator="equal" id="{0028003C-00BD-4591-9A7A-001000780006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I75</xm:sqref>
        </x14:conditionalFormatting>
        <x14:conditionalFormatting xmlns:xm="http://schemas.microsoft.com/office/excel/2006/main">
          <x14:cfRule type="cellIs" priority="869" operator="equal" id="{00EE00F1-004C-4014-88EA-003A00AB002C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cellIs" priority="868" operator="equal" id="{008B00D3-0073-4AB7-AEFA-0050002F0090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cellIs" priority="867" operator="equal" id="{002300DB-001B-4F1D-9EB3-00E300C100A7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cellIs" priority="866" operator="equal" id="{00D5004D-008F-44A9-9AB4-005300EC0093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cellIs" priority="865" operator="equal" id="{0063003D-0034-46D3-847F-00430087003B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cellIs" priority="864" operator="equal" id="{00A700A6-0039-4900-BB5B-0065008D0063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cellIs" priority="863" operator="equal" id="{0037003B-00BE-49A4-990A-00E3008900FA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cellIs" priority="862" operator="equal" id="{00580028-00A9-411D-92C9-005C008E00AA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expression" priority="861" id="{00020067-00E5-419F-8366-00A8006B0030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expression" priority="860" id="{0000001B-00C3-4406-9235-001D00CD0073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expression" priority="859" id="{00670027-0053-43BC-BC3C-001800FE004C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H75</xm:sqref>
        </x14:conditionalFormatting>
        <x14:conditionalFormatting xmlns:xm="http://schemas.microsoft.com/office/excel/2006/main">
          <x14:cfRule type="expression" priority="858" id="{005E0057-00E3-4F2D-BFC2-00BA008400E1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F76:F77</xm:sqref>
        </x14:conditionalFormatting>
        <x14:conditionalFormatting xmlns:xm="http://schemas.microsoft.com/office/excel/2006/main">
          <x14:cfRule type="expression" priority="857" id="{005700F0-00C9-45E4-AAF4-006200FF004E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F76:F77</xm:sqref>
        </x14:conditionalFormatting>
        <x14:conditionalFormatting xmlns:xm="http://schemas.microsoft.com/office/excel/2006/main">
          <x14:cfRule type="expression" priority="856" id="{001C009D-00E6-47D0-B0D6-00CB000D0096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F76:F77</xm:sqref>
        </x14:conditionalFormatting>
        <x14:conditionalFormatting xmlns:xm="http://schemas.microsoft.com/office/excel/2006/main">
          <x14:cfRule type="expression" priority="855" id="{00E90007-0034-4308-919D-000C00B500E4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F76:F77</xm:sqref>
        </x14:conditionalFormatting>
        <x14:conditionalFormatting xmlns:xm="http://schemas.microsoft.com/office/excel/2006/main">
          <x14:cfRule type="expression" priority="854" id="{00F30043-003E-4CA5-946C-00E700C200B8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expression" priority="853" id="{00050079-00D2-4D6F-BC56-00E100A5003D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expression" priority="852" id="{000E00CC-003F-432A-AFB1-00A2004400DF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expression" priority="851" id="{00C500E5-00B6-400D-88A2-00AF00D900F4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expression" priority="850" id="{00480011-00EE-4A0B-BD1C-00AA00CC0078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expression" priority="849" id="{00A40008-00E4-42C4-BFCC-006A00F2009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expression" priority="848" id="{00DD0061-0020-4CE9-AE1A-005400AA0028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expression" priority="847" id="{003F00CB-00BE-40C7-9BB5-00D9001000F9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cellIs" priority="846" operator="equal" id="{00F700DE-006E-4B64-A8E9-005D0076008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cellIs" priority="845" operator="equal" id="{005500C9-0002-4D2C-A1D7-00FA00480060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cellIs" priority="844" operator="equal" id="{00370072-0009-4B3D-AF23-00A8001D00AC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I76:I77</xm:sqref>
        </x14:conditionalFormatting>
        <x14:conditionalFormatting xmlns:xm="http://schemas.microsoft.com/office/excel/2006/main">
          <x14:cfRule type="cellIs" priority="843" operator="equal" id="{00930020-0009-4709-853C-003D004B001A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cellIs" priority="842" operator="equal" id="{004C00DA-0007-47EB-9C51-0029007D007F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cellIs" priority="841" operator="equal" id="{008200D1-003A-49D6-8542-007100D4004F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cellIs" priority="840" operator="equal" id="{009C00CB-0089-4182-8229-001700790057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cellIs" priority="839" operator="equal" id="{00910071-009E-4512-B63C-007D000900D4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cellIs" priority="838" operator="equal" id="{00F00053-004E-4CA1-8691-0074009A001B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cellIs" priority="837" operator="equal" id="{0055007C-003D-43FE-8FF0-006C00C40023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cellIs" priority="836" operator="equal" id="{00F100D5-00B5-4D1D-AD49-00E9009300B6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expression" priority="835" id="{000C0061-0040-42F1-B5F9-00CF005300BE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expression" priority="834" id="{0046006B-0066-4523-857C-001300D500DA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expression" priority="833" id="{00CC007D-00BC-4D15-9990-004000D8002A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H76:H77</xm:sqref>
        </x14:conditionalFormatting>
        <x14:conditionalFormatting xmlns:xm="http://schemas.microsoft.com/office/excel/2006/main">
          <x14:cfRule type="expression" priority="832" id="{00DA005E-00DA-481C-91A6-00050067004F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F78:F81</xm:sqref>
        </x14:conditionalFormatting>
        <x14:conditionalFormatting xmlns:xm="http://schemas.microsoft.com/office/excel/2006/main">
          <x14:cfRule type="expression" priority="831" id="{0047002B-000B-416D-A554-00AA002D002D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F78:F81</xm:sqref>
        </x14:conditionalFormatting>
        <x14:conditionalFormatting xmlns:xm="http://schemas.microsoft.com/office/excel/2006/main">
          <x14:cfRule type="expression" priority="830" id="{00CF004A-002D-41A5-BAFA-00C2003E00E0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F78:F81</xm:sqref>
        </x14:conditionalFormatting>
        <x14:conditionalFormatting xmlns:xm="http://schemas.microsoft.com/office/excel/2006/main">
          <x14:cfRule type="expression" priority="829" id="{009500E7-0075-4E46-A471-00F8008A0005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F78:F81</xm:sqref>
        </x14:conditionalFormatting>
        <x14:conditionalFormatting xmlns:xm="http://schemas.microsoft.com/office/excel/2006/main">
          <x14:cfRule type="expression" priority="828" id="{00F400D2-0060-49C6-B0EE-000200EC00DC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expression" priority="827" id="{00670041-003D-4D87-B22A-0012007C008D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expression" priority="826" id="{003600F0-00B5-4230-A42B-006B0003007C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expression" priority="825" id="{003A001A-0038-475E-8BA3-005100E8003F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expression" priority="824" id="{000900DE-0005-4E7C-A28B-0033001C0024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expression" priority="823" id="{00AA0071-0044-462E-A736-000300F10082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expression" priority="822" id="{00D000AE-00BC-4A91-A025-00CB00DC0047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expression" priority="821" id="{005B003D-006F-4D37-8AB5-005500FF00A4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cellIs" priority="820" operator="equal" id="{00F70012-0024-4675-9100-00450070008C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cellIs" priority="819" operator="equal" id="{00A100EE-0072-4D5A-84E7-000100150015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cellIs" priority="818" operator="equal" id="{001A00AF-00C7-4975-AA97-001900B9004E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I78:I81</xm:sqref>
        </x14:conditionalFormatting>
        <x14:conditionalFormatting xmlns:xm="http://schemas.microsoft.com/office/excel/2006/main">
          <x14:cfRule type="cellIs" priority="817" operator="equal" id="{00FF0058-0059-4B73-A6E8-001C000400C6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cellIs" priority="816" operator="equal" id="{00D70036-001A-45C2-BD9D-0008009E00C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cellIs" priority="815" operator="equal" id="{00F7002B-0008-43A9-8F0C-001A0037002F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cellIs" priority="814" operator="equal" id="{00D20051-0085-410C-8C93-00D6004400C2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cellIs" priority="813" operator="equal" id="{009100FC-0028-48C7-A3C5-00D0006E008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cellIs" priority="812" operator="equal" id="{004E005F-0006-411E-846E-00D0000400C6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cellIs" priority="811" operator="equal" id="{004400DF-0002-4282-B222-00D7007A003E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cellIs" priority="810" operator="equal" id="{00C40025-00CD-473B-B57E-007C00B5004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expression" priority="809" id="{00E40094-00BE-481E-9F76-00C100F5003B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expression" priority="808" id="{00A8002F-00CC-476A-A354-006D006400C2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expression" priority="807" id="{0050000D-006F-4B09-A508-009000060046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H78:H81</xm:sqref>
        </x14:conditionalFormatting>
        <x14:conditionalFormatting xmlns:xm="http://schemas.microsoft.com/office/excel/2006/main">
          <x14:cfRule type="expression" priority="806" id="{00920024-00C8-4357-9DF3-00A300890024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F82:F93 F106:F108 F110:F120 F217:F219</xm:sqref>
        </x14:conditionalFormatting>
        <x14:conditionalFormatting xmlns:xm="http://schemas.microsoft.com/office/excel/2006/main">
          <x14:cfRule type="expression" priority="805" id="{006600C0-0029-41A3-A65D-009500E500BE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F82:F93 F106:F108 F110:F120 F217:F219</xm:sqref>
        </x14:conditionalFormatting>
        <x14:conditionalFormatting xmlns:xm="http://schemas.microsoft.com/office/excel/2006/main">
          <x14:cfRule type="expression" priority="804" id="{004000A0-0076-40FA-8DA4-0047002D008D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F82:F93 F106:F108 F110:F120 F217:F219</xm:sqref>
        </x14:conditionalFormatting>
        <x14:conditionalFormatting xmlns:xm="http://schemas.microsoft.com/office/excel/2006/main">
          <x14:cfRule type="expression" priority="803" id="{00C400D5-0017-4E9F-848D-00090030007C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F82:F93 F106:F108 F110:F120 F217:F219</xm:sqref>
        </x14:conditionalFormatting>
        <x14:conditionalFormatting xmlns:xm="http://schemas.microsoft.com/office/excel/2006/main">
          <x14:cfRule type="expression" priority="802" id="{00FF008A-0047-4241-87A5-0023007800A0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expression" priority="801" id="{00D60036-009B-4B49-B53A-00DB001F002D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expression" priority="800" id="{00700003-006F-43F3-894F-00CE007D00C9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expression" priority="799" id="{00C40003-00CB-4924-97DA-00F5000D009F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expression" priority="798" id="{009B0083-0046-466E-B62B-00BC00260043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expression" priority="797" id="{00C30085-00A2-45FA-BF4B-006B005E0065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expression" priority="796" id="{00620083-0089-49C2-A902-00860053001F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expression" priority="795" id="{0087007F-00A4-4B43-BA47-00A10078009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cellIs" priority="794" operator="equal" id="{00E600D3-008F-4681-8536-000B003B00C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cellIs" priority="793" operator="equal" id="{000000AA-001A-4BE1-82DC-0095003F00ED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cellIs" priority="792" operator="equal" id="{00500092-0096-49BA-B02D-00130030006D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I82:I108 I110:I120 I205:I219</xm:sqref>
        </x14:conditionalFormatting>
        <x14:conditionalFormatting xmlns:xm="http://schemas.microsoft.com/office/excel/2006/main">
          <x14:cfRule type="cellIs" priority="791" operator="equal" id="{00A100D9-008A-44D7-9428-000B0033000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cellIs" priority="790" operator="equal" id="{0061002C-00AD-4374-A382-00DA00E500C5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cellIs" priority="789" operator="equal" id="{004900CE-00F3-4ADB-99AD-004900C100E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cellIs" priority="788" operator="equal" id="{0087002E-000B-4C78-B5D3-007900E10024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cellIs" priority="787" operator="equal" id="{008800B6-00B3-47C3-9A4D-00D90039003E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cellIs" priority="786" operator="equal" id="{002A006D-00FB-443E-B483-00CE00900098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cellIs" priority="785" operator="equal" id="{00CE00E1-00C6-4DAA-90C0-00F800B600BC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cellIs" priority="784" operator="equal" id="{00A300A6-00DA-4C65-9BED-00AC005A00A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expression" priority="783" id="{00CB0060-006E-4F33-99B7-00B800800014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expression" priority="782" id="{00E60067-0044-4B29-870D-00D7002E00F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expression" priority="781" id="{00CD0073-005F-4B25-B64F-007E005F00FB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H82:H108 H110:H120 H205:H219</xm:sqref>
        </x14:conditionalFormatting>
        <x14:conditionalFormatting xmlns:xm="http://schemas.microsoft.com/office/excel/2006/main">
          <x14:cfRule type="expression" priority="780" id="{000D00C1-0093-4EF9-8A2B-00EC001F00B9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F121</xm:sqref>
        </x14:conditionalFormatting>
        <x14:conditionalFormatting xmlns:xm="http://schemas.microsoft.com/office/excel/2006/main">
          <x14:cfRule type="expression" priority="779" id="{00E60011-0045-40E7-BA23-00E500790013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F121</xm:sqref>
        </x14:conditionalFormatting>
        <x14:conditionalFormatting xmlns:xm="http://schemas.microsoft.com/office/excel/2006/main">
          <x14:cfRule type="expression" priority="778" id="{00270083-008B-412C-A706-002300E80073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F121</xm:sqref>
        </x14:conditionalFormatting>
        <x14:conditionalFormatting xmlns:xm="http://schemas.microsoft.com/office/excel/2006/main">
          <x14:cfRule type="expression" priority="777" id="{001900DD-003F-4160-9464-00CC000100EA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F121</xm:sqref>
        </x14:conditionalFormatting>
        <x14:conditionalFormatting xmlns:xm="http://schemas.microsoft.com/office/excel/2006/main">
          <x14:cfRule type="expression" priority="776" id="{006F0065-00F8-4F5C-99F1-003700C9005E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expression" priority="775" id="{0003003F-00C6-498F-A746-00B5004A0071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expression" priority="774" id="{00D80002-0023-4DED-A083-00A0006200AE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expression" priority="773" id="{006D009D-00C5-470E-96AA-00E800CF0024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expression" priority="772" id="{003D005A-002A-43CC-87FB-00C500D4008E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expression" priority="771" id="{00850007-00D4-45D6-85B1-009500100075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expression" priority="770" id="{00EE00FC-0062-40CA-9EA8-006000A70037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expression" priority="769" id="{003800AD-000F-46A9-8ED2-007200E40031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cellIs" priority="768" operator="equal" id="{001100EC-007D-459C-AB9F-0023007200E3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cellIs" priority="767" operator="equal" id="{008D00E9-001D-4E56-AB1C-00160082008D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cellIs" priority="766" operator="equal" id="{00DD007E-00AE-44AB-9837-00B2004900C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I121</xm:sqref>
        </x14:conditionalFormatting>
        <x14:conditionalFormatting xmlns:xm="http://schemas.microsoft.com/office/excel/2006/main">
          <x14:cfRule type="cellIs" priority="765" operator="equal" id="{00E30074-00CA-4200-9367-001D00F00093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cellIs" priority="764" operator="equal" id="{00A200EA-007F-4315-97BB-00930097003C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cellIs" priority="763" operator="equal" id="{00E200E5-00EF-431D-ADAC-000600000001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cellIs" priority="762" operator="equal" id="{00D900C1-00F0-4546-9DF1-007200970038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cellIs" priority="761" operator="equal" id="{00E400C4-008A-43A8-8F33-001500DE00E0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cellIs" priority="760" operator="equal" id="{00D800D9-00A6-49D6-AC9A-00BC0057002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cellIs" priority="759" operator="equal" id="{000700A6-0015-44CF-A63F-003000DF00A6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cellIs" priority="758" operator="equal" id="{00E900CC-00AC-4408-AC3C-00EB001800AD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expression" priority="757" id="{008D0016-008D-436B-858F-00C900E1008A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expression" priority="756" id="{00200093-009C-4279-954E-00C300D300E4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expression" priority="755" id="{00850052-008A-44D8-9803-00E400C3007C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H121</xm:sqref>
        </x14:conditionalFormatting>
        <x14:conditionalFormatting xmlns:xm="http://schemas.microsoft.com/office/excel/2006/main">
          <x14:cfRule type="expression" priority="754" id="{00750094-0044-4EEA-B0FA-0078003E00A3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F122:F134</xm:sqref>
        </x14:conditionalFormatting>
        <x14:conditionalFormatting xmlns:xm="http://schemas.microsoft.com/office/excel/2006/main">
          <x14:cfRule type="expression" priority="753" id="{00D0001E-00BE-41EB-9DD9-00A7005E0026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F122:F134</xm:sqref>
        </x14:conditionalFormatting>
        <x14:conditionalFormatting xmlns:xm="http://schemas.microsoft.com/office/excel/2006/main">
          <x14:cfRule type="expression" priority="752" id="{00FA002A-001E-4D7E-9520-008B00E20091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F122:F134</xm:sqref>
        </x14:conditionalFormatting>
        <x14:conditionalFormatting xmlns:xm="http://schemas.microsoft.com/office/excel/2006/main">
          <x14:cfRule type="expression" priority="751" id="{003C003F-0098-4399-BB6D-0045000E00E1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F122:F134</xm:sqref>
        </x14:conditionalFormatting>
        <x14:conditionalFormatting xmlns:xm="http://schemas.microsoft.com/office/excel/2006/main">
          <x14:cfRule type="expression" priority="750" id="{00220035-007C-44FC-91A9-00E700B700D6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expression" priority="749" id="{002C0095-00D2-4D9B-BE22-00B300DD00DA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expression" priority="748" id="{001F002D-0061-4F3E-AC72-0036002000B4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expression" priority="747" id="{00E00044-0018-460A-B4E5-00D90072006F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expression" priority="746" id="{008200ED-00D6-41A8-91A7-00A1002C00CF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expression" priority="745" id="{0027007A-00DD-4373-9829-004700A100B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expression" priority="744" id="{0081005B-0086-4412-A024-005900B100FD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expression" priority="743" id="{001C00E4-00CE-4A4C-BD4F-008A003400F9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cellIs" priority="742" operator="equal" id="{000F0024-00D5-465B-8DDB-00E7008500F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cellIs" priority="741" operator="equal" id="{00460010-00D8-4649-B1F8-005D006C0076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cellIs" priority="740" operator="equal" id="{00E9001C-00DE-4BF0-A8E6-008200690089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I122:I134</xm:sqref>
        </x14:conditionalFormatting>
        <x14:conditionalFormatting xmlns:xm="http://schemas.microsoft.com/office/excel/2006/main">
          <x14:cfRule type="cellIs" priority="739" operator="equal" id="{006F007B-00D0-4075-9969-00EC00A60012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cellIs" priority="738" operator="equal" id="{00AD00C0-0036-4237-9EE6-001200620055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cellIs" priority="737" operator="equal" id="{007E0032-00A6-43F5-89F3-0096001D00A2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cellIs" priority="736" operator="equal" id="{00A500E9-0036-4892-B1B5-001900B40010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cellIs" priority="735" operator="equal" id="{00FB00C1-007F-46A6-AA2C-000400D500DC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cellIs" priority="734" operator="equal" id="{00AC00C6-006C-4C09-A8DE-00AC00D300E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cellIs" priority="733" operator="equal" id="{001300FE-00C9-4003-A056-0097005D008A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cellIs" priority="732" operator="equal" id="{002A00B5-00FC-484D-909F-00130017007E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expression" priority="731" id="{001A0073-003C-4738-A19C-007B00B900D2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expression" priority="730" id="{001600C5-00F9-448C-8560-00330020000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expression" priority="729" id="{00A4006D-0094-4526-A0D7-0096005C0056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H122:H134</xm:sqref>
        </x14:conditionalFormatting>
        <x14:conditionalFormatting xmlns:xm="http://schemas.microsoft.com/office/excel/2006/main">
          <x14:cfRule type="expression" priority="728" id="{004F0023-006A-417D-9287-00B4008100AB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F135:F141</xm:sqref>
        </x14:conditionalFormatting>
        <x14:conditionalFormatting xmlns:xm="http://schemas.microsoft.com/office/excel/2006/main">
          <x14:cfRule type="expression" priority="727" id="{00EA0076-003B-48DB-ACD8-00C7009E0023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F135:F141</xm:sqref>
        </x14:conditionalFormatting>
        <x14:conditionalFormatting xmlns:xm="http://schemas.microsoft.com/office/excel/2006/main">
          <x14:cfRule type="expression" priority="726" id="{00F900FE-00C8-4BA2-8CB3-000300A9005B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F135:F141</xm:sqref>
        </x14:conditionalFormatting>
        <x14:conditionalFormatting xmlns:xm="http://schemas.microsoft.com/office/excel/2006/main">
          <x14:cfRule type="expression" priority="725" id="{00D300EF-00C0-4D28-9427-005300940025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F135:F141</xm:sqref>
        </x14:conditionalFormatting>
        <x14:conditionalFormatting xmlns:xm="http://schemas.microsoft.com/office/excel/2006/main">
          <x14:cfRule type="expression" priority="724" id="{0031000E-00EF-440D-AFB3-00CC00A30041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expression" priority="723" id="{006C0053-0003-4B11-83B5-008D00D6008E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expression" priority="722" id="{00440047-0051-411F-AEBD-0053005700AC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expression" priority="721" id="{009C00E1-007E-415B-BF4E-008F009A00E5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expression" priority="720" id="{002B0060-006A-4F9D-8AEF-005B00AD0022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expression" priority="719" id="{009C00BD-00E7-45F0-BC24-009400ED0040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expression" priority="718" id="{004700A2-0032-4462-8187-00EB0010003E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expression" priority="717" id="{00D200C4-0036-4CB0-ADD2-0055003200CD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cellIs" priority="716" operator="equal" id="{00CA00AB-0062-448A-AB41-0002002000E3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cellIs" priority="715" operator="equal" id="{006500DD-00D8-4527-BE9C-001B003F0050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cellIs" priority="714" operator="equal" id="{00C70092-0066-4EFA-9B83-00C300C800E8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I135:I141</xm:sqref>
        </x14:conditionalFormatting>
        <x14:conditionalFormatting xmlns:xm="http://schemas.microsoft.com/office/excel/2006/main">
          <x14:cfRule type="cellIs" priority="713" operator="equal" id="{0000001B-00B4-441D-A21E-00EF00E70098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cellIs" priority="712" operator="equal" id="{00CF0028-002C-4D7F-AB0E-0081001D00D4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cellIs" priority="711" operator="equal" id="{000300F8-00ED-4B1B-AA0A-00100043006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cellIs" priority="710" operator="equal" id="{00BA0077-00E0-4322-BC67-004E00BC00B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cellIs" priority="709" operator="equal" id="{00EE00E4-001D-4A1A-84AF-0002006600C7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cellIs" priority="708" operator="equal" id="{00FE0089-0074-4592-9C02-004C0065003A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cellIs" priority="707" operator="equal" id="{003B00D6-0089-4986-B514-0091009900B7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cellIs" priority="706" operator="equal" id="{00CB0021-0062-4804-BEC4-00EB0024004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expression" priority="705" id="{007C00D1-0093-4A41-B9E2-00AF002400C8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expression" priority="704" id="{004A0089-00BF-4B92-A25C-0036001E00F9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expression" priority="703" id="{00E9001B-00F2-43A3-822A-001C001A0059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H135:H141</xm:sqref>
        </x14:conditionalFormatting>
        <x14:conditionalFormatting xmlns:xm="http://schemas.microsoft.com/office/excel/2006/main">
          <x14:cfRule type="expression" priority="702" id="{003000E5-0072-4D68-A8AF-005000060016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F142:F148</xm:sqref>
        </x14:conditionalFormatting>
        <x14:conditionalFormatting xmlns:xm="http://schemas.microsoft.com/office/excel/2006/main">
          <x14:cfRule type="expression" priority="701" id="{00210053-00E5-4E28-8A2A-001300940096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F142:F148</xm:sqref>
        </x14:conditionalFormatting>
        <x14:conditionalFormatting xmlns:xm="http://schemas.microsoft.com/office/excel/2006/main">
          <x14:cfRule type="expression" priority="700" id="{00A200DF-0035-4849-AD6A-00AC00890003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F142:F148</xm:sqref>
        </x14:conditionalFormatting>
        <x14:conditionalFormatting xmlns:xm="http://schemas.microsoft.com/office/excel/2006/main">
          <x14:cfRule type="expression" priority="699" id="{000500DB-009C-4DEE-B2F5-008100FC004F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F142:F148</xm:sqref>
        </x14:conditionalFormatting>
        <x14:conditionalFormatting xmlns:xm="http://schemas.microsoft.com/office/excel/2006/main">
          <x14:cfRule type="expression" priority="698" id="{0034003B-0005-4D9E-AC07-001F002C00A2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expression" priority="697" id="{003600E2-005F-4433-BE57-000B004E0099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expression" priority="696" id="{001200D3-00AB-4EC3-B6CC-00CC008E00E8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expression" priority="695" id="{0094009B-00E0-47F1-B6C0-0005005500A7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expression" priority="694" id="{005900DE-00D9-43BF-8CDF-009E00BA000C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expression" priority="693" id="{00310092-00FD-4349-800F-001A00EA0028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expression" priority="692" id="{00B10061-0036-4609-8C37-0063005E008B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expression" priority="691" id="{00530011-00E2-4C47-8823-00470066008B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cellIs" priority="690" operator="equal" id="{00B100B5-00DC-4B89-9582-00FE00AF009C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cellIs" priority="689" operator="equal" id="{00580041-009E-4CCC-B364-000C00CF00C6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cellIs" priority="688" operator="equal" id="{006600B7-0008-4FDA-AE93-00A700A400FC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I142:I148</xm:sqref>
        </x14:conditionalFormatting>
        <x14:conditionalFormatting xmlns:xm="http://schemas.microsoft.com/office/excel/2006/main">
          <x14:cfRule type="cellIs" priority="687" operator="equal" id="{007C0009-00F4-47E0-BCBB-00E300FE006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cellIs" priority="686" operator="equal" id="{00AA00DD-008D-46E4-82A2-00D8000700A3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cellIs" priority="685" operator="equal" id="{00850081-00FB-4A88-BEB4-00BA00EA005D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cellIs" priority="684" operator="equal" id="{00A000DF-0042-4931-A5E5-008B0028009F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cellIs" priority="683" operator="equal" id="{005A009C-005F-42B6-849B-005600C20040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cellIs" priority="682" operator="equal" id="{005F00F5-0064-4702-B33C-008600750067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cellIs" priority="681" operator="equal" id="{0049005B-000A-4FAA-A63D-008900AF004E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cellIs" priority="680" operator="equal" id="{00680004-00A2-4F28-9C8A-00C300E60033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expression" priority="679" id="{00200075-0025-4CB9-926F-0088005A0065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expression" priority="678" id="{00AE00FC-0061-4660-A70D-006B00FC009A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expression" priority="677" id="{00C20004-00E0-418F-9F11-008400850010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H142:H148</xm:sqref>
        </x14:conditionalFormatting>
        <x14:conditionalFormatting xmlns:xm="http://schemas.microsoft.com/office/excel/2006/main">
          <x14:cfRule type="expression" priority="676" id="{00CF0057-002A-496A-AE11-002600C700C6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F149:F158</xm:sqref>
        </x14:conditionalFormatting>
        <x14:conditionalFormatting xmlns:xm="http://schemas.microsoft.com/office/excel/2006/main">
          <x14:cfRule type="expression" priority="675" id="{009F005E-0060-4905-B262-00EA00E00084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F149:F158</xm:sqref>
        </x14:conditionalFormatting>
        <x14:conditionalFormatting xmlns:xm="http://schemas.microsoft.com/office/excel/2006/main">
          <x14:cfRule type="expression" priority="674" id="{003B006A-0037-472B-AA30-003B00CA005C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F149:F158</xm:sqref>
        </x14:conditionalFormatting>
        <x14:conditionalFormatting xmlns:xm="http://schemas.microsoft.com/office/excel/2006/main">
          <x14:cfRule type="expression" priority="673" id="{0095000E-00FB-45CE-B38A-00F600EE00BC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F149:F158</xm:sqref>
        </x14:conditionalFormatting>
        <x14:conditionalFormatting xmlns:xm="http://schemas.microsoft.com/office/excel/2006/main">
          <x14:cfRule type="expression" priority="672" id="{00E400FB-00DB-485F-A858-0084003500C2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expression" priority="671" id="{00A2005F-0080-4646-8BA9-002200E600BB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expression" priority="670" id="{008F00B1-00C8-47D2-B118-005E009B004A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expression" priority="669" id="{0065001A-00E9-40A2-9ECC-00DB00A700B6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expression" priority="668" id="{00350062-008D-4979-AA6D-0091009E001E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expression" priority="667" id="{004F005B-0055-4E04-B992-00F50084007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expression" priority="666" id="{00370051-0075-4681-8015-00C400B900F0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expression" priority="665" id="{00340024-00D6-4616-BED4-00BC002C001D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cellIs" priority="664" operator="equal" id="{00B60023-0014-4843-9958-00B200B60074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cellIs" priority="663" operator="equal" id="{005D00EC-00CA-426D-9D64-006F00180098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cellIs" priority="662" operator="equal" id="{0043003B-0071-4226-9F61-002000B00083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I149:I158</xm:sqref>
        </x14:conditionalFormatting>
        <x14:conditionalFormatting xmlns:xm="http://schemas.microsoft.com/office/excel/2006/main">
          <x14:cfRule type="cellIs" priority="661" operator="equal" id="{004300E8-0027-43CE-833A-000200F8009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cellIs" priority="660" operator="equal" id="{004800D6-0054-47AF-BCF7-0031009B00DD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cellIs" priority="659" operator="equal" id="{00920037-00D1-4D0F-A358-00E50045006C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cellIs" priority="658" operator="equal" id="{006700EA-00D1-46C9-A1F3-009600570081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cellIs" priority="657" operator="equal" id="{00F100DB-0003-4214-9ADB-001B00ED00C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cellIs" priority="656" operator="equal" id="{00CC0096-00E7-4B60-8FAB-0011000C009E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cellIs" priority="655" operator="equal" id="{00CD00CD-00DE-424C-85AF-00A6007B002C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cellIs" priority="654" operator="equal" id="{00FE0065-005F-4434-B910-00750063003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expression" priority="653" id="{00220051-0071-4A84-B03C-00960080004C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expression" priority="652" id="{007500A9-0006-4D49-AED6-00700062007D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expression" priority="651" id="{0063009B-007D-4F2E-BCA1-00B000500081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H149:H158</xm:sqref>
        </x14:conditionalFormatting>
        <x14:conditionalFormatting xmlns:xm="http://schemas.microsoft.com/office/excel/2006/main">
          <x14:cfRule type="expression" priority="650" id="{00BC0013-00C7-466F-BB8E-0062001000E0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F159:F162</xm:sqref>
        </x14:conditionalFormatting>
        <x14:conditionalFormatting xmlns:xm="http://schemas.microsoft.com/office/excel/2006/main">
          <x14:cfRule type="expression" priority="649" id="{009700EE-006E-481A-9280-001C00A90048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F159:F162</xm:sqref>
        </x14:conditionalFormatting>
        <x14:conditionalFormatting xmlns:xm="http://schemas.microsoft.com/office/excel/2006/main">
          <x14:cfRule type="expression" priority="648" id="{00E7008F-001D-4565-8850-0074005F00D0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F159:F162</xm:sqref>
        </x14:conditionalFormatting>
        <x14:conditionalFormatting xmlns:xm="http://schemas.microsoft.com/office/excel/2006/main">
          <x14:cfRule type="expression" priority="647" id="{009E00FF-004F-4FBD-B234-00B40040006D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F159:F162</xm:sqref>
        </x14:conditionalFormatting>
        <x14:conditionalFormatting xmlns:xm="http://schemas.microsoft.com/office/excel/2006/main">
          <x14:cfRule type="expression" priority="646" id="{0070008B-00C6-4B28-933E-00B30061005F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expression" priority="645" id="{00E60020-002B-4415-93BF-003C00A7006F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expression" priority="644" id="{001F00D6-008F-44B1-BADB-00000094008A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expression" priority="643" id="{003A002B-00B9-4BDA-B3D7-00BA008B00CF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expression" priority="642" id="{001300B3-0094-48A4-B9A9-000900DE001A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expression" priority="641" id="{00A50037-00BC-4E1B-9CAA-009C00F0003B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expression" priority="640" id="{00960020-006B-4EC6-A168-009400370050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expression" priority="639" id="{00AF000A-004E-4994-84AA-002300DB00F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cellIs" priority="638" operator="equal" id="{00E300E3-00A5-40A7-B9D0-00F20013002C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cellIs" priority="637" operator="equal" id="{008B0055-006B-493B-ADAA-0034007F0095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cellIs" priority="636" operator="equal" id="{004B00FE-00AD-4755-8678-008C00EA00A2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I159:I162</xm:sqref>
        </x14:conditionalFormatting>
        <x14:conditionalFormatting xmlns:xm="http://schemas.microsoft.com/office/excel/2006/main">
          <x14:cfRule type="cellIs" priority="635" operator="equal" id="{009B00CB-0026-466F-9361-001B00210088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cellIs" priority="634" operator="equal" id="{00F800C4-004E-4263-A404-006B00BD003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cellIs" priority="633" operator="equal" id="{00050093-00FE-4463-B68E-00A900F800CD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cellIs" priority="632" operator="equal" id="{00550088-006C-48CD-BE5F-006D002000E8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cellIs" priority="631" operator="equal" id="{00030098-003D-4CCA-BE5B-007100A4008D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cellIs" priority="630" operator="equal" id="{00200056-00A8-4352-A514-00E4000400FA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cellIs" priority="629" operator="equal" id="{00E60008-00BC-46FD-A05E-002800FF00A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cellIs" priority="628" operator="equal" id="{006F00FE-00AC-43E2-B51C-0023007600DC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expression" priority="627" id="{00A7001D-0005-47AC-9705-006C006F0050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expression" priority="626" id="{004B007B-005A-44AA-AB69-000400020009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expression" priority="625" id="{003C003D-0057-4D60-9CDD-004E00A40059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H159:H162</xm:sqref>
        </x14:conditionalFormatting>
        <x14:conditionalFormatting xmlns:xm="http://schemas.microsoft.com/office/excel/2006/main">
          <x14:cfRule type="expression" priority="624" id="{005C001E-00E3-420C-8E1D-00E5006000CD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F163</xm:sqref>
        </x14:conditionalFormatting>
        <x14:conditionalFormatting xmlns:xm="http://schemas.microsoft.com/office/excel/2006/main">
          <x14:cfRule type="expression" priority="623" id="{009900A6-0094-4390-8DC4-0076008B0052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F163</xm:sqref>
        </x14:conditionalFormatting>
        <x14:conditionalFormatting xmlns:xm="http://schemas.microsoft.com/office/excel/2006/main">
          <x14:cfRule type="expression" priority="622" id="{005E008B-0070-4205-BACD-00F400AA0096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F163</xm:sqref>
        </x14:conditionalFormatting>
        <x14:conditionalFormatting xmlns:xm="http://schemas.microsoft.com/office/excel/2006/main">
          <x14:cfRule type="expression" priority="621" id="{00FE00B0-00F2-4831-9EF8-00B500DA0014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F163</xm:sqref>
        </x14:conditionalFormatting>
        <x14:conditionalFormatting xmlns:xm="http://schemas.microsoft.com/office/excel/2006/main">
          <x14:cfRule type="expression" priority="620" id="{00CA00BC-00CB-4B78-B662-00AD00950053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expression" priority="619" id="{005C007F-006F-4FC6-B006-00C900320056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expression" priority="618" id="{00F8007D-0028-4BE4-813B-009D0074001A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expression" priority="617" id="{00780031-001C-4025-A132-006C0033000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expression" priority="616" id="{000000F3-0094-4CAA-96AE-00D800DE00B1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expression" priority="615" id="{004600E9-0066-492C-AF91-00E700BD00C6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expression" priority="614" id="{00B100B6-00E3-49AF-A6D4-0065008600DA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expression" priority="613" id="{00EF00B4-0016-4C3E-B2DE-00E50022001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cellIs" priority="612" operator="equal" id="{00E6009F-000C-4B20-9B09-0018008C00F5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cellIs" priority="611" operator="equal" id="{00C7003C-005D-40ED-B91E-0073008600C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cellIs" priority="610" operator="equal" id="{009A0044-003C-4A84-82AB-008600A100E3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I163</xm:sqref>
        </x14:conditionalFormatting>
        <x14:conditionalFormatting xmlns:xm="http://schemas.microsoft.com/office/excel/2006/main">
          <x14:cfRule type="cellIs" priority="609" operator="equal" id="{0034008D-008A-443F-94A9-00D60029005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cellIs" priority="608" operator="equal" id="{007A001C-0073-45B1-B649-00D300A50016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cellIs" priority="607" operator="equal" id="{00D000AE-00AC-4AED-AB44-0070009000F9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cellIs" priority="606" operator="equal" id="{00CF006C-00A7-4970-B893-00630034004D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cellIs" priority="605" operator="equal" id="{00E20044-00FA-4DCC-BC89-006D004200D0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cellIs" priority="604" operator="equal" id="{008400CB-0035-438A-A333-00180017009F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cellIs" priority="603" operator="equal" id="{00350082-0018-47E7-A9E6-006A003B00C5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cellIs" priority="602" operator="equal" id="{005C008C-0073-468C-8A09-000700E5004C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expression" priority="601" id="{00930065-00B0-47F3-AC7B-006C00F900B6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expression" priority="600" id="{007700D6-00AF-4AB2-A8F0-00E4007D00C7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expression" priority="599" id="{00A50007-00AC-4A59-8FB3-0029004000EB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H163</xm:sqref>
        </x14:conditionalFormatting>
        <x14:conditionalFormatting xmlns:xm="http://schemas.microsoft.com/office/excel/2006/main">
          <x14:cfRule type="expression" priority="598" id="{0038007A-00EF-4A82-8A46-0062000E0091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F164</xm:sqref>
        </x14:conditionalFormatting>
        <x14:conditionalFormatting xmlns:xm="http://schemas.microsoft.com/office/excel/2006/main">
          <x14:cfRule type="expression" priority="597" id="{005E006F-001F-4296-9355-00BA00E600E8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F164</xm:sqref>
        </x14:conditionalFormatting>
        <x14:conditionalFormatting xmlns:xm="http://schemas.microsoft.com/office/excel/2006/main">
          <x14:cfRule type="expression" priority="596" id="{00ED00C7-0086-4502-B1FF-00B00053009D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F164</xm:sqref>
        </x14:conditionalFormatting>
        <x14:conditionalFormatting xmlns:xm="http://schemas.microsoft.com/office/excel/2006/main">
          <x14:cfRule type="expression" priority="595" id="{002E00C5-00C7-489C-8708-00C000F000C6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F164</xm:sqref>
        </x14:conditionalFormatting>
        <x14:conditionalFormatting xmlns:xm="http://schemas.microsoft.com/office/excel/2006/main">
          <x14:cfRule type="expression" priority="594" id="{00FF0090-00C6-4616-B711-004C002700D6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expression" priority="593" id="{000700A1-004A-486A-99E8-00DB004A00AD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expression" priority="592" id="{009E008D-001D-49D7-8248-00560051009D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expression" priority="591" id="{00EA00D8-0082-4D14-A6A2-00BD004D000E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expression" priority="590" id="{009800BF-00D2-49EB-85AF-0042002400AA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expression" priority="589" id="{0081008E-007D-43E4-9E27-00DB009A001D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expression" priority="588" id="{00100044-00AE-4202-8327-002100E400CE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expression" priority="587" id="{002E00FA-0093-4E84-B7D6-00BA000100FB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cellIs" priority="586" operator="equal" id="{002C003A-00AE-420F-AF3C-00EE003C00B7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cellIs" priority="585" operator="equal" id="{006100AE-0041-4693-AF29-00B300160048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cellIs" priority="584" operator="equal" id="{00780037-004B-4F7D-BDC8-000700CF002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I164</xm:sqref>
        </x14:conditionalFormatting>
        <x14:conditionalFormatting xmlns:xm="http://schemas.microsoft.com/office/excel/2006/main">
          <x14:cfRule type="cellIs" priority="583" operator="equal" id="{003C00FF-0082-4385-882B-008800F2004D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cellIs" priority="582" operator="equal" id="{00E400F9-0019-489B-8BC7-00DF00ED00BE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cellIs" priority="581" operator="equal" id="{00130024-00BF-41ED-929A-001100AC002F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cellIs" priority="580" operator="equal" id="{00C40085-0072-4177-9CFF-003A002B008F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cellIs" priority="579" operator="equal" id="{004D0025-0094-468F-BD50-0095000D0064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cellIs" priority="578" operator="equal" id="{004D0001-0014-431E-8B3D-001B0004008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cellIs" priority="577" operator="equal" id="{006000C1-0034-45D1-9B87-0010001200C1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cellIs" priority="576" operator="equal" id="{00D2009A-00F2-406E-9142-006D00FC005F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expression" priority="575" id="{004500DB-00E0-43C3-BC70-00BB002F00FF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expression" priority="574" id="{00CC0050-0063-4F0B-8400-006200F600E5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expression" priority="573" id="{00F400A7-003C-4494-BB88-007A00600075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H164</xm:sqref>
        </x14:conditionalFormatting>
        <x14:conditionalFormatting xmlns:xm="http://schemas.microsoft.com/office/excel/2006/main">
          <x14:cfRule type="expression" priority="572" id="{00050078-0065-4706-AE37-00CA00140038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F165</xm:sqref>
        </x14:conditionalFormatting>
        <x14:conditionalFormatting xmlns:xm="http://schemas.microsoft.com/office/excel/2006/main">
          <x14:cfRule type="expression" priority="571" id="{00F8009D-006E-4713-8555-009300330094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F165</xm:sqref>
        </x14:conditionalFormatting>
        <x14:conditionalFormatting xmlns:xm="http://schemas.microsoft.com/office/excel/2006/main">
          <x14:cfRule type="expression" priority="570" id="{00D7003C-004C-4862-A82F-00FB00FF0065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F165</xm:sqref>
        </x14:conditionalFormatting>
        <x14:conditionalFormatting xmlns:xm="http://schemas.microsoft.com/office/excel/2006/main">
          <x14:cfRule type="expression" priority="569" id="{002A0035-00C4-49F2-8A77-001D00B600AC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F165</xm:sqref>
        </x14:conditionalFormatting>
        <x14:conditionalFormatting xmlns:xm="http://schemas.microsoft.com/office/excel/2006/main">
          <x14:cfRule type="expression" priority="568" id="{00F900E3-0048-4564-BDDE-00D000FF00D8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expression" priority="567" id="{004A0087-00EE-40E5-B87F-00510076007B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expression" priority="566" id="{007B0026-00F6-49CF-B74F-00BA008300ED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expression" priority="565" id="{00E000C9-00F1-4108-A9B8-00BC004300AC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expression" priority="564" id="{005E004E-00A2-43E2-B03B-00BF009A00F1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expression" priority="563" id="{007A0048-0074-458D-A0F9-00ED009F0019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expression" priority="562" id="{00A40042-00EF-4BF8-A1A2-00C9000200F7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expression" priority="561" id="{00E1001B-000D-4CF0-BA92-004300FE0033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cellIs" priority="560" operator="equal" id="{009600E7-0085-467D-942A-003600DA00A7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cellIs" priority="559" operator="equal" id="{0040002C-00DC-4A49-B064-009400D40024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cellIs" priority="558" operator="equal" id="{0018007A-0049-4EE5-A5DC-000700F600DE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I165</xm:sqref>
        </x14:conditionalFormatting>
        <x14:conditionalFormatting xmlns:xm="http://schemas.microsoft.com/office/excel/2006/main">
          <x14:cfRule type="cellIs" priority="557" operator="equal" id="{00720018-006F-46CB-A398-005300BE0047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cellIs" priority="556" operator="equal" id="{00F8005C-00E3-49D4-BF5F-00FB004F004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cellIs" priority="555" operator="equal" id="{00AA0041-00D7-47CC-B34E-00AA00F000B7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cellIs" priority="554" operator="equal" id="{00D800CB-00FB-4C91-8210-0080004800CD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cellIs" priority="553" operator="equal" id="{00D700F6-0028-4D8D-B8F3-0010001E00B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cellIs" priority="552" operator="equal" id="{008C0044-00FA-4AD4-8D08-009D00F10077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cellIs" priority="551" operator="equal" id="{00920061-00CD-4DC5-A79D-008C00EE00EA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cellIs" priority="550" operator="equal" id="{0096007F-0010-4CDD-A50C-004500E2001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expression" priority="549" id="{002F0093-0010-47B7-AAF2-001A008F002E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expression" priority="548" id="{00150062-00BE-432A-B806-007A00300001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expression" priority="547" id="{00D10005-002D-48BC-98FE-00CC00EE00AD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H165</xm:sqref>
        </x14:conditionalFormatting>
        <x14:conditionalFormatting xmlns:xm="http://schemas.microsoft.com/office/excel/2006/main">
          <x14:cfRule type="expression" priority="546" id="{00880082-00F7-4B5A-995C-0078004A000F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F166</xm:sqref>
        </x14:conditionalFormatting>
        <x14:conditionalFormatting xmlns:xm="http://schemas.microsoft.com/office/excel/2006/main">
          <x14:cfRule type="expression" priority="545" id="{00AE006C-00D7-41AC-A0BA-0044009C0086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F166</xm:sqref>
        </x14:conditionalFormatting>
        <x14:conditionalFormatting xmlns:xm="http://schemas.microsoft.com/office/excel/2006/main">
          <x14:cfRule type="expression" priority="544" id="{00520047-00E6-4EA5-879A-008400E70008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F166</xm:sqref>
        </x14:conditionalFormatting>
        <x14:conditionalFormatting xmlns:xm="http://schemas.microsoft.com/office/excel/2006/main">
          <x14:cfRule type="expression" priority="543" id="{00500062-00CA-4F41-AAEF-00C5001300D4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F166</xm:sqref>
        </x14:conditionalFormatting>
        <x14:conditionalFormatting xmlns:xm="http://schemas.microsoft.com/office/excel/2006/main">
          <x14:cfRule type="expression" priority="542" id="{005700F6-00BF-4BD1-855A-003D00DA0014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expression" priority="541" id="{001A00B6-0001-4B12-A60A-0094003B005C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expression" priority="540" id="{00F500E0-0094-4020-9E7B-004D003A00E8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expression" priority="539" id="{00830039-00E7-4D6F-B3BD-008500A500A8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expression" priority="538" id="{009200E9-00E7-4836-BD97-00F1007600C1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expression" priority="537" id="{0067004F-0051-467F-9CAD-009A007E0022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expression" priority="536" id="{00D900A1-00D4-4A31-BC2D-00F4009C008B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expression" priority="535" id="{00CF006B-00FB-4A0E-BA0B-00C200260079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cellIs" priority="534" operator="equal" id="{0066003A-004B-4A44-A698-0062005C0072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cellIs" priority="533" operator="equal" id="{00B100AF-00EB-4225-82F7-009B00D400C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cellIs" priority="532" operator="equal" id="{00F20091-00FE-4078-ABE3-005D00A40087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I166</xm:sqref>
        </x14:conditionalFormatting>
        <x14:conditionalFormatting xmlns:xm="http://schemas.microsoft.com/office/excel/2006/main">
          <x14:cfRule type="cellIs" priority="531" operator="equal" id="{00C10002-0046-494F-AB83-00DA00530024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cellIs" priority="530" operator="equal" id="{0079004D-00A3-4FAF-8C2D-0069006400A2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cellIs" priority="529" operator="equal" id="{005B004E-0071-49D3-8A63-00C100E80077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cellIs" priority="528" operator="equal" id="{00CD007F-00A5-43A9-8122-001300AB001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cellIs" priority="527" operator="equal" id="{00420008-0002-44A0-8B55-0000005A00F8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cellIs" priority="526" operator="equal" id="{008C008E-0076-4C14-B38D-002900710066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cellIs" priority="525" operator="equal" id="{00D6008D-0077-4EC1-92FC-00290050005E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cellIs" priority="524" operator="equal" id="{003E0098-00E3-4945-9CE2-006300A00022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expression" priority="523" id="{0000001F-008E-4B9A-95FC-00850098003D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expression" priority="522" id="{001D00A0-00A4-44BE-BC50-0016004800F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expression" priority="521" id="{0062008B-00DC-4B40-9E7F-004F00C900F4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H166</xm:sqref>
        </x14:conditionalFormatting>
        <x14:conditionalFormatting xmlns:xm="http://schemas.microsoft.com/office/excel/2006/main">
          <x14:cfRule type="expression" priority="520" id="{000F0000-00C5-40D2-910D-002D00EF007C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F167:F184</xm:sqref>
        </x14:conditionalFormatting>
        <x14:conditionalFormatting xmlns:xm="http://schemas.microsoft.com/office/excel/2006/main">
          <x14:cfRule type="expression" priority="519" id="{001300F9-000B-4F13-B7F8-00EC0085005E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F167:F184</xm:sqref>
        </x14:conditionalFormatting>
        <x14:conditionalFormatting xmlns:xm="http://schemas.microsoft.com/office/excel/2006/main">
          <x14:cfRule type="expression" priority="518" id="{00A8002F-00C7-4BB3-9CEA-0027000F0054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F167:F184</xm:sqref>
        </x14:conditionalFormatting>
        <x14:conditionalFormatting xmlns:xm="http://schemas.microsoft.com/office/excel/2006/main">
          <x14:cfRule type="expression" priority="517" id="{00D70032-00E9-475A-A0A5-005D007E0090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F167:F184</xm:sqref>
        </x14:conditionalFormatting>
        <x14:conditionalFormatting xmlns:xm="http://schemas.microsoft.com/office/excel/2006/main">
          <x14:cfRule type="expression" priority="516" id="{008200B9-0099-4B24-9740-0099005F00D8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expression" priority="515" id="{00040045-0074-44B0-85A8-007B00A5001E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expression" priority="514" id="{00C300DE-0046-4433-B8CA-0017006C0083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expression" priority="513" id="{00FD00F6-00C5-4325-9C57-0093003C00C5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expression" priority="512" id="{004700CB-0060-4828-B8FE-00A7008F0024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expression" priority="511" id="{003D00BA-00BE-46BA-8C70-007900460005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expression" priority="510" id="{00DC0020-0052-4917-B74D-007300D1002A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expression" priority="509" id="{009C00B0-00F2-4778-9B30-00FC00B3008E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cellIs" priority="508" operator="equal" id="{00BC00F1-00AF-4BB7-B9D4-00E400570082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cellIs" priority="507" operator="equal" id="{005200EC-002B-4028-B8F3-0071006A00F5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cellIs" priority="506" operator="equal" id="{004000F0-00CF-4BB2-B8BC-00AF006000FC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I167:I184</xm:sqref>
        </x14:conditionalFormatting>
        <x14:conditionalFormatting xmlns:xm="http://schemas.microsoft.com/office/excel/2006/main">
          <x14:cfRule type="cellIs" priority="505" operator="equal" id="{00610096-00A3-4BDF-9F36-00F300EC0082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cellIs" priority="504" operator="equal" id="{0020006D-00FD-432A-957F-000B007B00FA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cellIs" priority="503" operator="equal" id="{000600E2-00BC-4F0A-A2A2-00CF00DE0067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cellIs" priority="502" operator="equal" id="{00E4000E-000B-4A61-8D96-001A0092001C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cellIs" priority="501" operator="equal" id="{009E0037-0075-4AA4-997F-00DE000100F7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cellIs" priority="500" operator="equal" id="{00A7003A-00BC-4B40-82B1-004F004300F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cellIs" priority="499" operator="equal" id="{00E200AB-001A-4FC6-B002-0037000A009A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cellIs" priority="498" operator="equal" id="{00C800F1-00BE-4FD0-BC64-00B000C500AC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expression" priority="497" id="{00350001-00D6-4945-80C4-009E00D000BF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expression" priority="496" id="{00A60000-008A-480C-989A-004F00500019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expression" priority="495" id="{00FE003C-00F6-4C52-8636-004B00380094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H167:H184</xm:sqref>
        </x14:conditionalFormatting>
        <x14:conditionalFormatting xmlns:xm="http://schemas.microsoft.com/office/excel/2006/main">
          <x14:cfRule type="expression" priority="494" id="{00690054-00FD-40AA-9A4C-000B00EC00BB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F185:F186</xm:sqref>
        </x14:conditionalFormatting>
        <x14:conditionalFormatting xmlns:xm="http://schemas.microsoft.com/office/excel/2006/main">
          <x14:cfRule type="expression" priority="493" id="{00E10047-00CD-4BC8-90E3-00CC00F200CD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F185:F186</xm:sqref>
        </x14:conditionalFormatting>
        <x14:conditionalFormatting xmlns:xm="http://schemas.microsoft.com/office/excel/2006/main">
          <x14:cfRule type="expression" priority="492" id="{00B400CF-003B-4220-9DAD-003A0096001D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F185:F186</xm:sqref>
        </x14:conditionalFormatting>
        <x14:conditionalFormatting xmlns:xm="http://schemas.microsoft.com/office/excel/2006/main">
          <x14:cfRule type="expression" priority="491" id="{00CC00C3-004A-4710-8EAD-000E001A0073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F185:F186</xm:sqref>
        </x14:conditionalFormatting>
        <x14:conditionalFormatting xmlns:xm="http://schemas.microsoft.com/office/excel/2006/main">
          <x14:cfRule type="expression" priority="490" id="{00980049-00AC-4FCB-B573-005800CE0036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expression" priority="489" id="{00FF0048-00F1-47E2-B005-00AA0015009E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expression" priority="488" id="{0031005D-00F8-45BE-88E3-002800830088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expression" priority="487" id="{00EC00EF-00B9-4DB6-8B86-00F6006B001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expression" priority="486" id="{009100EB-0016-4BF3-B946-00CD00470087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expression" priority="485" id="{000F000E-0041-4887-9DA9-00F80096002C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expression" priority="484" id="{004100B3-0015-402E-9E9F-00B8003600C4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expression" priority="483" id="{00E90023-0053-4462-9382-006400A90080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cellIs" priority="482" operator="equal" id="{0032001E-0028-4606-AEE0-003C00F0009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cellIs" priority="481" operator="equal" id="{001C0055-004F-4958-9BA7-0041001700BE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cellIs" priority="480" operator="equal" id="{00A200F5-0051-4C22-9358-009E000D008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I185:I186</xm:sqref>
        </x14:conditionalFormatting>
        <x14:conditionalFormatting xmlns:xm="http://schemas.microsoft.com/office/excel/2006/main">
          <x14:cfRule type="cellIs" priority="479" operator="equal" id="{00460045-00FC-4DAC-9991-00D9005900FA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cellIs" priority="478" operator="equal" id="{00680025-00F1-4BAA-89AE-00D3008200EC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cellIs" priority="477" operator="equal" id="{003A007C-0002-49B5-8DFB-00AD0066000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cellIs" priority="476" operator="equal" id="{006500D4-00E3-406B-AC13-00EE001A000F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cellIs" priority="475" operator="equal" id="{0095002E-0007-41A9-B472-00C100AD003C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cellIs" priority="474" operator="equal" id="{00FB009B-00AC-4CF3-AF98-00870001008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cellIs" priority="473" operator="equal" id="{005A0002-00D8-4D4B-ABAE-005C00480012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cellIs" priority="472" operator="equal" id="{001000C4-0060-46D4-BDE4-008C00F000F3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expression" priority="471" id="{0015004B-0027-498C-A7A4-00F90085000D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expression" priority="470" id="{00910017-00E3-447F-AE29-004800D20029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expression" priority="469" id="{003F00D1-005B-464C-8833-00590073002C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H185:H186</xm:sqref>
        </x14:conditionalFormatting>
        <x14:conditionalFormatting xmlns:xm="http://schemas.microsoft.com/office/excel/2006/main">
          <x14:cfRule type="expression" priority="468" id="{00CA0030-0061-40BD-A46E-009D005D004B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F187:F188</xm:sqref>
        </x14:conditionalFormatting>
        <x14:conditionalFormatting xmlns:xm="http://schemas.microsoft.com/office/excel/2006/main">
          <x14:cfRule type="expression" priority="467" id="{00790089-00CB-4650-AAF6-0080002900E7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F187:F188</xm:sqref>
        </x14:conditionalFormatting>
        <x14:conditionalFormatting xmlns:xm="http://schemas.microsoft.com/office/excel/2006/main">
          <x14:cfRule type="expression" priority="466" id="{00E100AE-00AD-42B5-8238-009500D1009E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F187:F188</xm:sqref>
        </x14:conditionalFormatting>
        <x14:conditionalFormatting xmlns:xm="http://schemas.microsoft.com/office/excel/2006/main">
          <x14:cfRule type="expression" priority="465" id="{00AE00AB-0029-4862-A584-005800070020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F187:F188</xm:sqref>
        </x14:conditionalFormatting>
        <x14:conditionalFormatting xmlns:xm="http://schemas.microsoft.com/office/excel/2006/main">
          <x14:cfRule type="expression" priority="464" id="{0091000F-00FD-45AA-96F5-00CD00490087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expression" priority="463" id="{00F900F0-008E-435B-BA83-0005008F0026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expression" priority="462" id="{005300F5-00C4-4533-8766-00160086005F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expression" priority="461" id="{00FE00DC-006B-4577-8882-00C0004D00CC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expression" priority="460" id="{00CE00F0-0051-4BA7-84F7-004200AA00B4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expression" priority="459" id="{00E30035-0035-4683-8B18-004500F500E1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expression" priority="458" id="{00DB0042-00ED-4B0F-AB31-00F7004B00BB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expression" priority="457" id="{002200AF-00E6-4C6D-8D78-000A0002003A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cellIs" priority="456" operator="equal" id="{00240006-0071-4A43-AD95-008100F20090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cellIs" priority="455" operator="equal" id="{003C00CD-0095-4780-9AD9-0060004B0067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cellIs" priority="454" operator="equal" id="{00EC00CB-006C-42B2-80A6-002A00C500E0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I187:I188</xm:sqref>
        </x14:conditionalFormatting>
        <x14:conditionalFormatting xmlns:xm="http://schemas.microsoft.com/office/excel/2006/main">
          <x14:cfRule type="cellIs" priority="453" operator="equal" id="{004C00FE-004D-4CBC-84B3-009E00D5006E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cellIs" priority="452" operator="equal" id="{005700A7-008A-4BF0-B510-0084007F003F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cellIs" priority="451" operator="equal" id="{007E0092-000F-4D9D-96BE-0042000800D5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cellIs" priority="450" operator="equal" id="{00970073-0039-4F29-A192-006E00BC00D4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cellIs" priority="449" operator="equal" id="{009E0017-0071-4A5E-8379-00730011000F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cellIs" priority="448" operator="equal" id="{00FC0038-00C8-4926-BA28-0021009C00F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cellIs" priority="447" operator="equal" id="{005E00EC-00E4-488A-A187-0052007A00D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cellIs" priority="446" operator="equal" id="{00A20061-0058-4293-90EA-00E5005A00A0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expression" priority="445" id="{00360065-0085-4E46-BE75-006D00D40069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expression" priority="444" id="{001F0043-0050-424F-BCFB-001700860021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expression" priority="443" id="{001A00B3-0079-4E79-8793-008D009500CA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H187:H188</xm:sqref>
        </x14:conditionalFormatting>
        <x14:conditionalFormatting xmlns:xm="http://schemas.microsoft.com/office/excel/2006/main">
          <x14:cfRule type="expression" priority="442" id="{00590009-0044-41F0-A08F-00E3009800D3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F189</xm:sqref>
        </x14:conditionalFormatting>
        <x14:conditionalFormatting xmlns:xm="http://schemas.microsoft.com/office/excel/2006/main">
          <x14:cfRule type="expression" priority="441" id="{001D0095-0086-4DFC-B99F-002000770019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F189</xm:sqref>
        </x14:conditionalFormatting>
        <x14:conditionalFormatting xmlns:xm="http://schemas.microsoft.com/office/excel/2006/main">
          <x14:cfRule type="expression" priority="440" id="{00C7007B-00A8-40FD-B9C2-006400AD000C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F189</xm:sqref>
        </x14:conditionalFormatting>
        <x14:conditionalFormatting xmlns:xm="http://schemas.microsoft.com/office/excel/2006/main">
          <x14:cfRule type="expression" priority="439" id="{005500D1-00CF-4C82-85E6-001C0008003D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F189</xm:sqref>
        </x14:conditionalFormatting>
        <x14:conditionalFormatting xmlns:xm="http://schemas.microsoft.com/office/excel/2006/main">
          <x14:cfRule type="expression" priority="438" id="{001200B0-00C6-44F9-A595-00BC00B40067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expression" priority="437" id="{00630056-0006-4C56-9A02-007100D0003D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expression" priority="436" id="{00A00078-0039-4F62-936E-00BE00BA00B3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expression" priority="435" id="{00CA0019-0028-4863-9A1F-00570094004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expression" priority="434" id="{00D900E7-00D1-499C-9DA1-002100D600DC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expression" priority="433" id="{0012005B-0068-4E5F-BFAD-0012005800A1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expression" priority="432" id="{00950025-003B-4E53-A87B-00C300190022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expression" priority="431" id="{008000FC-0072-4EA4-87DA-0059007C00CF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cellIs" priority="430" operator="equal" id="{008F00BD-003D-4AEE-BCFE-0056001D0048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cellIs" priority="429" operator="equal" id="{005A0007-00E2-4137-A255-008700CF0096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cellIs" priority="428" operator="equal" id="{00D400E4-0004-4205-AA72-00DF00CA00FC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I189</xm:sqref>
        </x14:conditionalFormatting>
        <x14:conditionalFormatting xmlns:xm="http://schemas.microsoft.com/office/excel/2006/main">
          <x14:cfRule type="cellIs" priority="427" operator="equal" id="{00F800A4-0002-42AF-85BF-0006003D0080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cellIs" priority="426" operator="equal" id="{00CE009D-009A-4738-B461-00DC00FA001F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cellIs" priority="425" operator="equal" id="{000300FB-00CA-4707-9CA2-00C300240069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cellIs" priority="424" operator="equal" id="{005E006F-0036-47DE-895F-005200DA0095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cellIs" priority="423" operator="equal" id="{0097001A-0026-4778-AF2E-008200750073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cellIs" priority="422" operator="equal" id="{00FA0027-0042-4D91-B9D8-00A500F7002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cellIs" priority="421" operator="equal" id="{00490070-0096-4AB4-A741-009B00EA0066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cellIs" priority="420" operator="equal" id="{006B00AC-0053-44F8-A2AC-00E400C20070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expression" priority="419" id="{007600D8-00A8-4E55-B1C5-008E002E00C8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expression" priority="418" id="{0025002B-00F6-4ABF-BC73-00CF007D009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expression" priority="417" id="{00CD00DE-0003-4B5D-B270-009300C600E0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H189</xm:sqref>
        </x14:conditionalFormatting>
        <x14:conditionalFormatting xmlns:xm="http://schemas.microsoft.com/office/excel/2006/main">
          <x14:cfRule type="expression" priority="416" id="{00DD002A-00C8-4215-A628-001C00C200C6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F190</xm:sqref>
        </x14:conditionalFormatting>
        <x14:conditionalFormatting xmlns:xm="http://schemas.microsoft.com/office/excel/2006/main">
          <x14:cfRule type="expression" priority="415" id="{000000C2-00F6-4260-B963-001E00B800F7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F190</xm:sqref>
        </x14:conditionalFormatting>
        <x14:conditionalFormatting xmlns:xm="http://schemas.microsoft.com/office/excel/2006/main">
          <x14:cfRule type="expression" priority="414" id="{00670057-005B-4A87-9544-003000910073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F190</xm:sqref>
        </x14:conditionalFormatting>
        <x14:conditionalFormatting xmlns:xm="http://schemas.microsoft.com/office/excel/2006/main">
          <x14:cfRule type="expression" priority="413" id="{00B4004C-00D9-44EE-B49A-00FB00EA0022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F190</xm:sqref>
        </x14:conditionalFormatting>
        <x14:conditionalFormatting xmlns:xm="http://schemas.microsoft.com/office/excel/2006/main">
          <x14:cfRule type="expression" priority="412" id="{0028008E-009C-4E31-B810-00720068009B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expression" priority="411" id="{001500B5-0036-48A2-9958-007400AC0054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expression" priority="410" id="{006300B5-009E-4841-A90F-004700E500C7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expression" priority="409" id="{0025002B-002E-418A-8A15-00E200B00089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expression" priority="408" id="{008E00F0-0064-4A3A-B173-00D6009D0097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expression" priority="407" id="{006100C7-00F8-489A-AC3A-004300640010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expression" priority="406" id="{00350082-0064-41AC-A0B7-00AF000E00DE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expression" priority="405" id="{002900C4-00D7-4992-8CE1-00AC00640014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cellIs" priority="404" operator="equal" id="{000E003D-00E1-4BFE-B49C-00F1009A0075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cellIs" priority="403" operator="equal" id="{00570040-0087-4F79-BB6C-00C000810045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cellIs" priority="402" operator="equal" id="{00680077-00F8-4153-9126-007600EF009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I190</xm:sqref>
        </x14:conditionalFormatting>
        <x14:conditionalFormatting xmlns:xm="http://schemas.microsoft.com/office/excel/2006/main">
          <x14:cfRule type="cellIs" priority="401" operator="equal" id="{00700018-00CA-40FB-9A3A-00060023005C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cellIs" priority="400" operator="equal" id="{00310070-005C-4FEB-8FBA-001F000A0064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cellIs" priority="399" operator="equal" id="{004C00AE-0051-49B7-BD84-0010003000DD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cellIs" priority="398" operator="equal" id="{007A00FC-0005-4F1D-8B4D-008E00250040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cellIs" priority="397" operator="equal" id="{00310093-0081-4ACD-857B-006900020028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cellIs" priority="396" operator="equal" id="{00EC00A8-0004-490F-8E74-009400B2008B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cellIs" priority="395" operator="equal" id="{004A0039-00F2-4009-B4FA-004300B80035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cellIs" priority="394" operator="equal" id="{00F400AE-00DA-45CC-A76E-00DE00C7001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expression" priority="393" id="{002400DB-00AB-4C99-97DD-0018001700DC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expression" priority="392" id="{00A80059-0043-4973-93FD-009B006F005E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expression" priority="391" id="{00A6004F-00CE-478F-8A62-0095009D00FC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H190</xm:sqref>
        </x14:conditionalFormatting>
        <x14:conditionalFormatting xmlns:xm="http://schemas.microsoft.com/office/excel/2006/main">
          <x14:cfRule type="expression" priority="390" id="{00E40055-0089-4C07-A56C-00DA002D0095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F191:F203</xm:sqref>
        </x14:conditionalFormatting>
        <x14:conditionalFormatting xmlns:xm="http://schemas.microsoft.com/office/excel/2006/main">
          <x14:cfRule type="expression" priority="389" id="{0077005E-0068-4419-BF43-008D006D00A0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F191:F203</xm:sqref>
        </x14:conditionalFormatting>
        <x14:conditionalFormatting xmlns:xm="http://schemas.microsoft.com/office/excel/2006/main">
          <x14:cfRule type="expression" priority="388" id="{003900F3-003D-4E3D-B895-00E400F900D7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F191:F203</xm:sqref>
        </x14:conditionalFormatting>
        <x14:conditionalFormatting xmlns:xm="http://schemas.microsoft.com/office/excel/2006/main">
          <x14:cfRule type="expression" priority="387" id="{00EB000F-008E-4A56-ADFF-003E008800DA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F191:F203</xm:sqref>
        </x14:conditionalFormatting>
        <x14:conditionalFormatting xmlns:xm="http://schemas.microsoft.com/office/excel/2006/main">
          <x14:cfRule type="expression" priority="386" id="{001300A7-00A2-4C73-A555-004C00EA00BB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expression" priority="385" id="{0074009F-00AB-489D-A08E-004D0034000F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expression" priority="384" id="{009B001A-00B3-4BC1-8EBC-00BF008300A4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expression" priority="383" id="{00A2007D-0014-43E7-B4A1-00050059003B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expression" priority="382" id="{007B0085-000C-4C6C-9EB6-006500CA00FE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expression" priority="381" id="{00210052-0043-487D-96CF-00A400D20041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expression" priority="380" id="{00000023-001D-4DC5-AACC-0003001200C7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expression" priority="379" id="{003B0000-0010-473D-BC3A-00920028007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cellIs" priority="378" operator="equal" id="{00B300C1-0032-4B72-87F9-00AD006500DA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cellIs" priority="377" operator="equal" id="{007000A2-00E3-41A9-9764-009100650004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cellIs" priority="376" operator="equal" id="{003900BB-001B-4FC3-9E49-00F800A500F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I191:I203</xm:sqref>
        </x14:conditionalFormatting>
        <x14:conditionalFormatting xmlns:xm="http://schemas.microsoft.com/office/excel/2006/main">
          <x14:cfRule type="cellIs" priority="375" operator="equal" id="{003700BC-0097-4D5D-AE7F-0097004D0044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cellIs" priority="374" operator="equal" id="{009F0021-003F-4A9B-86C6-007D006900FC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cellIs" priority="373" operator="equal" id="{008B00BD-00C3-4996-8F4D-002000B200A4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cellIs" priority="372" operator="equal" id="{00150065-0001-4AD1-A1AB-004600B50068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cellIs" priority="371" operator="equal" id="{008F00E3-0052-4C93-9354-009600FC004E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cellIs" priority="370" operator="equal" id="{004400F7-001F-48A0-9E3F-00FE006100BC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cellIs" priority="369" operator="equal" id="{004300F3-004F-4EDA-AD82-0092001700D2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cellIs" priority="368" operator="equal" id="{008900EB-00D3-413A-B4FC-006E00390005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expression" priority="367" id="{008F00F2-0018-49D3-A9F8-0035008100CF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expression" priority="366" id="{00E1005E-00DE-420F-BA09-00E700F00079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expression" priority="365" id="{00440013-003D-413F-B15C-004900F000F5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H191:H203</xm:sqref>
        </x14:conditionalFormatting>
        <x14:conditionalFormatting xmlns:xm="http://schemas.microsoft.com/office/excel/2006/main">
          <x14:cfRule type="expression" priority="364" id="{0024003A-0005-4E55-8874-001A00810076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F204 F217:F219 F221</xm:sqref>
        </x14:conditionalFormatting>
        <x14:conditionalFormatting xmlns:xm="http://schemas.microsoft.com/office/excel/2006/main">
          <x14:cfRule type="expression" priority="363" id="{000100E9-0079-4F87-88AA-0087006F0086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F204 F217:F219 F221</xm:sqref>
        </x14:conditionalFormatting>
        <x14:conditionalFormatting xmlns:xm="http://schemas.microsoft.com/office/excel/2006/main">
          <x14:cfRule type="expression" priority="362" id="{00A4005A-0078-4FAE-9C66-001A00D00069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F204 F217:F219 F221</xm:sqref>
        </x14:conditionalFormatting>
        <x14:conditionalFormatting xmlns:xm="http://schemas.microsoft.com/office/excel/2006/main">
          <x14:cfRule type="expression" priority="361" id="{005700EC-0087-44E0-8774-007400A30068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F204 F217:F219 F221</xm:sqref>
        </x14:conditionalFormatting>
        <x14:conditionalFormatting xmlns:xm="http://schemas.microsoft.com/office/excel/2006/main">
          <x14:cfRule type="expression" priority="360" id="{00930082-0042-400C-83CA-000800070008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expression" priority="359" id="{00EB0039-00D6-4682-8D38-00ED000900B1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expression" priority="358" id="{003500F9-00BD-43CC-8608-0063005400A7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expression" priority="357" id="{00FD0098-00C9-48F4-B0F2-00DD006D0061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expression" priority="356" id="{00930070-00DC-4BE2-A706-005A00A000D0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expression" priority="355" id="{00DA0052-0005-4E33-ACD2-00CC005D00E5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expression" priority="354" id="{00D4005B-0029-4A73-BD9F-003000B60059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expression" priority="353" id="{00D20088-00AE-4F01-A5E3-001600380097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cellIs" priority="352" operator="equal" id="{00A500C5-001F-47BF-92B4-00AF00E3004F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cellIs" priority="351" operator="equal" id="{00F0008A-005F-4096-BFA9-000C0091007C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cellIs" priority="350" operator="equal" id="{007A005D-0071-46E3-9796-001600BA001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I204:I219 I221</xm:sqref>
        </x14:conditionalFormatting>
        <x14:conditionalFormatting xmlns:xm="http://schemas.microsoft.com/office/excel/2006/main">
          <x14:cfRule type="cellIs" priority="349" operator="equal" id="{0070007C-008E-4C21-8FDE-0006007300A9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cellIs" priority="348" operator="equal" id="{00C600D6-0067-4D4A-9275-00A2002B0071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cellIs" priority="347" operator="equal" id="{0056007E-0000-4441-807E-007600E200F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cellIs" priority="346" operator="equal" id="{00AE0018-003C-4C05-B39D-00DF009400BA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cellIs" priority="345" operator="equal" id="{001E0041-00D5-45AC-B611-0059001E00AF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cellIs" priority="344" operator="equal" id="{00420012-0025-404A-880E-004F00E30001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cellIs" priority="343" operator="equal" id="{0042009F-004F-4F88-8BA3-00D000880007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cellIs" priority="342" operator="equal" id="{00690097-00F7-44BA-9233-00DF007E00E3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expression" priority="341" id="{00C700E0-007B-42C6-957C-003A00F00015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expression" priority="340" id="{005B00EA-0024-4854-8AA0-0012002F005E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expression" priority="339" id="{00ED0076-0044-4D09-B5C7-00A400BA00AC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H204:H219 H221</xm:sqref>
        </x14:conditionalFormatting>
        <x14:conditionalFormatting xmlns:xm="http://schemas.microsoft.com/office/excel/2006/main">
          <x14:cfRule type="expression" priority="338" id="{006300E6-006D-464D-AE11-00D6005600C2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F222:F230</xm:sqref>
        </x14:conditionalFormatting>
        <x14:conditionalFormatting xmlns:xm="http://schemas.microsoft.com/office/excel/2006/main">
          <x14:cfRule type="expression" priority="337" id="{00F900EB-0005-4A9B-A1C2-00250020005E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F222:F230</xm:sqref>
        </x14:conditionalFormatting>
        <x14:conditionalFormatting xmlns:xm="http://schemas.microsoft.com/office/excel/2006/main">
          <x14:cfRule type="expression" priority="336" id="{00CE00E3-008B-4122-A48B-00A100FD0034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F222:F230</xm:sqref>
        </x14:conditionalFormatting>
        <x14:conditionalFormatting xmlns:xm="http://schemas.microsoft.com/office/excel/2006/main">
          <x14:cfRule type="expression" priority="335" id="{008E003C-0079-4ACC-A3F1-000300880046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F222:F230</xm:sqref>
        </x14:conditionalFormatting>
        <x14:conditionalFormatting xmlns:xm="http://schemas.microsoft.com/office/excel/2006/main">
          <x14:cfRule type="expression" priority="334" id="{00DE0080-00F2-4780-A3DE-000B001200CF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expression" priority="333" id="{00DE00A7-00ED-46AA-A957-000200A50012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expression" priority="332" id="{001A00DB-0049-47D4-B565-0066004900EA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expression" priority="331" id="{0027002C-00A6-4857-A714-006A00DE00D1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expression" priority="330" id="{003C0017-00C4-4629-83A5-0044003700B9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expression" priority="329" id="{00F000F1-0091-4206-8ABC-00EA00190069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expression" priority="328" id="{007200C9-00D8-40A0-9518-00FD005700DA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expression" priority="327" id="{00930034-003B-45DA-8D66-000F003300B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cellIs" priority="326" operator="equal" id="{00A500D8-00E3-4D3C-B9D6-00CC00780073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cellIs" priority="325" operator="equal" id="{002E00F2-00A9-4354-8504-00B800C200FC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cellIs" priority="324" operator="equal" id="{007D0013-00A7-4AC7-9C02-00DD00EF0000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I222:I230</xm:sqref>
        </x14:conditionalFormatting>
        <x14:conditionalFormatting xmlns:xm="http://schemas.microsoft.com/office/excel/2006/main">
          <x14:cfRule type="cellIs" priority="323" operator="equal" id="{00D10047-00BF-495E-9842-008B002200DA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cellIs" priority="322" operator="equal" id="{00F2001A-0046-4BF6-93A1-006D00130038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cellIs" priority="321" operator="equal" id="{007C008B-00E7-4F7C-A7BB-00F400D2000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cellIs" priority="320" operator="equal" id="{00EA001B-0030-490F-86B9-001D006800D6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cellIs" priority="319" operator="equal" id="{009E0082-00E6-4C66-857D-009E00A60053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cellIs" priority="318" operator="equal" id="{003E00E2-002C-4335-9128-001200EF00F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cellIs" priority="317" operator="equal" id="{009400F7-0025-40BE-9789-009A00D700FF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cellIs" priority="316" operator="equal" id="{00980087-004E-4345-9276-00320015008E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expression" priority="315" id="{000500F8-00CB-440C-BAC8-0049002600F4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expression" priority="314" id="{0036002E-00D8-4137-8A45-00F5000B00BB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expression" priority="313" id="{007C0001-00A9-4CEE-B930-00B100C900AF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H222:H230</xm:sqref>
        </x14:conditionalFormatting>
        <x14:conditionalFormatting xmlns:xm="http://schemas.microsoft.com/office/excel/2006/main">
          <x14:cfRule type="expression" priority="312" id="{0076009C-00A1-4782-825E-001A003400BE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F231:F258</xm:sqref>
        </x14:conditionalFormatting>
        <x14:conditionalFormatting xmlns:xm="http://schemas.microsoft.com/office/excel/2006/main">
          <x14:cfRule type="expression" priority="311" id="{006C00D9-00C9-45B1-820F-00D100E500C7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F231:F258</xm:sqref>
        </x14:conditionalFormatting>
        <x14:conditionalFormatting xmlns:xm="http://schemas.microsoft.com/office/excel/2006/main">
          <x14:cfRule type="expression" priority="310" id="{00550042-008B-40A6-A7E0-005C00CE00D4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F231:F258</xm:sqref>
        </x14:conditionalFormatting>
        <x14:conditionalFormatting xmlns:xm="http://schemas.microsoft.com/office/excel/2006/main">
          <x14:cfRule type="expression" priority="309" id="{005B00BF-00C4-489D-BC75-00C200F40054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F231:F258</xm:sqref>
        </x14:conditionalFormatting>
        <x14:conditionalFormatting xmlns:xm="http://schemas.microsoft.com/office/excel/2006/main">
          <x14:cfRule type="expression" priority="308" id="{004200F0-00FA-4A7A-BAAD-005E00D900F8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expression" priority="307" id="{005F00FD-00EE-428B-824C-001500C100E0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expression" priority="306" id="{003800B9-00AE-4CE4-B0C0-006B005900BD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expression" priority="305" id="{0037009A-003A-463F-B9F5-007B007B00A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expression" priority="304" id="{00D300CF-00A2-41F3-8E78-00B100F80013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expression" priority="303" id="{0090004E-0061-43D3-8E3A-006400E50063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expression" priority="302" id="{000900D7-00AD-4267-B781-00F400B900BA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expression" priority="301" id="{009F009F-00E2-478C-9DE3-004800520028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cellIs" priority="300" operator="equal" id="{005600A1-00FC-40F3-954F-002D005100DB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cellIs" priority="299" operator="equal" id="{00200045-0093-4166-9B14-0045000500E1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cellIs" priority="298" operator="equal" id="{000F00BD-0097-4BE6-80D4-00BF0039004C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I231:I258</xm:sqref>
        </x14:conditionalFormatting>
        <x14:conditionalFormatting xmlns:xm="http://schemas.microsoft.com/office/excel/2006/main">
          <x14:cfRule type="cellIs" priority="297" operator="equal" id="{00C30015-0016-48E8-9F5B-0077000600E9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cellIs" priority="296" operator="equal" id="{002000B1-0032-4D3F-A5F9-009100420067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cellIs" priority="295" operator="equal" id="{00D500BE-001B-4789-87A1-00D500F60037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cellIs" priority="294" operator="equal" id="{00FE004A-0047-4C14-90A6-0089007D0054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cellIs" priority="293" operator="equal" id="{003F00F9-0089-4AD7-B036-007400C1004D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cellIs" priority="292" operator="equal" id="{00F4002B-004A-44BD-914A-0099008A00CC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cellIs" priority="291" operator="equal" id="{0070009F-0050-411C-8306-00920001004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cellIs" priority="290" operator="equal" id="{00BC00E0-00F5-406F-A023-00AB002800CD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expression" priority="289" id="{00A900CD-00EB-4EDD-9F7B-00F2005400B6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expression" priority="288" id="{00F10027-00E0-43B1-8391-00B400660075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expression" priority="287" id="{00D6006D-005A-4609-A529-00BB00B900E1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H231:H258</xm:sqref>
        </x14:conditionalFormatting>
        <x14:conditionalFormatting xmlns:xm="http://schemas.microsoft.com/office/excel/2006/main">
          <x14:cfRule type="expression" priority="286" id="{00C500AE-0098-470E-B37E-00B800190082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F259:F261</xm:sqref>
        </x14:conditionalFormatting>
        <x14:conditionalFormatting xmlns:xm="http://schemas.microsoft.com/office/excel/2006/main">
          <x14:cfRule type="expression" priority="285" id="{00010073-0020-4F8B-8E8B-005300A000EC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F259:F261</xm:sqref>
        </x14:conditionalFormatting>
        <x14:conditionalFormatting xmlns:xm="http://schemas.microsoft.com/office/excel/2006/main">
          <x14:cfRule type="expression" priority="284" id="{00E90029-005A-4E08-915B-003300280086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F259:F261</xm:sqref>
        </x14:conditionalFormatting>
        <x14:conditionalFormatting xmlns:xm="http://schemas.microsoft.com/office/excel/2006/main">
          <x14:cfRule type="expression" priority="283" id="{00C000F3-0053-423E-8CF4-00E600E40013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F259:F261</xm:sqref>
        </x14:conditionalFormatting>
        <x14:conditionalFormatting xmlns:xm="http://schemas.microsoft.com/office/excel/2006/main">
          <x14:cfRule type="expression" priority="282" id="{00300040-0061-4F44-904F-00B200AB006C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expression" priority="281" id="{0039008E-006E-4EB3-8221-00FA00930001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expression" priority="280" id="{002F0087-009A-461C-8EF4-007100C10096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expression" priority="279" id="{002D007C-003F-4DC0-87F6-004C006D007E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expression" priority="278" id="{0091005F-00E8-4190-A8A4-00A8002F00EA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expression" priority="277" id="{005D0067-00AC-43C7-9F41-001E0059007B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expression" priority="276" id="{00F000B9-0082-4472-B5D1-00FB00D8006E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expression" priority="275" id="{002F00DD-0029-4844-BB53-00AC000500EF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cellIs" priority="274" operator="equal" id="{00E80079-00BC-4F6D-BE36-005D00850058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cellIs" priority="273" operator="equal" id="{00B2003B-007D-4544-8D19-001600980016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cellIs" priority="272" operator="equal" id="{00A800B9-00F6-41B9-B1F7-003C00360056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I259:I261</xm:sqref>
        </x14:conditionalFormatting>
        <x14:conditionalFormatting xmlns:xm="http://schemas.microsoft.com/office/excel/2006/main">
          <x14:cfRule type="cellIs" priority="271" operator="equal" id="{00E6006F-0035-448E-BA3B-0058006500FB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cellIs" priority="270" operator="equal" id="{009F000F-0048-4489-A85D-00CE00CC00BA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cellIs" priority="269" operator="equal" id="{00F900D7-00B7-4BA3-9DFA-007C002500E0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cellIs" priority="268" operator="equal" id="{0005004F-007A-4509-A4FD-00C1001300EE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cellIs" priority="267" operator="equal" id="{00980055-00B4-4CDD-9753-004500A800E0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cellIs" priority="266" operator="equal" id="{004B00A8-00CF-4F6B-8A45-00BF0023008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cellIs" priority="265" operator="equal" id="{00CA0090-0047-43DC-BE99-0070002500F4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cellIs" priority="264" operator="equal" id="{00AC0069-00C1-40CC-82D8-00710052005A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expression" priority="263" id="{00E200DE-0070-4D62-ADC3-001B00AE0069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expression" priority="262" id="{0061004A-0094-406D-B500-00EC009E0093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expression" priority="261" id="{005C0060-0089-4401-9FAF-00F900BA00B9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H259:H261</xm:sqref>
        </x14:conditionalFormatting>
        <x14:conditionalFormatting xmlns:xm="http://schemas.microsoft.com/office/excel/2006/main">
          <x14:cfRule type="expression" priority="260" id="{00FC0054-0029-4793-89D2-00C000D200DB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F262:F264 F277:F279 F281:F286</xm:sqref>
        </x14:conditionalFormatting>
        <x14:conditionalFormatting xmlns:xm="http://schemas.microsoft.com/office/excel/2006/main">
          <x14:cfRule type="expression" priority="259" id="{0073001B-0021-4EDF-94D8-0042006F00D7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F262:F264 F277:F279 F281:F286</xm:sqref>
        </x14:conditionalFormatting>
        <x14:conditionalFormatting xmlns:xm="http://schemas.microsoft.com/office/excel/2006/main">
          <x14:cfRule type="expression" priority="258" id="{0055008D-00BC-429C-BED1-0072000700BF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F262:F264 F277:F279 F281:F286</xm:sqref>
        </x14:conditionalFormatting>
        <x14:conditionalFormatting xmlns:xm="http://schemas.microsoft.com/office/excel/2006/main">
          <x14:cfRule type="expression" priority="257" id="{00EB00D4-004C-4A10-B487-00EB00860077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F262:F264 F277:F279 F281:F286</xm:sqref>
        </x14:conditionalFormatting>
        <x14:conditionalFormatting xmlns:xm="http://schemas.microsoft.com/office/excel/2006/main">
          <x14:cfRule type="expression" priority="256" id="{009400AD-00E8-46BD-8915-00930094001E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expression" priority="255" id="{00CF00AA-00E9-4110-8C88-00CD00EF0057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expression" priority="254" id="{004F00E2-0089-4DD8-AB25-00FB001C00F0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expression" priority="253" id="{0037000B-009C-4F19-83B2-00C800CD000F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expression" priority="252" id="{00DE0083-0095-4C86-9CFE-00E8009E0031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expression" priority="251" id="{002A0065-00BF-4B39-A3F3-001500500085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expression" priority="250" id="{00F90003-0098-4AE9-BDB5-00B6006000DB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expression" priority="249" id="{009800B7-0023-4D67-B821-001800CB006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cellIs" priority="248" operator="equal" id="{00BA0026-000A-4435-8C4D-0087009F00C2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cellIs" priority="247" operator="equal" id="{00D500BE-00B4-41FA-8B05-004F003B005A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cellIs" priority="246" operator="equal" id="{007300F7-008C-430D-B9DF-008900740015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I262:I279 I281:I286</xm:sqref>
        </x14:conditionalFormatting>
        <x14:conditionalFormatting xmlns:xm="http://schemas.microsoft.com/office/excel/2006/main">
          <x14:cfRule type="cellIs" priority="245" operator="equal" id="{00F50057-00A9-4033-A7D5-00F200100057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cellIs" priority="244" operator="equal" id="{00420038-0064-47E8-8D8B-003E00DE004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cellIs" priority="243" operator="equal" id="{00510070-0094-4A3C-8D29-00D6008700A0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cellIs" priority="242" operator="equal" id="{00DC0089-0047-4D85-8662-004F00F90009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cellIs" priority="241" operator="equal" id="{006E0080-00F1-4E25-9A9C-009A007B0057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cellIs" priority="240" operator="equal" id="{00C200FA-0024-4222-A6AD-00EC00BE00CF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cellIs" priority="239" operator="equal" id="{006E0038-00CD-4865-9926-005D00D000AB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cellIs" priority="238" operator="equal" id="{00260027-000D-46CF-9590-0084008800C6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expression" priority="237" id="{0082001B-0030-49B3-97B9-00B000C10088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expression" priority="236" id="{00D700D3-0034-482B-AED4-003A000700EE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expression" priority="235" id="{00C300D7-00F7-45FD-A88F-00BE00300004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H262:H271 H274:H279 H281:H286</xm:sqref>
        </x14:conditionalFormatting>
        <x14:conditionalFormatting xmlns:xm="http://schemas.microsoft.com/office/excel/2006/main">
          <x14:cfRule type="expression" priority="234" id="{00F10074-0035-4268-94A2-000E005B007F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F287:F288</xm:sqref>
        </x14:conditionalFormatting>
        <x14:conditionalFormatting xmlns:xm="http://schemas.microsoft.com/office/excel/2006/main">
          <x14:cfRule type="expression" priority="233" id="{0043002C-00BA-4155-883F-009E002400F7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F287:F288</xm:sqref>
        </x14:conditionalFormatting>
        <x14:conditionalFormatting xmlns:xm="http://schemas.microsoft.com/office/excel/2006/main">
          <x14:cfRule type="expression" priority="232" id="{009F00C4-0028-4F9A-930E-0054006600C1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F287:F288</xm:sqref>
        </x14:conditionalFormatting>
        <x14:conditionalFormatting xmlns:xm="http://schemas.microsoft.com/office/excel/2006/main">
          <x14:cfRule type="expression" priority="231" id="{00F80019-00E0-4279-96AC-000800820058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F287:F288</xm:sqref>
        </x14:conditionalFormatting>
        <x14:conditionalFormatting xmlns:xm="http://schemas.microsoft.com/office/excel/2006/main">
          <x14:cfRule type="expression" priority="230" id="{00540095-00BA-4D5D-9A1E-00460028003B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expression" priority="229" id="{00AF0077-002B-4FED-BE9E-00FE003300DF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expression" priority="228" id="{004C00CB-0060-40F4-8796-009C00CC0091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expression" priority="227" id="{00EF0054-00BC-4BB3-9CD5-00A200D300E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expression" priority="226" id="{00340096-0028-4555-B1B1-0093009B00E4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expression" priority="225" id="{005100F8-00E0-43BF-8270-00680094005B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expression" priority="224" id="{00D600EC-0048-47F4-B090-007D009400AC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expression" priority="223" id="{002F00BE-0087-4A4B-B8A5-0032008F001B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cellIs" priority="222" operator="equal" id="{00D400AC-0006-4B79-B4FE-007000510022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cellIs" priority="221" operator="equal" id="{00A000AB-0015-47F4-A452-001D0014009B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cellIs" priority="220" operator="equal" id="{008C0074-002D-4570-B810-0040002800A9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I287:I288</xm:sqref>
        </x14:conditionalFormatting>
        <x14:conditionalFormatting xmlns:xm="http://schemas.microsoft.com/office/excel/2006/main">
          <x14:cfRule type="cellIs" priority="219" operator="equal" id="{004F0036-0019-422D-9628-005B00A600BC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cellIs" priority="218" operator="equal" id="{004800B7-0073-4CAD-ADD7-00C700A6006A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cellIs" priority="217" operator="equal" id="{0094001C-004E-4BEA-BF1D-00A200D50087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cellIs" priority="216" operator="equal" id="{00460073-00A5-458A-9030-0031005D0076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cellIs" priority="215" operator="equal" id="{005100C9-0083-45E7-92A0-004D00CE004C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cellIs" priority="214" operator="equal" id="{008A001E-00EB-4C03-94CE-003400900029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cellIs" priority="213" operator="equal" id="{0085003F-0023-410F-BB00-000600C100C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cellIs" priority="212" operator="equal" id="{00620050-00DF-4016-8552-006C00700080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expression" priority="211" id="{004900E5-00A4-4620-9BA1-00DB009D00AD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expression" priority="210" id="{00C500C2-003E-4105-8CC0-002000190034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expression" priority="209" id="{006B0094-00AF-43EB-A53E-007000C800FF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H287:H288</xm:sqref>
        </x14:conditionalFormatting>
        <x14:conditionalFormatting xmlns:xm="http://schemas.microsoft.com/office/excel/2006/main">
          <x14:cfRule type="expression" priority="208" id="{008D0098-00C5-47E0-9813-007500000020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F289:F290</xm:sqref>
        </x14:conditionalFormatting>
        <x14:conditionalFormatting xmlns:xm="http://schemas.microsoft.com/office/excel/2006/main">
          <x14:cfRule type="expression" priority="207" id="{004C00CC-0007-4018-8A17-002200730062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F289:F290</xm:sqref>
        </x14:conditionalFormatting>
        <x14:conditionalFormatting xmlns:xm="http://schemas.microsoft.com/office/excel/2006/main">
          <x14:cfRule type="expression" priority="206" id="{002A00EB-0046-462A-B31E-008400EC0021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F289:F290</xm:sqref>
        </x14:conditionalFormatting>
        <x14:conditionalFormatting xmlns:xm="http://schemas.microsoft.com/office/excel/2006/main">
          <x14:cfRule type="expression" priority="205" id="{002B0065-00CC-450B-9ECA-0038005C000E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F289:F290</xm:sqref>
        </x14:conditionalFormatting>
        <x14:conditionalFormatting xmlns:xm="http://schemas.microsoft.com/office/excel/2006/main">
          <x14:cfRule type="expression" priority="204" id="{0003003A-00F9-4DA0-8659-006100DB00CD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expression" priority="203" id="{008500D1-0051-4464-8E19-0085005C006D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expression" priority="202" id="{00AA0092-0096-4E9B-86B6-00AB0055003D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expression" priority="201" id="{00640029-0009-4B97-A4C3-00A400CA00F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expression" priority="200" id="{00F10088-004B-4384-8AB8-0011008B00E4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expression" priority="199" id="{009C0091-0048-425F-9A12-0076000D00A8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expression" priority="198" id="{00C500E3-0096-4CD2-B573-0004003C009D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expression" priority="197" id="{0075005C-00EC-4090-B4CD-00C300870061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cellIs" priority="196" operator="equal" id="{006000ED-0082-41B8-929C-00FA006D0077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cellIs" priority="195" operator="equal" id="{0049008B-00FD-42AC-994D-006C0064008F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cellIs" priority="194" operator="equal" id="{008700D1-0065-4426-B58F-0082008F0039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I289:I290</xm:sqref>
        </x14:conditionalFormatting>
        <x14:conditionalFormatting xmlns:xm="http://schemas.microsoft.com/office/excel/2006/main">
          <x14:cfRule type="cellIs" priority="193" operator="equal" id="{00F800F2-00DB-4D80-BC86-007F009400EC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cellIs" priority="192" operator="equal" id="{00FD0061-00E1-456E-AE8B-00F400EC0048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cellIs" priority="191" operator="equal" id="{0004003B-0077-49CB-A2C5-00EC00CD0045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cellIs" priority="190" operator="equal" id="{000F00B3-00E1-4223-9F2B-001000BD0006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cellIs" priority="189" operator="equal" id="{005500EE-007E-400D-974C-008C00320075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cellIs" priority="188" operator="equal" id="{000900D6-00B7-4EC3-8026-005600E2006A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cellIs" priority="187" operator="equal" id="{003F0054-0035-4439-B61F-00FA00C20084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cellIs" priority="186" operator="equal" id="{00BB0025-001F-4046-AF14-006C006400F3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expression" priority="185" id="{009B00B5-009F-4730-9DFD-00B100B20052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expression" priority="184" id="{0046004E-0049-4DC2-BDB6-0073000B0081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expression" priority="183" id="{00710084-00EA-467E-B524-00960048000B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H289:H290</xm:sqref>
        </x14:conditionalFormatting>
        <x14:conditionalFormatting xmlns:xm="http://schemas.microsoft.com/office/excel/2006/main">
          <x14:cfRule type="expression" priority="182" id="{00610050-00AC-4B0F-8BF2-008700F0004E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F291</xm:sqref>
        </x14:conditionalFormatting>
        <x14:conditionalFormatting xmlns:xm="http://schemas.microsoft.com/office/excel/2006/main">
          <x14:cfRule type="expression" priority="181" id="{0022002A-0076-4DA1-9A0B-00C10001005E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F291</xm:sqref>
        </x14:conditionalFormatting>
        <x14:conditionalFormatting xmlns:xm="http://schemas.microsoft.com/office/excel/2006/main">
          <x14:cfRule type="expression" priority="180" id="{00F20089-00B5-45E7-9B97-0067009D0081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F291</xm:sqref>
        </x14:conditionalFormatting>
        <x14:conditionalFormatting xmlns:xm="http://schemas.microsoft.com/office/excel/2006/main">
          <x14:cfRule type="expression" priority="179" id="{005800ED-00BB-4109-B6AE-0037001F00FE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F291</xm:sqref>
        </x14:conditionalFormatting>
        <x14:conditionalFormatting xmlns:xm="http://schemas.microsoft.com/office/excel/2006/main">
          <x14:cfRule type="expression" priority="178" id="{007F001C-003C-4120-9DBD-00EC007400AB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expression" priority="177" id="{00D40001-0038-4053-A332-000E00DD003E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expression" priority="176" id="{001C00AF-00A0-461E-9623-0017006900D5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expression" priority="175" id="{004C0021-0085-42A1-958A-009800E600C0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expression" priority="174" id="{00880099-0022-404A-B3DA-0006000E00F9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expression" priority="173" id="{00B40026-0069-46DF-8D3F-006700A700FF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expression" priority="172" id="{009E000D-0020-44DE-BC3D-0071003D00D2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expression" priority="171" id="{002400F3-0089-4B2B-880C-006700A5000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cellIs" priority="170" operator="equal" id="{001B006A-00D7-411C-BE03-003E00F90097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cellIs" priority="169" operator="equal" id="{000C0012-0094-4F3A-8395-006E00D1007E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cellIs" priority="168" operator="equal" id="{00A9004E-000A-44A3-AB7A-00FD008300D2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I291</xm:sqref>
        </x14:conditionalFormatting>
        <x14:conditionalFormatting xmlns:xm="http://schemas.microsoft.com/office/excel/2006/main">
          <x14:cfRule type="cellIs" priority="167" operator="equal" id="{00D500FF-0043-473E-A521-005000B500A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cellIs" priority="166" operator="equal" id="{00930074-0021-4815-8FE4-00B7003D003C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cellIs" priority="165" operator="equal" id="{00480039-0003-4976-9BEA-00F100E200F2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cellIs" priority="164" operator="equal" id="{00F000D2-0046-4A40-983A-00F800360086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cellIs" priority="163" operator="equal" id="{00A10010-00C9-4D65-A59C-00CA002200FC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cellIs" priority="162" operator="equal" id="{00DA00AF-006E-44E8-BAB4-00FA00C70007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cellIs" priority="161" operator="equal" id="{0029000F-0041-44A3-89ED-000700A0005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cellIs" priority="160" operator="equal" id="{004A00A8-0024-404E-ADC3-00520007007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expression" priority="159" id="{0043004D-0094-403C-BD8F-008400720046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expression" priority="158" id="{0005001E-000E-49B5-A161-005F0047005B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expression" priority="157" id="{00DE007C-00DA-4E66-9A80-00CB002500AF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H291</xm:sqref>
        </x14:conditionalFormatting>
        <x14:conditionalFormatting xmlns:xm="http://schemas.microsoft.com/office/excel/2006/main">
          <x14:cfRule type="expression" priority="156" id="{0039007A-003E-4FF3-8079-009600CE00E2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F292:F295</xm:sqref>
        </x14:conditionalFormatting>
        <x14:conditionalFormatting xmlns:xm="http://schemas.microsoft.com/office/excel/2006/main">
          <x14:cfRule type="expression" priority="155" id="{00EE002F-0032-4993-862E-00E500FE00B0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F292:F295</xm:sqref>
        </x14:conditionalFormatting>
        <x14:conditionalFormatting xmlns:xm="http://schemas.microsoft.com/office/excel/2006/main">
          <x14:cfRule type="expression" priority="154" id="{004C0033-0050-4D9D-BC6F-0032008E0079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F292:F295</xm:sqref>
        </x14:conditionalFormatting>
        <x14:conditionalFormatting xmlns:xm="http://schemas.microsoft.com/office/excel/2006/main">
          <x14:cfRule type="expression" priority="153" id="{00BB00BA-001A-46D9-B93F-009E00FE0075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F292:F295</xm:sqref>
        </x14:conditionalFormatting>
        <x14:conditionalFormatting xmlns:xm="http://schemas.microsoft.com/office/excel/2006/main">
          <x14:cfRule type="expression" priority="152" id="{003E0015-0065-448E-A304-00EB005000E9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expression" priority="151" id="{00A500E5-005A-422C-BFD8-002B00FA0063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expression" priority="150" id="{00DC00D2-0006-4167-B2A1-00D3001700E9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expression" priority="149" id="{00740099-0072-408B-A56C-00B800700005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expression" priority="148" id="{004C008F-0065-4AE9-9F61-0050008400C2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expression" priority="147" id="{00FD0032-0028-4014-9BE9-004300BA0060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expression" priority="146" id="{00110082-0055-4C0C-B9B3-00830005003F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expression" priority="145" id="{007000C5-0088-49AD-9788-00EF003B00C6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cellIs" priority="144" operator="equal" id="{00DA0041-004F-497A-BC58-00C00015000C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cellIs" priority="143" operator="equal" id="{00EB001B-0099-49AC-B2F9-006700840009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cellIs" priority="142" operator="equal" id="{00BA00BB-0014-4CF4-8D0C-0091009F009E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I292:I295</xm:sqref>
        </x14:conditionalFormatting>
        <x14:conditionalFormatting xmlns:xm="http://schemas.microsoft.com/office/excel/2006/main">
          <x14:cfRule type="cellIs" priority="141" operator="equal" id="{003E006C-00D0-4132-A909-000B00AA004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cellIs" priority="140" operator="equal" id="{0086003A-0075-4E7C-82D2-0033002D00E5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cellIs" priority="139" operator="equal" id="{00D90091-00BF-433A-831C-00A400A100F9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cellIs" priority="138" operator="equal" id="{0086000D-003F-4337-95E0-00830023005E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cellIs" priority="137" operator="equal" id="{00CF005A-00EF-4DE9-94F0-0082001900E9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cellIs" priority="136" operator="equal" id="{00FC001E-0069-4303-A517-002F008E001C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cellIs" priority="135" operator="equal" id="{00E0001E-0034-4382-98EC-00A200C2000B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cellIs" priority="134" operator="equal" id="{00CA0014-0041-41E1-9F6F-003300A20057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expression" priority="133" id="{00A10012-0041-4C85-A20F-00E60096005A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expression" priority="132" id="{00B600CE-0058-4BAB-B2E0-003A004100C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expression" priority="131" id="{00FC007D-001A-42A5-99DC-00FB0071001B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H292:H295</xm:sqref>
        </x14:conditionalFormatting>
        <x14:conditionalFormatting xmlns:xm="http://schemas.microsoft.com/office/excel/2006/main">
          <x14:cfRule type="expression" priority="130" id="{004C0067-009E-44F2-85E6-008A00B100BC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F296</xm:sqref>
        </x14:conditionalFormatting>
        <x14:conditionalFormatting xmlns:xm="http://schemas.microsoft.com/office/excel/2006/main">
          <x14:cfRule type="expression" priority="129" id="{005E005B-00A2-448F-8CC9-008F004E0034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F296</xm:sqref>
        </x14:conditionalFormatting>
        <x14:conditionalFormatting xmlns:xm="http://schemas.microsoft.com/office/excel/2006/main">
          <x14:cfRule type="expression" priority="128" id="{00090044-00FE-45EE-A7C3-0030009500E3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F296</xm:sqref>
        </x14:conditionalFormatting>
        <x14:conditionalFormatting xmlns:xm="http://schemas.microsoft.com/office/excel/2006/main">
          <x14:cfRule type="expression" priority="127" id="{00160010-0023-4E5A-ADFC-00A60040006F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F296</xm:sqref>
        </x14:conditionalFormatting>
        <x14:conditionalFormatting xmlns:xm="http://schemas.microsoft.com/office/excel/2006/main">
          <x14:cfRule type="expression" priority="126" id="{006D0012-001A-4A38-B7CA-00B3009A00D4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expression" priority="125" id="{00270055-0082-4A44-938E-002700A20068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expression" priority="124" id="{00F3000F-00FA-4884-BE0C-00B600850018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expression" priority="123" id="{00AD00AA-0018-47D8-9277-000800B5003A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expression" priority="122" id="{00E00058-0086-4778-9839-0073005D00B3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expression" priority="121" id="{001A0093-002D-4502-AD4B-00D8007F0028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expression" priority="120" id="{007E002A-002F-4344-BA73-0020004900B3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expression" priority="119" id="{00FE0069-00BD-4B4B-A962-0013003200E4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cellIs" priority="118" operator="equal" id="{008B0073-0042-4563-97B1-00E900DD001B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cellIs" priority="117" operator="equal" id="{002C00DD-008A-4B79-A245-00F7004B00C1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cellIs" priority="116" operator="equal" id="{00100096-008D-4B2C-8F3E-006300FD00D4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I296</xm:sqref>
        </x14:conditionalFormatting>
        <x14:conditionalFormatting xmlns:xm="http://schemas.microsoft.com/office/excel/2006/main">
          <x14:cfRule type="cellIs" priority="115" operator="equal" id="{00820009-0036-4E67-AB57-00CD00A900C0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cellIs" priority="114" operator="equal" id="{00F60001-0088-4234-8E8F-001500F20013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cellIs" priority="113" operator="equal" id="{00570079-0097-4883-AB1C-00B900F800D4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cellIs" priority="112" operator="equal" id="{002900D1-0005-4969-B7F0-006F00DC0094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cellIs" priority="111" operator="equal" id="{00E80098-003D-48D5-BED2-0034009E00AF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cellIs" priority="110" operator="equal" id="{0009005A-0060-4A35-9CDC-005F00AD0030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cellIs" priority="109" operator="equal" id="{003F0033-00CF-4FAB-BA75-005600140059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cellIs" priority="108" operator="equal" id="{0056003E-00D2-43A7-B96B-000000A200AB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expression" priority="107" id="{00E0002E-0004-4DB0-80D1-006C00730070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expression" priority="106" id="{004600F0-009F-4DED-9DBE-0045008D00B1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expression" priority="105" id="{00C2009E-0055-4516-8843-0022004700B3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H296</xm:sqref>
        </x14:conditionalFormatting>
        <x14:conditionalFormatting xmlns:xm="http://schemas.microsoft.com/office/excel/2006/main">
          <x14:cfRule type="expression" priority="104" id="{00E100F5-0015-4570-9D76-00D7009E00F7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F297:F304</xm:sqref>
        </x14:conditionalFormatting>
        <x14:conditionalFormatting xmlns:xm="http://schemas.microsoft.com/office/excel/2006/main">
          <x14:cfRule type="expression" priority="103" id="{00180019-0054-4866-9D72-002600620088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F297:F304</xm:sqref>
        </x14:conditionalFormatting>
        <x14:conditionalFormatting xmlns:xm="http://schemas.microsoft.com/office/excel/2006/main">
          <x14:cfRule type="expression" priority="102" id="{00B10015-00EF-45FE-9E8F-00FF005E00E1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F297:F304</xm:sqref>
        </x14:conditionalFormatting>
        <x14:conditionalFormatting xmlns:xm="http://schemas.microsoft.com/office/excel/2006/main">
          <x14:cfRule type="expression" priority="101" id="{0085000F-00AE-488D-9B89-001000380036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F297:F304</xm:sqref>
        </x14:conditionalFormatting>
        <x14:conditionalFormatting xmlns:xm="http://schemas.microsoft.com/office/excel/2006/main">
          <x14:cfRule type="expression" priority="100" id="{0084009E-0019-48FB-9AC7-002400E6004C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expression" priority="99" id="{00FA00FA-00D6-4219-AE3F-00BD00C4007B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expression" priority="98" id="{001F00E4-00DF-4BE8-B7BC-00C900F90035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expression" priority="97" id="{00EF0029-007B-4EA2-A957-006C00F40017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expression" priority="96" id="{00E200E0-004A-4067-A5B9-00AC004D0061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expression" priority="95" id="{00A90022-00BE-4274-9539-00C4009D000E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expression" priority="94" id="{00E100BF-00C0-42CA-80EB-00DC00EB00B7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expression" priority="93" id="{00070046-00AF-4EA6-91E6-0086002B00B5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cellIs" priority="92" operator="equal" id="{004B0046-0044-443C-854B-006300F200FD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cellIs" priority="91" operator="equal" id="{008100FE-0094-4AC9-AF4B-0072000B00E1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cellIs" priority="90" operator="equal" id="{0050002C-00E0-4C9B-BCB8-002100DA0080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I297:I304</xm:sqref>
        </x14:conditionalFormatting>
        <x14:conditionalFormatting xmlns:xm="http://schemas.microsoft.com/office/excel/2006/main">
          <x14:cfRule type="cellIs" priority="89" operator="equal" id="{005E00B8-00EE-4B61-B03F-00A700B2000B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cellIs" priority="88" operator="equal" id="{00410068-0009-4C5F-B0D7-00C2001B00E0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cellIs" priority="87" operator="equal" id="{00EF005E-0095-476F-809B-009600DA0014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cellIs" priority="86" operator="equal" id="{006A005A-0065-445F-B0D8-0039007F006F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cellIs" priority="85" operator="equal" id="{00D000D7-00D3-4CF0-A920-001B00020017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cellIs" priority="84" operator="equal" id="{00B7008F-0055-4DA3-9736-00ED009A00EF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cellIs" priority="83" operator="equal" id="{002A008E-00F3-41BB-8579-00940026003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cellIs" priority="82" operator="equal" id="{0044003C-008F-4B2D-A9B9-003500C70072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expression" priority="81" id="{001A0052-0095-472B-9545-00BD00580091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expression" priority="80" id="{00C50089-00F8-4395-86AB-0069003F002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expression" priority="79" id="{00830004-00F2-4C10-A5D2-0064001D001E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H297:H304</xm:sqref>
        </x14:conditionalFormatting>
        <x14:conditionalFormatting xmlns:xm="http://schemas.microsoft.com/office/excel/2006/main">
          <x14:cfRule type="expression" priority="78" id="{005A002B-0091-4EC8-A2ED-0055003900B9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F305</xm:sqref>
        </x14:conditionalFormatting>
        <x14:conditionalFormatting xmlns:xm="http://schemas.microsoft.com/office/excel/2006/main">
          <x14:cfRule type="expression" priority="77" id="{00AC002F-002D-4C7D-A4C0-00DB00E800E9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F305</xm:sqref>
        </x14:conditionalFormatting>
        <x14:conditionalFormatting xmlns:xm="http://schemas.microsoft.com/office/excel/2006/main">
          <x14:cfRule type="expression" priority="76" id="{00AF00C7-0007-4891-945F-007E0098006D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F305</xm:sqref>
        </x14:conditionalFormatting>
        <x14:conditionalFormatting xmlns:xm="http://schemas.microsoft.com/office/excel/2006/main">
          <x14:cfRule type="expression" priority="75" id="{00D600B8-008D-421D-BCD1-0089002B0025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F305</xm:sqref>
        </x14:conditionalFormatting>
        <x14:conditionalFormatting xmlns:xm="http://schemas.microsoft.com/office/excel/2006/main">
          <x14:cfRule type="expression" priority="74" id="{008800E8-00E8-4F9F-8201-00BD000D00C6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expression" priority="73" id="{005E00FA-00CD-45F1-833F-009D00C400D0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expression" priority="72" id="{00A500A6-0027-4180-9D7F-006000790065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expression" priority="71" id="{00820046-0093-4BBC-AA73-00DB002F0052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expression" priority="70" id="{00BB00C8-00F9-4BEB-B835-0010000300A1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expression" priority="69" id="{0098000D-0004-4033-B871-0009006600BD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expression" priority="68" id="{00E700A3-0035-4B95-BDE3-008F006D007D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expression" priority="67" id="{00B200A2-009D-4911-8541-0057007E0064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cellIs" priority="66" operator="equal" id="{00680046-00BB-48AB-A90F-00F200B200A0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cellIs" priority="65" operator="equal" id="{00D100EC-0024-4C54-912B-001700500021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cellIs" priority="64" operator="equal" id="{0014000E-0071-4CB0-B53D-00CE007B0091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I305</xm:sqref>
        </x14:conditionalFormatting>
        <x14:conditionalFormatting xmlns:xm="http://schemas.microsoft.com/office/excel/2006/main">
          <x14:cfRule type="cellIs" priority="63" operator="equal" id="{00A200B3-00D6-4902-9832-0034006500E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cellIs" priority="62" operator="equal" id="{0082009D-0073-4161-8684-002D00A60089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cellIs" priority="61" operator="equal" id="{006900E8-00C2-4BD8-A007-00D600B400C3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cellIs" priority="60" operator="equal" id="{00180003-009E-4728-9B48-009000B7003E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cellIs" priority="59" operator="equal" id="{009700A7-00CC-4D0E-8320-001900370003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cellIs" priority="58" operator="equal" id="{000B0055-0068-4047-A1D7-00CB00D40072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cellIs" priority="57" operator="equal" id="{002C005E-000B-4CEE-A585-0022002B001C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cellIs" priority="56" operator="equal" id="{008F0002-001D-428C-873E-001A00EE00C2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expression" priority="55" id="{005A00FA-003B-4DE8-ABE7-0094001B0055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expression" priority="54" id="{004A0061-0083-402E-8E2B-002E00C5000F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expression" priority="53" id="{005100C9-009D-468F-93E7-003F008400AF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H305</xm:sqref>
        </x14:conditionalFormatting>
        <x14:conditionalFormatting xmlns:xm="http://schemas.microsoft.com/office/excel/2006/main">
          <x14:cfRule type="expression" priority="52" id="{005600A6-003E-4601-AE62-003B00E3008B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F306:F316</xm:sqref>
        </x14:conditionalFormatting>
        <x14:conditionalFormatting xmlns:xm="http://schemas.microsoft.com/office/excel/2006/main">
          <x14:cfRule type="expression" priority="51" id="{0084009C-00B3-4575-B32D-00B9003A0059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F306:F316</xm:sqref>
        </x14:conditionalFormatting>
        <x14:conditionalFormatting xmlns:xm="http://schemas.microsoft.com/office/excel/2006/main">
          <x14:cfRule type="expression" priority="50" id="{00FC00F1-003C-434D-A6CB-00DA00CA0078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F306:F316</xm:sqref>
        </x14:conditionalFormatting>
        <x14:conditionalFormatting xmlns:xm="http://schemas.microsoft.com/office/excel/2006/main">
          <x14:cfRule type="expression" priority="49" id="{005800A0-0062-41CD-834D-0099003000C0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F306:F316</xm:sqref>
        </x14:conditionalFormatting>
        <x14:conditionalFormatting xmlns:xm="http://schemas.microsoft.com/office/excel/2006/main">
          <x14:cfRule type="expression" priority="48" id="{0073009D-0015-4219-BBEE-006F00DB0046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expression" priority="47" id="{00810048-0050-4409-94D5-00B40056004F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expression" priority="46" id="{001E0064-0019-485E-A35C-00280022001A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expression" priority="45" id="{00A6006E-000D-4C60-883B-006D00FE0049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expression" priority="44" id="{00410075-008A-40F2-B593-00ED00DD00E9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expression" priority="43" id="{0095006B-004D-447A-A2FE-0005002A00E0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expression" priority="42" id="{00F500EC-0061-47AC-9829-00FD0093006F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expression" priority="41" id="{00500066-0079-4467-86F5-000B005A005F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cellIs" priority="40" operator="equal" id="{00BF0089-00C8-40DE-B334-005300540056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cellIs" priority="39" operator="equal" id="{004A0002-0013-4ADB-93EE-00A8008E00F2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cellIs" priority="38" operator="equal" id="{00C00047-0005-4860-8B48-001800FF00A6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I306:I316</xm:sqref>
        </x14:conditionalFormatting>
        <x14:conditionalFormatting xmlns:xm="http://schemas.microsoft.com/office/excel/2006/main">
          <x14:cfRule type="cellIs" priority="37" operator="equal" id="{00210017-00E6-49CB-8E25-00800052005F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cellIs" priority="36" operator="equal" id="{002500D8-00F2-4132-ACFD-0069006A003A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cellIs" priority="35" operator="equal" id="{003A00A6-0094-4694-9D24-009200800080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cellIs" priority="34" operator="equal" id="{002200B3-00D4-4BC3-AEE3-008D00BE0093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cellIs" priority="33" operator="equal" id="{00540014-0000-421A-84BE-00E900330027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cellIs" priority="32" operator="equal" id="{00F000C1-0045-4770-A915-006D007D006A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cellIs" priority="31" operator="equal" id="{007A0094-00F2-4DE7-9185-004C005300C6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cellIs" priority="30" operator="equal" id="{001D0096-0021-43F6-8677-006E002100B0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expression" priority="29" id="{00E900C3-0023-4C7F-A7AE-000F007F0055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expression" priority="28" id="{003C0001-0047-4376-9EC5-0086003100A1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expression" priority="27" id="{00F000FD-002B-4F3F-8C74-0096004D009B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H306:H316</xm:sqref>
        </x14:conditionalFormatting>
        <x14:conditionalFormatting xmlns:xm="http://schemas.microsoft.com/office/excel/2006/main">
          <x14:cfRule type="expression" priority="26" id="{00E1005F-00FA-448C-B616-0064006B004C}">
            <xm:f>J:J="Дор."</xm:f>
            <x14:dxf>
              <font/>
              <fill>
                <patternFill patternType="solid">
                  <fgColor rgb="FFD9D9D9"/>
                  <bgColor rgb="FFD9D9D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 F58:F61 F106:F108 F217:F219</xm:sqref>
        </x14:conditionalFormatting>
        <x14:conditionalFormatting xmlns:xm="http://schemas.microsoft.com/office/excel/2006/main">
          <x14:cfRule type="expression" priority="25" id="{003300E3-0014-4092-99F2-0050006F007A}">
            <xm:f>J:J="Парк."</xm:f>
            <x14:dxf>
              <font/>
              <fill>
                <patternFill patternType="solid">
                  <fgColor rgb="FFD9D2E9"/>
                  <bgColor rgb="FFD9D2E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 F58:F61 F106:F108 F217:F219</xm:sqref>
        </x14:conditionalFormatting>
        <x14:conditionalFormatting xmlns:xm="http://schemas.microsoft.com/office/excel/2006/main">
          <x14:cfRule type="expression" priority="24" id="{004B00F8-0046-4DB0-9BD8-004400690045}">
            <xm:f>J:J="С"</xm:f>
            <x14:dxf>
              <font/>
              <fill>
                <patternFill patternType="solid">
                  <fgColor rgb="FFE6B8AF"/>
                  <bgColor rgb="FFE6B8AF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 F58:F61 F106:F108 F217:F219</xm:sqref>
        </x14:conditionalFormatting>
        <x14:conditionalFormatting xmlns:xm="http://schemas.microsoft.com/office/excel/2006/main">
          <x14:cfRule type="expression" priority="23" id="{000600C3-00CB-41B9-B033-00CE008E0093}">
            <xm:f>J:J="Д"</xm:f>
            <x14:dxf>
              <font/>
              <fill>
                <patternFill patternType="solid">
                  <fgColor rgb="FFD9EAD3"/>
                  <bgColor rgb="FFD9EAD3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F46 F58:F61 F106:F108 F217:F219</xm:sqref>
        </x14:conditionalFormatting>
        <x14:conditionalFormatting xmlns:xm="http://schemas.microsoft.com/office/excel/2006/main">
          <x14:cfRule type="expression" priority="22" id="{009B00A4-00A8-4121-8E2C-004800270036}">
            <xm:f>H:H="ЮВАО"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expression" priority="21" id="{004D00DD-0078-4208-BD84-009500F40017}">
            <xm:f>H:H="ЮАО"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expression" priority="20" id="{00FB00DD-0001-4E67-9FFE-0009002100E1}">
            <xm:f>H:H="СВАО"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expression" priority="19" id="{00AC004F-0091-4476-82CE-00CE00AB008F}">
            <xm:f>H:H="ЮЗАО"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expression" priority="18" id="{00560075-0012-4C3F-88DB-006E009700B8}">
            <xm:f>H:H="СЗАО"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expression" priority="17" id="{0063005D-00DD-4582-9642-0000000A0007}">
            <xm:f>H:H="ЗАО"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expression" priority="16" id="{00F60061-00D1-4B67-B111-00F4006600FE}">
            <xm:f>H:H="САО"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expression" priority="15" id="{0078009E-008E-40C0-8E85-003F002F007C}">
            <xm:f>H:H="ВАО"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cellIs" priority="14" operator="equal" id="{002600BC-00C6-451F-B221-0051000D0026}">
            <xm:f>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cellIs" priority="13" operator="equal" id="{009700B5-0093-4C99-AA06-003600BC00D0}">
            <xm:f>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cellIs" priority="12" operator="equal" id="{00F80056-005E-407B-8381-00FD00AA00F9}">
            <xm:f>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I46:I61 I94:I108 I205:I219 I317:I327</xm:sqref>
        </x14:conditionalFormatting>
        <x14:conditionalFormatting xmlns:xm="http://schemas.microsoft.com/office/excel/2006/main">
          <x14:cfRule type="cellIs" priority="11" operator="equal" id="{004A00C5-0089-4824-A266-00EA0096008D}">
            <xm:f>"ЮВАО"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cellIs" priority="10" operator="equal" id="{00AE00DC-006C-42DD-A576-00B000170096}">
            <xm:f>"ЮАО"</xm:f>
            <x14:dxf>
              <font/>
              <fill>
                <patternFill patternType="solid">
                  <fgColor rgb="FFDD7E6B"/>
                  <bgColor rgb="FFDD7E6B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cellIs" priority="9" operator="equal" id="{009E0058-00B6-4BA5-9A05-000000120028}">
            <xm:f>"ЮЗАО"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cellIs" priority="8" operator="equal" id="{004200D3-0054-4FB4-9A08-00FE00560060}">
            <xm:f>"СВАО"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cellIs" priority="7" operator="equal" id="{00DD0059-0055-4747-AADD-008F00BE00EA}">
            <xm:f>"СЗАО"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cellIs" priority="6" operator="equal" id="{009D00F7-006E-4575-8513-00920009006C}">
            <xm:f>"ЗАО"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cellIs" priority="5" operator="equal" id="{000E00C3-00B7-45AE-A100-005E00F80080}">
            <xm:f>"САО"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cellIs" priority="4" operator="equal" id="{00000003-00BD-4016-8DE5-00E900C1000D}">
            <xm:f>"ВАО"</xm:f>
            <x14:dxf>
              <font/>
              <fill>
                <patternFill patternType="solid">
                  <fgColor rgb="FFFFE599"/>
                  <bgColor rgb="FFFFE599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expression" priority="3" id="{0054009F-0069-4BE8-9E57-000F0093007B}">
            <xm:f>I:I="Скрипицын Михаил"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expression" priority="2" id="{00200085-0095-41A0-B7D9-009D00310072}">
            <xm:f>I:I="Калюжная Виктория"</xm:f>
            <x14:dxf>
              <font/>
              <fill>
                <patternFill patternType="solid">
                  <fgColor rgb="FFA4C2F4"/>
                  <bgColor rgb="FFA4C2F4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  <x14:conditionalFormatting xmlns:xm="http://schemas.microsoft.com/office/excel/2006/main">
          <x14:cfRule type="expression" priority="1" id="{00A80049-0009-4E9B-B337-004600E4008D}">
            <xm:f>I:I="Борисова Светлана Олеговна"</xm:f>
            <x14:dxf>
              <font/>
              <fill>
                <patternFill patternType="solid">
                  <fgColor rgb="FFF9CB9C"/>
                  <bgColor rgb="FFF9CB9C"/>
                </patternFill>
              </fill>
              <border>
                <left style="none"/>
                <right style="none"/>
                <top style="none"/>
                <bottom style="none"/>
                <diagonal style="none"/>
              </border>
            </x14:dxf>
          </x14:cfRule>
          <xm:sqref>H46:H61 H94:H108 H205:H219 H266:H271 H274:H275 H317:H327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 Железняков</cp:lastModifiedBy>
  <cp:revision>35</cp:revision>
  <dcterms:modified xsi:type="dcterms:W3CDTF">2024-10-23T11:54:08Z</dcterms:modified>
</cp:coreProperties>
</file>